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10" windowWidth="9720" windowHeight="6345" firstSheet="1" activeTab="1"/>
  </bookViews>
  <sheets>
    <sheet name="PAVIMENTAÇÃO" sheetId="1" state="hidden" r:id="rId1"/>
    <sheet name="CRONOGRAMA" sheetId="2" r:id="rId2"/>
  </sheets>
  <definedNames>
    <definedName name="_xlnm.Print_Area" localSheetId="0">'PAVIMENTAÇÃO'!$A$1:$H$48</definedName>
    <definedName name="_xlnm.Print_Titles" localSheetId="0">'PAVIMENTAÇÃO'!$8:$16</definedName>
  </definedNames>
  <calcPr fullCalcOnLoad="1"/>
</workbook>
</file>

<file path=xl/comments1.xml><?xml version="1.0" encoding="utf-8"?>
<comments xmlns="http://schemas.openxmlformats.org/spreadsheetml/2006/main">
  <authors>
    <author>Um usu?rio do Microsoft Office satisfeito</author>
  </authors>
  <commentList>
    <comment ref="D14" authorId="0">
      <text>
        <r>
          <rPr>
            <sz val="8"/>
            <rFont val="Tahoma"/>
            <family val="2"/>
          </rPr>
          <t>Nesta coluna, insira a especificação completa dos serviços a serem executados</t>
        </r>
      </text>
    </comment>
    <comment ref="H16" authorId="0">
      <text>
        <r>
          <rPr>
            <sz val="8"/>
            <rFont val="Tahoma"/>
            <family val="2"/>
          </rPr>
          <t xml:space="preserve">As células sombreadas contêm fórmulas e são automaticamente calculadas pelo Microsoft Excel. NÃO insira nenhuma informação nelas.  </t>
        </r>
      </text>
    </comment>
  </commentList>
</comments>
</file>

<file path=xl/sharedStrings.xml><?xml version="1.0" encoding="utf-8"?>
<sst xmlns="http://schemas.openxmlformats.org/spreadsheetml/2006/main" count="73" uniqueCount="55">
  <si>
    <t/>
  </si>
  <si>
    <t>Obra</t>
  </si>
  <si>
    <t>Endereço</t>
  </si>
  <si>
    <t>Distrito</t>
  </si>
  <si>
    <t>Data:</t>
  </si>
  <si>
    <t>Item</t>
  </si>
  <si>
    <t>Especificação</t>
  </si>
  <si>
    <t>unid.</t>
  </si>
  <si>
    <t>Quant.</t>
  </si>
  <si>
    <t>Preço</t>
  </si>
  <si>
    <t>Unitário</t>
  </si>
  <si>
    <t>Total</t>
  </si>
  <si>
    <t>Código</t>
  </si>
  <si>
    <t>OBSERVAÇÕES DA SECRETARIA SOLICITANTE DO ORÇAMENTO</t>
  </si>
  <si>
    <t>BR 262, Km 89 - Pedra Azul - Domingos Martins - ES</t>
  </si>
  <si>
    <t>Pavimentação e Drenagem do Acesso ao Hotel Aroso, Acesso ao Restaurante Vausgama, Acesso Centro de Eventos Morangão a BR 262 e Galeria/ Ponte</t>
  </si>
  <si>
    <t>CANTEIRO DE OBRAS</t>
  </si>
  <si>
    <t>PAVIMENTAÇÃO E DRENAGEM ACESSO A BR 262 ATÉ AV MODOLO</t>
  </si>
  <si>
    <t>PAVIMENTAÇÃO E DRENAGEM BR 262 KM 89 ATÉ ENTRADA DO HOTEL AROSO</t>
  </si>
  <si>
    <t>PAVIMENTAÇÃO E DRENAGEM BR 262 ATÉ ENTRADA DO RESTAURANTE VAUSGAMA</t>
  </si>
  <si>
    <t>CONSTRUÇÃO DE GALERIA/ PONTE</t>
  </si>
  <si>
    <t>ITEM</t>
  </si>
  <si>
    <t>ESPECIFICAÇÃO DOS SERVIÇOS</t>
  </si>
  <si>
    <t>TOTAL</t>
  </si>
  <si>
    <t>%</t>
  </si>
  <si>
    <t>PRAZOS</t>
  </si>
  <si>
    <t>PRAZO</t>
  </si>
  <si>
    <t>TOTAL SIMPLES</t>
  </si>
  <si>
    <t>TOTAL ACUMULADO</t>
  </si>
  <si>
    <t>4º MÊS</t>
  </si>
  <si>
    <t>5º MÊS</t>
  </si>
  <si>
    <t>6º MÊS</t>
  </si>
  <si>
    <t>7º MÊS</t>
  </si>
  <si>
    <t>8º MÊS</t>
  </si>
  <si>
    <t>9º MÊS</t>
  </si>
  <si>
    <t>10º MÊS</t>
  </si>
  <si>
    <t>11º MÊS</t>
  </si>
  <si>
    <t>12º MÊS</t>
  </si>
  <si>
    <t xml:space="preserve">                                        CRONOGRAMA FÍSICO FINANCEIRO    </t>
  </si>
  <si>
    <t xml:space="preserve">   CRONOGRAMA FÍSICO FINANCEIRO   </t>
  </si>
  <si>
    <t>ADMINISTRAÇÃO</t>
  </si>
  <si>
    <t>INSTALAÇÃO DO CANTEIRO DE OBRA</t>
  </si>
  <si>
    <t>MOVIMENTO DE TERRA</t>
  </si>
  <si>
    <t>PAVIMENTAÇÃO</t>
  </si>
  <si>
    <t>CALÇADA</t>
  </si>
  <si>
    <t>TRANSPORTE</t>
  </si>
  <si>
    <t>OBRA: URBANIZAÇÃO E PAVIMENTAÇÃO DE RUAS</t>
  </si>
  <si>
    <t>LOCAL:  DIVERSAS RUAS, BAIRRO VALPARAISO, BAIXO GUANDU-ES</t>
  </si>
  <si>
    <t>1º MÊS PROCESSO LICITATORIO</t>
  </si>
  <si>
    <t>2º MÊS PROCESSO LICITATORIO</t>
  </si>
  <si>
    <t>3º MÊS PROCESSO LICITATORIO</t>
  </si>
  <si>
    <t>JOÃO LUIZ DE PADUA KOEHLER</t>
  </si>
  <si>
    <t>Engenheiro Eletricista / Produção Civil</t>
  </si>
  <si>
    <t>CREA 2.202/D  CPF 574.785.707-04</t>
  </si>
  <si>
    <t>PROCESSO SEDURB: 018/2022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</si>
</sst>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00"/>
    <numFmt numFmtId="179" formatCode="mmm\-yy"/>
    <numFmt numFmtId="180" formatCode="&quot;$&quot;#,##0.00_);\(&quot;$&quot;#,##0.00\)"/>
    <numFmt numFmtId="181" formatCode=";;;"/>
    <numFmt numFmtId="182" formatCode="&quot;$&quot;#,##0_);\(&quot;$&quot;#,##0\)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0"/>
      <color indexed="10"/>
      <name val="System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40"/>
      <color indexed="62"/>
      <name val="Monotype Corsiva"/>
      <family val="4"/>
    </font>
    <font>
      <b/>
      <sz val="14"/>
      <name val="Arial"/>
      <family val="2"/>
    </font>
    <font>
      <b/>
      <i/>
      <sz val="14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78" fontId="5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6" fillId="33" borderId="0" xfId="0" applyFont="1" applyFill="1" applyAlignment="1">
      <alignment horizontal="right"/>
    </xf>
    <xf numFmtId="49" fontId="1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2" xfId="0" applyNumberForma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179" fontId="1" fillId="33" borderId="11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 horizontal="right" vertical="top"/>
      <protection locked="0"/>
    </xf>
    <xf numFmtId="0" fontId="0" fillId="33" borderId="15" xfId="0" applyFill="1" applyBorder="1" applyAlignment="1" applyProtection="1">
      <alignment horizontal="justify" vertical="top" wrapText="1"/>
      <protection locked="0"/>
    </xf>
    <xf numFmtId="4" fontId="0" fillId="33" borderId="15" xfId="0" applyNumberFormat="1" applyFill="1" applyBorder="1" applyAlignment="1" applyProtection="1">
      <alignment horizontal="center"/>
      <protection locked="0"/>
    </xf>
    <xf numFmtId="4" fontId="0" fillId="33" borderId="15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14" xfId="0" applyNumberFormat="1" applyFont="1" applyFill="1" applyBorder="1" applyAlignment="1" applyProtection="1">
      <alignment horizontal="right" vertical="top"/>
      <protection locked="0"/>
    </xf>
    <xf numFmtId="0" fontId="3" fillId="33" borderId="15" xfId="0" applyFont="1" applyFill="1" applyBorder="1" applyAlignment="1" applyProtection="1">
      <alignment horizontal="justify" vertical="top" wrapText="1"/>
      <protection locked="0"/>
    </xf>
    <xf numFmtId="0" fontId="0" fillId="33" borderId="16" xfId="0" applyNumberFormat="1" applyFill="1" applyBorder="1" applyAlignment="1" applyProtection="1">
      <alignment horizontal="right" vertical="top"/>
      <protection locked="0"/>
    </xf>
    <xf numFmtId="0" fontId="0" fillId="33" borderId="17" xfId="0" applyFill="1" applyBorder="1" applyAlignment="1" applyProtection="1">
      <alignment horizontal="justify" vertical="top" wrapText="1"/>
      <protection locked="0"/>
    </xf>
    <xf numFmtId="4" fontId="0" fillId="33" borderId="17" xfId="0" applyNumberFormat="1" applyFill="1" applyBorder="1" applyAlignment="1" applyProtection="1">
      <alignment horizontal="center"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Border="1" applyAlignment="1" applyProtection="1">
      <alignment horizontal="centerContinuous"/>
      <protection locked="0"/>
    </xf>
    <xf numFmtId="14" fontId="0" fillId="33" borderId="0" xfId="0" applyNumberFormat="1" applyFill="1" applyAlignment="1" applyProtection="1">
      <alignment horizontal="centerContinuous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justify" vertical="top" wrapText="1"/>
      <protection locked="0"/>
    </xf>
    <xf numFmtId="0" fontId="1" fillId="0" borderId="0" xfId="0" applyFont="1" applyAlignment="1" applyProtection="1">
      <alignment/>
      <protection locked="0"/>
    </xf>
    <xf numFmtId="4" fontId="0" fillId="33" borderId="0" xfId="47" applyNumberFormat="1" applyFill="1" applyAlignment="1" applyProtection="1">
      <alignment/>
      <protection locked="0"/>
    </xf>
    <xf numFmtId="0" fontId="3" fillId="0" borderId="15" xfId="0" applyFont="1" applyFill="1" applyBorder="1" applyAlignment="1" applyProtection="1">
      <alignment horizontal="center" vertical="top"/>
      <protection locked="0"/>
    </xf>
    <xf numFmtId="4" fontId="3" fillId="0" borderId="15" xfId="0" applyNumberFormat="1" applyFont="1" applyFill="1" applyBorder="1" applyAlignment="1" applyProtection="1">
      <alignment vertical="top"/>
      <protection locked="0"/>
    </xf>
    <xf numFmtId="4" fontId="0" fillId="0" borderId="15" xfId="0" applyNumberFormat="1" applyFont="1" applyFill="1" applyBorder="1" applyAlignment="1" applyProtection="1">
      <alignment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4" fontId="1" fillId="0" borderId="15" xfId="0" applyNumberFormat="1" applyFont="1" applyFill="1" applyBorder="1" applyAlignment="1" applyProtection="1">
      <alignment vertical="top"/>
      <protection locked="0"/>
    </xf>
    <xf numFmtId="0" fontId="15" fillId="33" borderId="0" xfId="0" applyFont="1" applyFill="1" applyBorder="1" applyAlignment="1" applyProtection="1">
      <alignment/>
      <protection locked="0"/>
    </xf>
    <xf numFmtId="4" fontId="0" fillId="33" borderId="18" xfId="47" applyNumberFormat="1" applyFill="1" applyBorder="1" applyAlignment="1" applyProtection="1">
      <alignment/>
      <protection locked="0"/>
    </xf>
    <xf numFmtId="4" fontId="0" fillId="33" borderId="15" xfId="47" applyNumberFormat="1" applyFill="1" applyBorder="1" applyAlignment="1" applyProtection="1">
      <alignment vertical="top"/>
      <protection locked="0"/>
    </xf>
    <xf numFmtId="4" fontId="0" fillId="33" borderId="19" xfId="47" applyNumberFormat="1" applyFont="1" applyFill="1" applyBorder="1" applyAlignment="1" applyProtection="1">
      <alignment vertical="top"/>
      <protection locked="0"/>
    </xf>
    <xf numFmtId="4" fontId="1" fillId="33" borderId="15" xfId="47" applyNumberFormat="1" applyFont="1" applyFill="1" applyBorder="1" applyAlignment="1" applyProtection="1">
      <alignment vertical="top"/>
      <protection locked="0"/>
    </xf>
    <xf numFmtId="4" fontId="0" fillId="33" borderId="17" xfId="47" applyNumberFormat="1" applyFill="1" applyBorder="1" applyAlignment="1" applyProtection="1">
      <alignment/>
      <protection locked="0"/>
    </xf>
    <xf numFmtId="4" fontId="0" fillId="33" borderId="0" xfId="0" applyNumberFormat="1" applyFill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 applyProtection="1">
      <alignment horizontal="left" vertical="top"/>
      <protection locked="0"/>
    </xf>
    <xf numFmtId="0" fontId="0" fillId="33" borderId="17" xfId="0" applyNumberFormat="1" applyFill="1" applyBorder="1" applyAlignment="1" applyProtection="1">
      <alignment horizontal="left" vertical="top"/>
      <protection locked="0"/>
    </xf>
    <xf numFmtId="0" fontId="0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3" borderId="15" xfId="0" applyNumberFormat="1" applyFont="1" applyFill="1" applyBorder="1" applyAlignment="1" applyProtection="1">
      <alignment horizontal="center" vertical="top"/>
      <protection locked="0"/>
    </xf>
    <xf numFmtId="0" fontId="0" fillId="33" borderId="15" xfId="0" applyNumberFormat="1" applyFont="1" applyFill="1" applyBorder="1" applyAlignment="1" applyProtection="1">
      <alignment horizontal="center" vertical="top"/>
      <protection locked="0"/>
    </xf>
    <xf numFmtId="4" fontId="0" fillId="33" borderId="15" xfId="0" applyNumberFormat="1" applyFont="1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/>
      <protection locked="0"/>
    </xf>
    <xf numFmtId="180" fontId="0" fillId="0" borderId="0" xfId="47" applyNumberFormat="1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9" fontId="0" fillId="0" borderId="0" xfId="52" applyFont="1" applyFill="1" applyBorder="1" applyAlignment="1" applyProtection="1">
      <alignment horizontal="centerContinuous"/>
      <protection locked="0"/>
    </xf>
    <xf numFmtId="0" fontId="0" fillId="33" borderId="0" xfId="0" applyFill="1" applyBorder="1" applyAlignment="1" applyProtection="1">
      <alignment horizontal="left"/>
      <protection locked="0"/>
    </xf>
    <xf numFmtId="181" fontId="0" fillId="33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 quotePrefix="1">
      <alignment horizontal="right"/>
      <protection locked="0"/>
    </xf>
    <xf numFmtId="0" fontId="0" fillId="33" borderId="0" xfId="0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 quotePrefix="1">
      <alignment horizontal="right"/>
      <protection locked="0"/>
    </xf>
    <xf numFmtId="182" fontId="0" fillId="33" borderId="0" xfId="0" applyNumberForma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1" fillId="33" borderId="14" xfId="0" applyNumberFormat="1" applyFont="1" applyFill="1" applyBorder="1" applyAlignment="1" applyProtection="1">
      <alignment horizontal="center" vertical="top"/>
      <protection locked="0"/>
    </xf>
    <xf numFmtId="4" fontId="11" fillId="33" borderId="0" xfId="0" applyNumberFormat="1" applyFont="1" applyFill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right" vertical="top" wrapText="1"/>
      <protection locked="0"/>
    </xf>
    <xf numFmtId="0" fontId="0" fillId="33" borderId="0" xfId="0" applyFill="1" applyBorder="1" applyAlignment="1">
      <alignment horizontal="center" vertical="center"/>
    </xf>
    <xf numFmtId="0" fontId="1" fillId="33" borderId="15" xfId="0" applyNumberFormat="1" applyFont="1" applyFill="1" applyBorder="1" applyAlignment="1" applyProtection="1">
      <alignment horizontal="center" vertical="top"/>
      <protection locked="0"/>
    </xf>
    <xf numFmtId="4" fontId="0" fillId="33" borderId="15" xfId="47" applyNumberFormat="1" applyFont="1" applyFill="1" applyBorder="1" applyAlignment="1" applyProtection="1">
      <alignment vertical="top"/>
      <protection locked="0"/>
    </xf>
    <xf numFmtId="0" fontId="12" fillId="33" borderId="21" xfId="0" applyFont="1" applyFill="1" applyBorder="1" applyAlignment="1">
      <alignment vertical="center" readingOrder="1"/>
    </xf>
    <xf numFmtId="0" fontId="12" fillId="33" borderId="22" xfId="0" applyFont="1" applyFill="1" applyBorder="1" applyAlignment="1">
      <alignment vertical="center" readingOrder="1"/>
    </xf>
    <xf numFmtId="0" fontId="12" fillId="33" borderId="23" xfId="0" applyFont="1" applyFill="1" applyBorder="1" applyAlignment="1">
      <alignment vertical="center" readingOrder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1" fillId="34" borderId="26" xfId="50" applyFont="1" applyFill="1" applyBorder="1" applyAlignment="1">
      <alignment horizontal="center"/>
      <protection/>
    </xf>
    <xf numFmtId="0" fontId="1" fillId="34" borderId="27" xfId="50" applyFont="1" applyFill="1" applyBorder="1" applyAlignment="1">
      <alignment horizontal="center"/>
      <protection/>
    </xf>
    <xf numFmtId="0" fontId="0" fillId="0" borderId="28" xfId="0" applyFont="1" applyBorder="1" applyAlignment="1">
      <alignment vertical="top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"/>
    </xf>
    <xf numFmtId="171" fontId="0" fillId="0" borderId="29" xfId="64" applyFont="1" applyBorder="1" applyAlignment="1">
      <alignment/>
    </xf>
    <xf numFmtId="171" fontId="0" fillId="0" borderId="29" xfId="64" applyFont="1" applyBorder="1" applyAlignment="1">
      <alignment horizontal="right" vertical="top"/>
    </xf>
    <xf numFmtId="171" fontId="0" fillId="0" borderId="29" xfId="64" applyFont="1" applyBorder="1" applyAlignment="1">
      <alignment horizontal="left" vertical="top"/>
    </xf>
    <xf numFmtId="171" fontId="0" fillId="0" borderId="30" xfId="64" applyFont="1" applyBorder="1" applyAlignment="1">
      <alignment horizontal="right" vertical="top"/>
    </xf>
    <xf numFmtId="171" fontId="0" fillId="0" borderId="31" xfId="64" applyFont="1" applyBorder="1" applyAlignment="1">
      <alignment horizontal="left" vertical="top"/>
    </xf>
    <xf numFmtId="171" fontId="0" fillId="0" borderId="28" xfId="64" applyFont="1" applyBorder="1" applyAlignment="1">
      <alignment horizontal="right" vertical="top"/>
    </xf>
    <xf numFmtId="0" fontId="0" fillId="0" borderId="32" xfId="0" applyFont="1" applyBorder="1" applyAlignment="1">
      <alignment horizontal="justify" wrapText="1"/>
    </xf>
    <xf numFmtId="171" fontId="0" fillId="0" borderId="32" xfId="0" applyNumberFormat="1" applyFont="1" applyBorder="1" applyAlignment="1">
      <alignment horizontal="center" vertical="top"/>
    </xf>
    <xf numFmtId="10" fontId="0" fillId="0" borderId="32" xfId="64" applyNumberFormat="1" applyFont="1" applyBorder="1" applyAlignment="1">
      <alignment vertical="top"/>
    </xf>
    <xf numFmtId="171" fontId="0" fillId="0" borderId="32" xfId="64" applyFont="1" applyBorder="1" applyAlignment="1">
      <alignment horizontal="right" vertical="top"/>
    </xf>
    <xf numFmtId="171" fontId="0" fillId="0" borderId="33" xfId="64" applyFont="1" applyBorder="1" applyAlignment="1">
      <alignment horizontal="right" vertical="top"/>
    </xf>
    <xf numFmtId="10" fontId="0" fillId="0" borderId="34" xfId="64" applyNumberFormat="1" applyFont="1" applyBorder="1" applyAlignment="1">
      <alignment vertical="top"/>
    </xf>
    <xf numFmtId="171" fontId="0" fillId="0" borderId="35" xfId="64" applyFont="1" applyBorder="1" applyAlignment="1">
      <alignment horizontal="right" vertical="top"/>
    </xf>
    <xf numFmtId="49" fontId="0" fillId="0" borderId="36" xfId="0" applyNumberFormat="1" applyFont="1" applyBorder="1" applyAlignment="1">
      <alignment horizontal="center" vertical="top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171" fontId="0" fillId="0" borderId="37" xfId="64" applyFont="1" applyBorder="1" applyAlignment="1">
      <alignment horizontal="right"/>
    </xf>
    <xf numFmtId="171" fontId="0" fillId="0" borderId="37" xfId="64" applyFont="1" applyBorder="1" applyAlignment="1">
      <alignment horizontal="right" vertical="top"/>
    </xf>
    <xf numFmtId="171" fontId="0" fillId="0" borderId="38" xfId="64" applyFont="1" applyBorder="1" applyAlignment="1">
      <alignment horizontal="right" vertical="top"/>
    </xf>
    <xf numFmtId="171" fontId="0" fillId="0" borderId="39" xfId="64" applyFont="1" applyBorder="1" applyAlignment="1">
      <alignment horizontal="right" vertical="top"/>
    </xf>
    <xf numFmtId="171" fontId="0" fillId="0" borderId="36" xfId="64" applyFont="1" applyBorder="1" applyAlignment="1">
      <alignment horizontal="right" vertical="top"/>
    </xf>
    <xf numFmtId="43" fontId="1" fillId="0" borderId="40" xfId="55" applyFont="1" applyFill="1" applyBorder="1" applyAlignment="1">
      <alignment horizontal="center" vertical="center"/>
    </xf>
    <xf numFmtId="10" fontId="1" fillId="0" borderId="40" xfId="55" applyNumberFormat="1" applyFont="1" applyFill="1" applyBorder="1" applyAlignment="1">
      <alignment horizontal="center" vertical="center"/>
    </xf>
    <xf numFmtId="43" fontId="1" fillId="0" borderId="41" xfId="55" applyFont="1" applyFill="1" applyBorder="1" applyAlignment="1">
      <alignment horizontal="center" vertical="center"/>
    </xf>
    <xf numFmtId="10" fontId="1" fillId="0" borderId="42" xfId="55" applyNumberFormat="1" applyFont="1" applyFill="1" applyBorder="1" applyAlignment="1">
      <alignment horizontal="center" vertical="center"/>
    </xf>
    <xf numFmtId="43" fontId="1" fillId="0" borderId="43" xfId="55" applyFont="1" applyFill="1" applyBorder="1" applyAlignment="1">
      <alignment horizontal="center" vertical="center"/>
    </xf>
    <xf numFmtId="43" fontId="1" fillId="0" borderId="26" xfId="55" applyFont="1" applyFill="1" applyBorder="1" applyAlignment="1">
      <alignment horizontal="center" vertical="center"/>
    </xf>
    <xf numFmtId="10" fontId="1" fillId="0" borderId="26" xfId="55" applyNumberFormat="1" applyFont="1" applyFill="1" applyBorder="1" applyAlignment="1">
      <alignment horizontal="center" vertical="center"/>
    </xf>
    <xf numFmtId="43" fontId="1" fillId="0" borderId="44" xfId="55" applyFont="1" applyFill="1" applyBorder="1" applyAlignment="1">
      <alignment horizontal="center" vertical="center"/>
    </xf>
    <xf numFmtId="10" fontId="1" fillId="0" borderId="27" xfId="55" applyNumberFormat="1" applyFont="1" applyFill="1" applyBorder="1" applyAlignment="1">
      <alignment horizontal="center" vertical="center"/>
    </xf>
    <xf numFmtId="43" fontId="1" fillId="0" borderId="45" xfId="55" applyFont="1" applyFill="1" applyBorder="1" applyAlignment="1">
      <alignment horizontal="center" vertical="center"/>
    </xf>
    <xf numFmtId="49" fontId="1" fillId="34" borderId="26" xfId="50" applyNumberFormat="1" applyFont="1" applyFill="1" applyBorder="1" applyAlignment="1">
      <alignment horizontal="center" vertical="center" wrapText="1"/>
      <protection/>
    </xf>
    <xf numFmtId="49" fontId="1" fillId="34" borderId="45" xfId="50" applyNumberFormat="1" applyFont="1" applyFill="1" applyBorder="1" applyAlignment="1">
      <alignment horizontal="center" vertical="center" wrapText="1"/>
      <protection/>
    </xf>
    <xf numFmtId="0" fontId="1" fillId="34" borderId="46" xfId="50" applyFont="1" applyFill="1" applyBorder="1" applyAlignment="1">
      <alignment horizontal="center"/>
      <protection/>
    </xf>
    <xf numFmtId="171" fontId="0" fillId="0" borderId="47" xfId="64" applyFont="1" applyBorder="1" applyAlignment="1">
      <alignment horizontal="left" vertical="top"/>
    </xf>
    <xf numFmtId="10" fontId="0" fillId="0" borderId="48" xfId="64" applyNumberFormat="1" applyFont="1" applyBorder="1" applyAlignment="1">
      <alignment vertical="top"/>
    </xf>
    <xf numFmtId="171" fontId="0" fillId="0" borderId="49" xfId="64" applyFont="1" applyBorder="1" applyAlignment="1">
      <alignment horizontal="right" vertical="top"/>
    </xf>
    <xf numFmtId="10" fontId="1" fillId="0" borderId="50" xfId="55" applyNumberFormat="1" applyFont="1" applyFill="1" applyBorder="1" applyAlignment="1">
      <alignment horizontal="center" vertical="center"/>
    </xf>
    <xf numFmtId="10" fontId="1" fillId="0" borderId="46" xfId="55" applyNumberFormat="1" applyFont="1" applyFill="1" applyBorder="1" applyAlignment="1">
      <alignment horizontal="center" vertical="center"/>
    </xf>
    <xf numFmtId="0" fontId="1" fillId="34" borderId="51" xfId="50" applyFont="1" applyFill="1" applyBorder="1" applyAlignment="1">
      <alignment horizontal="center"/>
      <protection/>
    </xf>
    <xf numFmtId="171" fontId="0" fillId="0" borderId="22" xfId="64" applyFont="1" applyBorder="1" applyAlignment="1">
      <alignment horizontal="left" vertical="top"/>
    </xf>
    <xf numFmtId="10" fontId="0" fillId="0" borderId="0" xfId="64" applyNumberFormat="1" applyFont="1" applyBorder="1" applyAlignment="1">
      <alignment vertical="top"/>
    </xf>
    <xf numFmtId="171" fontId="0" fillId="0" borderId="20" xfId="64" applyFont="1" applyBorder="1" applyAlignment="1">
      <alignment horizontal="right" vertical="top"/>
    </xf>
    <xf numFmtId="10" fontId="1" fillId="0" borderId="52" xfId="55" applyNumberFormat="1" applyFont="1" applyFill="1" applyBorder="1" applyAlignment="1">
      <alignment horizontal="center" vertical="center"/>
    </xf>
    <xf numFmtId="10" fontId="1" fillId="0" borderId="53" xfId="55" applyNumberFormat="1" applyFont="1" applyFill="1" applyBorder="1" applyAlignment="1">
      <alignment horizontal="center" vertical="center"/>
    </xf>
    <xf numFmtId="49" fontId="1" fillId="34" borderId="44" xfId="50" applyNumberFormat="1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center" vertical="top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49" fontId="1" fillId="33" borderId="54" xfId="0" applyNumberFormat="1" applyFont="1" applyFill="1" applyBorder="1" applyAlignment="1" applyProtection="1">
      <alignment horizontal="left" wrapText="1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" fillId="34" borderId="57" xfId="50" applyFont="1" applyFill="1" applyBorder="1" applyAlignment="1">
      <alignment horizontal="center" vertical="center"/>
      <protection/>
    </xf>
    <xf numFmtId="0" fontId="1" fillId="34" borderId="58" xfId="50" applyFont="1" applyFill="1" applyBorder="1" applyAlignment="1">
      <alignment horizontal="center" vertical="center"/>
      <protection/>
    </xf>
    <xf numFmtId="0" fontId="1" fillId="34" borderId="52" xfId="50" applyFont="1" applyFill="1" applyBorder="1" applyAlignment="1">
      <alignment horizontal="center" vertical="center"/>
      <protection/>
    </xf>
    <xf numFmtId="0" fontId="1" fillId="34" borderId="29" xfId="50" applyFont="1" applyFill="1" applyBorder="1" applyAlignment="1">
      <alignment horizontal="center" vertical="center"/>
      <protection/>
    </xf>
    <xf numFmtId="0" fontId="1" fillId="34" borderId="37" xfId="50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0" fontId="1" fillId="0" borderId="26" xfId="50" applyFont="1" applyFill="1" applyBorder="1" applyAlignment="1">
      <alignment horizontal="center" vertical="center"/>
      <protection/>
    </xf>
    <xf numFmtId="0" fontId="1" fillId="34" borderId="28" xfId="50" applyFont="1" applyFill="1" applyBorder="1" applyAlignment="1">
      <alignment horizontal="center" vertical="center"/>
      <protection/>
    </xf>
    <xf numFmtId="0" fontId="1" fillId="34" borderId="36" xfId="50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/>
    </xf>
    <xf numFmtId="0" fontId="1" fillId="34" borderId="50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43" xfId="50" applyFont="1" applyFill="1" applyBorder="1" applyAlignment="1">
      <alignment horizontal="center" vertical="center"/>
      <protection/>
    </xf>
    <xf numFmtId="0" fontId="1" fillId="0" borderId="4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Urbanização - Parque de Exp. Modificado" xfId="50"/>
    <cellStyle name="Nota" xfId="51"/>
    <cellStyle name="Percent" xfId="52"/>
    <cellStyle name="Saída" xfId="53"/>
    <cellStyle name="Comma [0]" xfId="54"/>
    <cellStyle name="Separador de milhares_Urbanização - Parque de Exp. Modificado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85725</xdr:rowOff>
    </xdr:from>
    <xdr:to>
      <xdr:col>8</xdr:col>
      <xdr:colOff>9525</xdr:colOff>
      <xdr:row>12</xdr:row>
      <xdr:rowOff>76200</xdr:rowOff>
    </xdr:to>
    <xdr:sp>
      <xdr:nvSpPr>
        <xdr:cNvPr id="1" name="PORDB1"/>
        <xdr:cNvSpPr>
          <a:spLocks/>
        </xdr:cNvSpPr>
      </xdr:nvSpPr>
      <xdr:spPr>
        <a:xfrm>
          <a:off x="66675" y="1276350"/>
          <a:ext cx="6705600" cy="8667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95250</xdr:rowOff>
    </xdr:from>
    <xdr:to>
      <xdr:col>3</xdr:col>
      <xdr:colOff>685800</xdr:colOff>
      <xdr:row>8</xdr:row>
      <xdr:rowOff>133350</xdr:rowOff>
    </xdr:to>
    <xdr:sp>
      <xdr:nvSpPr>
        <xdr:cNvPr id="2" name="PORD1"/>
        <xdr:cNvSpPr txBox="1">
          <a:spLocks noChangeArrowheads="1"/>
        </xdr:cNvSpPr>
      </xdr:nvSpPr>
      <xdr:spPr>
        <a:xfrm>
          <a:off x="238125" y="1123950"/>
          <a:ext cx="18192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Dados da Obra</a:t>
          </a:r>
        </a:p>
      </xdr:txBody>
    </xdr:sp>
    <xdr:clientData/>
  </xdr:twoCellAnchor>
  <xdr:twoCellAnchor>
    <xdr:from>
      <xdr:col>3</xdr:col>
      <xdr:colOff>2600325</xdr:colOff>
      <xdr:row>4</xdr:row>
      <xdr:rowOff>76200</xdr:rowOff>
    </xdr:from>
    <xdr:to>
      <xdr:col>7</xdr:col>
      <xdr:colOff>390525</xdr:colOff>
      <xdr:row>7</xdr:row>
      <xdr:rowOff>66675</xdr:rowOff>
    </xdr:to>
    <xdr:sp>
      <xdr:nvSpPr>
        <xdr:cNvPr id="3" name="LBL"/>
        <xdr:cNvSpPr txBox="1">
          <a:spLocks noChangeArrowheads="1"/>
        </xdr:cNvSpPr>
      </xdr:nvSpPr>
      <xdr:spPr>
        <a:xfrm>
          <a:off x="3971925" y="723900"/>
          <a:ext cx="23050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PLANILHA ORÇAMENTÁRIA</a:t>
          </a:r>
        </a:p>
      </xdr:txBody>
    </xdr:sp>
    <xdr:clientData/>
  </xdr:twoCellAnchor>
  <xdr:twoCellAnchor>
    <xdr:from>
      <xdr:col>1</xdr:col>
      <xdr:colOff>9525</xdr:colOff>
      <xdr:row>28</xdr:row>
      <xdr:rowOff>9525</xdr:rowOff>
    </xdr:from>
    <xdr:to>
      <xdr:col>8</xdr:col>
      <xdr:colOff>9525</xdr:colOff>
      <xdr:row>30</xdr:row>
      <xdr:rowOff>104775</xdr:rowOff>
    </xdr:to>
    <xdr:sp>
      <xdr:nvSpPr>
        <xdr:cNvPr id="4" name="PORDB4"/>
        <xdr:cNvSpPr>
          <a:spLocks/>
        </xdr:cNvSpPr>
      </xdr:nvSpPr>
      <xdr:spPr>
        <a:xfrm>
          <a:off x="76200" y="5095875"/>
          <a:ext cx="6696075" cy="4476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27</xdr:row>
      <xdr:rowOff>47625</xdr:rowOff>
    </xdr:from>
    <xdr:to>
      <xdr:col>3</xdr:col>
      <xdr:colOff>447675</xdr:colOff>
      <xdr:row>28</xdr:row>
      <xdr:rowOff>85725</xdr:rowOff>
    </xdr:to>
    <xdr:sp>
      <xdr:nvSpPr>
        <xdr:cNvPr id="5" name="PORD4"/>
        <xdr:cNvSpPr txBox="1">
          <a:spLocks noChangeArrowheads="1"/>
        </xdr:cNvSpPr>
      </xdr:nvSpPr>
      <xdr:spPr>
        <a:xfrm>
          <a:off x="209550" y="4972050"/>
          <a:ext cx="16097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Total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2</xdr:col>
      <xdr:colOff>209550</xdr:colOff>
      <xdr:row>5</xdr:row>
      <xdr:rowOff>95250</xdr:rowOff>
    </xdr:to>
    <xdr:pic>
      <xdr:nvPicPr>
        <xdr:cNvPr id="6" name="L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9906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0</xdr:row>
      <xdr:rowOff>85725</xdr:rowOff>
    </xdr:from>
    <xdr:to>
      <xdr:col>5</xdr:col>
      <xdr:colOff>247650</xdr:colOff>
      <xdr:row>5</xdr:row>
      <xdr:rowOff>0</xdr:rowOff>
    </xdr:to>
    <xdr:sp>
      <xdr:nvSpPr>
        <xdr:cNvPr id="7" name="LT"/>
        <xdr:cNvSpPr txBox="1">
          <a:spLocks noChangeArrowheads="1"/>
        </xdr:cNvSpPr>
      </xdr:nvSpPr>
      <xdr:spPr>
        <a:xfrm>
          <a:off x="1343025" y="85725"/>
          <a:ext cx="3657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Domingos Martins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 Bernardino Monteiro, nº 22- Centro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Domingos Martins, Es-CEP 29.260-000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Tel.(27)3268-1344- (27)3268-3179
</a:t>
          </a:r>
        </a:p>
      </xdr:txBody>
    </xdr:sp>
    <xdr:clientData/>
  </xdr:twoCellAnchor>
  <xdr:twoCellAnchor>
    <xdr:from>
      <xdr:col>3</xdr:col>
      <xdr:colOff>247650</xdr:colOff>
      <xdr:row>33</xdr:row>
      <xdr:rowOff>142875</xdr:rowOff>
    </xdr:from>
    <xdr:to>
      <xdr:col>8</xdr:col>
      <xdr:colOff>0</xdr:colOff>
      <xdr:row>36</xdr:row>
      <xdr:rowOff>133350</xdr:rowOff>
    </xdr:to>
    <xdr:sp>
      <xdr:nvSpPr>
        <xdr:cNvPr id="8" name="PORDB5"/>
        <xdr:cNvSpPr>
          <a:spLocks/>
        </xdr:cNvSpPr>
      </xdr:nvSpPr>
      <xdr:spPr>
        <a:xfrm>
          <a:off x="1619250" y="5953125"/>
          <a:ext cx="5143500" cy="4762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33</xdr:row>
      <xdr:rowOff>47625</xdr:rowOff>
    </xdr:from>
    <xdr:to>
      <xdr:col>3</xdr:col>
      <xdr:colOff>1314450</xdr:colOff>
      <xdr:row>34</xdr:row>
      <xdr:rowOff>85725</xdr:rowOff>
    </xdr:to>
    <xdr:sp>
      <xdr:nvSpPr>
        <xdr:cNvPr id="9" name="PORD5"/>
        <xdr:cNvSpPr txBox="1">
          <a:spLocks noChangeArrowheads="1"/>
        </xdr:cNvSpPr>
      </xdr:nvSpPr>
      <xdr:spPr>
        <a:xfrm>
          <a:off x="1809750" y="5857875"/>
          <a:ext cx="8763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Aprovação</a:t>
          </a:r>
        </a:p>
      </xdr:txBody>
    </xdr:sp>
    <xdr:clientData/>
  </xdr:twoCellAnchor>
  <xdr:twoCellAnchor>
    <xdr:from>
      <xdr:col>3</xdr:col>
      <xdr:colOff>266700</xdr:colOff>
      <xdr:row>37</xdr:row>
      <xdr:rowOff>76200</xdr:rowOff>
    </xdr:from>
    <xdr:to>
      <xdr:col>7</xdr:col>
      <xdr:colOff>742950</xdr:colOff>
      <xdr:row>43</xdr:row>
      <xdr:rowOff>66675</xdr:rowOff>
    </xdr:to>
    <xdr:sp>
      <xdr:nvSpPr>
        <xdr:cNvPr id="10" name="PORDB6"/>
        <xdr:cNvSpPr>
          <a:spLocks/>
        </xdr:cNvSpPr>
      </xdr:nvSpPr>
      <xdr:spPr>
        <a:xfrm>
          <a:off x="1638300" y="6534150"/>
          <a:ext cx="4991100" cy="9620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37</xdr:row>
      <xdr:rowOff>9525</xdr:rowOff>
    </xdr:from>
    <xdr:to>
      <xdr:col>3</xdr:col>
      <xdr:colOff>1400175</xdr:colOff>
      <xdr:row>38</xdr:row>
      <xdr:rowOff>38100</xdr:rowOff>
    </xdr:to>
    <xdr:sp>
      <xdr:nvSpPr>
        <xdr:cNvPr id="11" name="PORD6"/>
        <xdr:cNvSpPr txBox="1">
          <a:spLocks noChangeArrowheads="1"/>
        </xdr:cNvSpPr>
      </xdr:nvSpPr>
      <xdr:spPr>
        <a:xfrm>
          <a:off x="1866900" y="6467475"/>
          <a:ext cx="904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Observações</a:t>
          </a:r>
        </a:p>
      </xdr:txBody>
    </xdr:sp>
    <xdr:clientData/>
  </xdr:twoCellAnchor>
  <xdr:twoCellAnchor>
    <xdr:from>
      <xdr:col>3</xdr:col>
      <xdr:colOff>428625</xdr:colOff>
      <xdr:row>38</xdr:row>
      <xdr:rowOff>57150</xdr:rowOff>
    </xdr:from>
    <xdr:to>
      <xdr:col>7</xdr:col>
      <xdr:colOff>647700</xdr:colOff>
      <xdr:row>43</xdr:row>
      <xdr:rowOff>47625</xdr:rowOff>
    </xdr:to>
    <xdr:sp>
      <xdr:nvSpPr>
        <xdr:cNvPr id="12" name="CaixaDeTexto 13"/>
        <xdr:cNvSpPr txBox="1">
          <a:spLocks noChangeArrowheads="1"/>
        </xdr:cNvSpPr>
      </xdr:nvSpPr>
      <xdr:spPr>
        <a:xfrm>
          <a:off x="1800225" y="6677025"/>
          <a:ext cx="47339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-TABELA SINAPI- DATA BASE FEVEREIRO /2014-BDI 25% - COM DESONERAÇÃO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TABELA SICRO - DATA BASE NOVEMBRO/2013 - BDI 25%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TODOS OS ITENS POSSUEM PLANILHA ORÇAMENTÁRIA  DETALHADA EM ANEXO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66675</xdr:rowOff>
    </xdr:from>
    <xdr:to>
      <xdr:col>2</xdr:col>
      <xdr:colOff>552450</xdr:colOff>
      <xdr:row>4</xdr:row>
      <xdr:rowOff>19050</xdr:rowOff>
    </xdr:to>
    <xdr:sp>
      <xdr:nvSpPr>
        <xdr:cNvPr id="1" name="LT"/>
        <xdr:cNvSpPr txBox="1">
          <a:spLocks noChangeArrowheads="1"/>
        </xdr:cNvSpPr>
      </xdr:nvSpPr>
      <xdr:spPr>
        <a:xfrm>
          <a:off x="933450" y="66675"/>
          <a:ext cx="2657475" cy="942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BAIXO GUANDU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R. Fritz Von Lutzow, 217 - Centro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Baixo Guandu - ES, CEP: 29.730-000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Fone: (27) 3732-8900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247650</xdr:colOff>
      <xdr:row>0</xdr:row>
      <xdr:rowOff>66675</xdr:rowOff>
    </xdr:from>
    <xdr:to>
      <xdr:col>21</xdr:col>
      <xdr:colOff>381000</xdr:colOff>
      <xdr:row>3</xdr:row>
      <xdr:rowOff>304800</xdr:rowOff>
    </xdr:to>
    <xdr:sp>
      <xdr:nvSpPr>
        <xdr:cNvPr id="2" name="LT"/>
        <xdr:cNvSpPr txBox="1">
          <a:spLocks noChangeArrowheads="1"/>
        </xdr:cNvSpPr>
      </xdr:nvSpPr>
      <xdr:spPr>
        <a:xfrm>
          <a:off x="14306550" y="66675"/>
          <a:ext cx="300990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PREFEITURA MUNICIPAL DE BAIXO GUANDU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R. Fritz Von Lutzow, 217 - Centro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Baixo Guandu - ES, CEP: 29.730-000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Fone: (27) 3732-8900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85725</xdr:rowOff>
    </xdr:from>
    <xdr:to>
      <xdr:col>1</xdr:col>
      <xdr:colOff>523875</xdr:colOff>
      <xdr:row>3</xdr:row>
      <xdr:rowOff>161925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885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0</xdr:row>
      <xdr:rowOff>57150</xdr:rowOff>
    </xdr:from>
    <xdr:to>
      <xdr:col>17</xdr:col>
      <xdr:colOff>238125</xdr:colOff>
      <xdr:row>3</xdr:row>
      <xdr:rowOff>190500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57150"/>
          <a:ext cx="971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showZeros="0" view="pageBreakPreview" zoomScaleSheetLayoutView="100" zoomScalePageLayoutView="0" workbookViewId="0" topLeftCell="A1">
      <selection activeCell="M43" sqref="M43"/>
    </sheetView>
  </sheetViews>
  <sheetFormatPr defaultColWidth="9.140625" defaultRowHeight="12.75"/>
  <cols>
    <col min="1" max="1" width="0.9921875" style="0" customWidth="1"/>
    <col min="2" max="2" width="11.140625" style="0" customWidth="1"/>
    <col min="3" max="3" width="8.421875" style="0" customWidth="1"/>
    <col min="4" max="4" width="43.00390625" style="0" customWidth="1"/>
    <col min="5" max="5" width="7.7109375" style="0" customWidth="1"/>
    <col min="6" max="6" width="7.8515625" style="0" customWidth="1"/>
    <col min="8" max="8" width="13.140625" style="0" bestFit="1" customWidth="1"/>
    <col min="9" max="9" width="0.85546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H2" s="2" t="s">
        <v>0</v>
      </c>
      <c r="I2" s="1"/>
    </row>
    <row r="3" spans="1:9" ht="12.75">
      <c r="A3" s="1"/>
      <c r="B3" s="1"/>
      <c r="C3" s="1"/>
      <c r="D3" s="1"/>
      <c r="E3" s="1"/>
      <c r="F3" s="1"/>
      <c r="G3" s="3"/>
      <c r="H3" s="3"/>
      <c r="I3" s="1"/>
    </row>
    <row r="4" spans="1:9" ht="12.75">
      <c r="A4" s="1"/>
      <c r="B4" s="1"/>
      <c r="C4" s="1"/>
      <c r="D4" s="1"/>
      <c r="E4" s="1"/>
      <c r="F4" s="1"/>
      <c r="G4" s="3"/>
      <c r="H4" s="3"/>
      <c r="I4" s="1"/>
    </row>
    <row r="5" spans="1:9" ht="12.75">
      <c r="A5" s="1"/>
      <c r="B5" s="1"/>
      <c r="C5" s="1"/>
      <c r="D5" s="1"/>
      <c r="E5" s="4"/>
      <c r="F5" s="4"/>
      <c r="G5" s="5"/>
      <c r="H5" s="6"/>
      <c r="I5" s="1"/>
    </row>
    <row r="6" spans="1:9" ht="13.5" thickBot="1">
      <c r="A6" s="1"/>
      <c r="B6" s="1"/>
      <c r="C6" s="1"/>
      <c r="D6" s="1"/>
      <c r="E6" s="1"/>
      <c r="F6" s="1"/>
      <c r="G6" s="3"/>
      <c r="H6" s="3"/>
      <c r="I6" s="1"/>
    </row>
    <row r="7" spans="1:9" ht="3.75" customHeight="1" thickTop="1">
      <c r="A7" s="1"/>
      <c r="B7" s="7"/>
      <c r="C7" s="7"/>
      <c r="D7" s="7"/>
      <c r="E7" s="7"/>
      <c r="F7" s="7"/>
      <c r="G7" s="7"/>
      <c r="H7" s="7"/>
      <c r="I7" s="1"/>
    </row>
    <row r="8" spans="1:9" ht="12.75">
      <c r="A8" s="1"/>
      <c r="B8" s="1"/>
      <c r="C8" s="1"/>
      <c r="D8" s="1"/>
      <c r="E8" s="1"/>
      <c r="F8" s="1"/>
      <c r="G8" s="3"/>
      <c r="H8" s="8"/>
      <c r="I8" s="1"/>
    </row>
    <row r="9" spans="1:11" ht="12.75">
      <c r="A9" s="1"/>
      <c r="B9" s="1"/>
      <c r="C9" s="1"/>
      <c r="D9" s="1"/>
      <c r="E9" s="1"/>
      <c r="F9" s="1"/>
      <c r="G9" s="3"/>
      <c r="H9" s="3"/>
      <c r="I9" s="1"/>
      <c r="K9" s="14"/>
    </row>
    <row r="10" spans="1:12" ht="26.25" customHeight="1">
      <c r="A10" s="1"/>
      <c r="B10" s="1"/>
      <c r="C10" s="1" t="s">
        <v>1</v>
      </c>
      <c r="D10" s="149" t="s">
        <v>15</v>
      </c>
      <c r="E10" s="149"/>
      <c r="F10" s="149"/>
      <c r="G10" s="149"/>
      <c r="H10" s="149"/>
      <c r="I10" s="1"/>
      <c r="L10" s="72"/>
    </row>
    <row r="11" spans="1:9" ht="17.25" customHeight="1">
      <c r="A11" s="1"/>
      <c r="B11" s="1"/>
      <c r="C11" s="77" t="s">
        <v>2</v>
      </c>
      <c r="D11" s="149" t="s">
        <v>14</v>
      </c>
      <c r="E11" s="149"/>
      <c r="F11" s="149"/>
      <c r="G11" s="149"/>
      <c r="H11" s="149"/>
      <c r="I11" s="1"/>
    </row>
    <row r="12" spans="1:9" ht="12.75">
      <c r="A12" s="1"/>
      <c r="B12" s="1"/>
      <c r="C12" s="1" t="s">
        <v>3</v>
      </c>
      <c r="D12" s="9"/>
      <c r="E12" s="10"/>
      <c r="F12" s="10"/>
      <c r="G12" s="11" t="s">
        <v>4</v>
      </c>
      <c r="H12" s="15"/>
      <c r="I12" s="1"/>
    </row>
    <row r="13" spans="1:9" ht="12.75">
      <c r="A13" s="1"/>
      <c r="B13" s="1"/>
      <c r="C13" s="1"/>
      <c r="D13" s="1"/>
      <c r="E13" s="1"/>
      <c r="F13" s="1"/>
      <c r="G13" s="3"/>
      <c r="H13" s="3"/>
      <c r="I13" s="1"/>
    </row>
    <row r="14" spans="1:9" ht="12.75">
      <c r="A14" s="1"/>
      <c r="B14" s="145" t="s">
        <v>12</v>
      </c>
      <c r="C14" s="147" t="s">
        <v>5</v>
      </c>
      <c r="D14" s="147" t="s">
        <v>6</v>
      </c>
      <c r="E14" s="147" t="s">
        <v>7</v>
      </c>
      <c r="F14" s="50" t="s">
        <v>8</v>
      </c>
      <c r="G14" s="151" t="s">
        <v>9</v>
      </c>
      <c r="H14" s="152"/>
      <c r="I14" s="1"/>
    </row>
    <row r="15" spans="1:9" ht="12.75">
      <c r="A15" s="1"/>
      <c r="B15" s="146"/>
      <c r="C15" s="148"/>
      <c r="D15" s="148"/>
      <c r="E15" s="148"/>
      <c r="F15" s="51"/>
      <c r="G15" s="12" t="s">
        <v>10</v>
      </c>
      <c r="H15" s="13" t="s">
        <v>11</v>
      </c>
      <c r="I15" s="1"/>
    </row>
    <row r="16" spans="1:9" s="21" customFormat="1" ht="8.25" customHeight="1">
      <c r="A16" s="16"/>
      <c r="B16" s="17"/>
      <c r="C16" s="52"/>
      <c r="D16" s="18"/>
      <c r="E16" s="19"/>
      <c r="F16" s="20"/>
      <c r="G16" s="35"/>
      <c r="H16" s="42">
        <f>IF(D16="Total do Item",SUMIF($B$16:$B$27,B14,$H$16:$H$27),IF(D16=0,"",F16*G16))</f>
      </c>
      <c r="I16" s="16"/>
    </row>
    <row r="17" spans="1:9" s="21" customFormat="1" ht="12.75">
      <c r="A17" s="16"/>
      <c r="B17" s="22">
        <v>0</v>
      </c>
      <c r="C17" s="55">
        <v>1</v>
      </c>
      <c r="D17" s="33" t="s">
        <v>16</v>
      </c>
      <c r="E17" s="36"/>
      <c r="F17" s="37"/>
      <c r="G17" s="37"/>
      <c r="H17" s="43">
        <v>18270.64</v>
      </c>
      <c r="I17" s="16"/>
    </row>
    <row r="18" spans="1:9" s="21" customFormat="1" ht="12.75">
      <c r="A18" s="41"/>
      <c r="B18" s="54"/>
      <c r="C18" s="56"/>
      <c r="D18" s="23"/>
      <c r="E18" s="36"/>
      <c r="F18" s="38"/>
      <c r="G18" s="57"/>
      <c r="H18" s="44"/>
      <c r="I18" s="49"/>
    </row>
    <row r="19" spans="1:9" s="21" customFormat="1" ht="24">
      <c r="A19" s="16"/>
      <c r="B19" s="54"/>
      <c r="C19" s="78">
        <v>2</v>
      </c>
      <c r="D19" s="33" t="s">
        <v>17</v>
      </c>
      <c r="E19" s="36"/>
      <c r="F19" s="38"/>
      <c r="G19" s="38"/>
      <c r="H19" s="44">
        <v>84584.04</v>
      </c>
      <c r="I19" s="16"/>
    </row>
    <row r="20" spans="1:9" s="21" customFormat="1" ht="12.75">
      <c r="A20" s="16"/>
      <c r="B20" s="54"/>
      <c r="C20" s="78"/>
      <c r="D20" s="33"/>
      <c r="E20" s="36"/>
      <c r="F20" s="38"/>
      <c r="G20" s="38"/>
      <c r="H20" s="44"/>
      <c r="I20" s="16"/>
    </row>
    <row r="21" spans="1:9" s="21" customFormat="1" ht="24">
      <c r="A21" s="16"/>
      <c r="B21" s="54"/>
      <c r="C21" s="78">
        <v>3</v>
      </c>
      <c r="D21" s="33" t="s">
        <v>18</v>
      </c>
      <c r="E21" s="36"/>
      <c r="F21" s="38"/>
      <c r="G21" s="38"/>
      <c r="H21" s="44">
        <v>504149.47</v>
      </c>
      <c r="I21" s="16"/>
    </row>
    <row r="22" spans="1:9" s="21" customFormat="1" ht="12.75">
      <c r="A22" s="16"/>
      <c r="B22" s="54"/>
      <c r="C22" s="78"/>
      <c r="D22" s="33"/>
      <c r="E22" s="36"/>
      <c r="F22" s="38"/>
      <c r="G22" s="38"/>
      <c r="H22" s="44"/>
      <c r="I22" s="16"/>
    </row>
    <row r="23" spans="1:9" s="21" customFormat="1" ht="24">
      <c r="A23" s="16"/>
      <c r="B23" s="54"/>
      <c r="C23" s="78">
        <v>4</v>
      </c>
      <c r="D23" s="33" t="s">
        <v>19</v>
      </c>
      <c r="E23" s="36"/>
      <c r="F23" s="38"/>
      <c r="G23" s="38"/>
      <c r="H23" s="44">
        <v>703902.58</v>
      </c>
      <c r="I23" s="16"/>
    </row>
    <row r="24" spans="1:9" s="21" customFormat="1" ht="12.75">
      <c r="A24" s="16"/>
      <c r="B24" s="54"/>
      <c r="C24" s="78"/>
      <c r="D24" s="33"/>
      <c r="E24" s="36"/>
      <c r="F24" s="38"/>
      <c r="G24" s="38"/>
      <c r="H24" s="44"/>
      <c r="I24" s="16"/>
    </row>
    <row r="25" spans="1:9" s="34" customFormat="1" ht="15" customHeight="1">
      <c r="A25" s="32"/>
      <c r="B25" s="74"/>
      <c r="C25" s="78">
        <v>5</v>
      </c>
      <c r="D25" s="33" t="s">
        <v>20</v>
      </c>
      <c r="E25" s="39"/>
      <c r="F25" s="40"/>
      <c r="G25" s="40"/>
      <c r="H25" s="79">
        <v>230714.88</v>
      </c>
      <c r="I25" s="32"/>
    </row>
    <row r="26" spans="1:9" s="34" customFormat="1" ht="15" customHeight="1">
      <c r="A26" s="32"/>
      <c r="B26" s="74"/>
      <c r="C26" s="78"/>
      <c r="D26" s="76"/>
      <c r="E26" s="39"/>
      <c r="F26" s="40"/>
      <c r="G26" s="40"/>
      <c r="H26" s="45"/>
      <c r="I26" s="32"/>
    </row>
    <row r="27" spans="1:9" s="21" customFormat="1" ht="12.75">
      <c r="A27" s="16"/>
      <c r="B27" s="24"/>
      <c r="C27" s="53"/>
      <c r="D27" s="25"/>
      <c r="E27" s="26"/>
      <c r="F27" s="27"/>
      <c r="G27" s="27"/>
      <c r="H27" s="46"/>
      <c r="I27" s="16"/>
    </row>
    <row r="28" spans="1:9" s="21" customFormat="1" ht="12.75">
      <c r="A28" s="16"/>
      <c r="B28" s="16"/>
      <c r="C28" s="16"/>
      <c r="D28" s="16"/>
      <c r="E28" s="16"/>
      <c r="F28" s="16"/>
      <c r="G28" s="28"/>
      <c r="H28" s="47"/>
      <c r="I28" s="16"/>
    </row>
    <row r="29" spans="1:9" s="21" customFormat="1" ht="15">
      <c r="A29" s="16"/>
      <c r="B29" s="16"/>
      <c r="C29" s="16"/>
      <c r="D29" s="16"/>
      <c r="E29" s="16"/>
      <c r="F29" s="16"/>
      <c r="G29" s="28"/>
      <c r="H29" s="75">
        <f>SUM(H17:H26)</f>
        <v>1541621.6099999999</v>
      </c>
      <c r="I29" s="16"/>
    </row>
    <row r="30" spans="1:9" s="21" customFormat="1" ht="12.75">
      <c r="A30" s="16"/>
      <c r="B30" s="16"/>
      <c r="C30" s="16"/>
      <c r="D30" s="29"/>
      <c r="E30" s="30"/>
      <c r="F30" s="29"/>
      <c r="G30" s="31"/>
      <c r="H30" s="48"/>
      <c r="I30" s="16"/>
    </row>
    <row r="31" spans="1:9" s="21" customFormat="1" ht="12.75">
      <c r="A31" s="16"/>
      <c r="B31" s="16"/>
      <c r="C31" s="16"/>
      <c r="D31" s="16"/>
      <c r="E31" s="16"/>
      <c r="F31" s="16"/>
      <c r="G31" s="28"/>
      <c r="H31" s="28"/>
      <c r="I31" s="16"/>
    </row>
    <row r="32" spans="1:9" s="21" customFormat="1" ht="3.75" customHeight="1">
      <c r="A32" s="16"/>
      <c r="B32" s="16"/>
      <c r="C32" s="16"/>
      <c r="D32" s="16"/>
      <c r="E32" s="16"/>
      <c r="F32" s="16"/>
      <c r="G32" s="28"/>
      <c r="H32" s="28"/>
      <c r="I32" s="16"/>
    </row>
    <row r="33" spans="2:8" ht="12.75">
      <c r="B33" s="16"/>
      <c r="C33" s="16"/>
      <c r="D33" s="150" t="s">
        <v>13</v>
      </c>
      <c r="E33" s="150"/>
      <c r="F33" s="150"/>
      <c r="G33" s="150"/>
      <c r="H33" s="59"/>
    </row>
    <row r="34" spans="2:8" ht="12.75">
      <c r="B34" s="16"/>
      <c r="C34" s="16"/>
      <c r="D34" s="60"/>
      <c r="E34" s="16"/>
      <c r="F34" s="16"/>
      <c r="G34" s="61"/>
      <c r="H34" s="59"/>
    </row>
    <row r="35" spans="2:8" ht="12.75">
      <c r="B35" s="16"/>
      <c r="C35" s="16"/>
      <c r="D35" s="60"/>
      <c r="E35" s="16"/>
      <c r="F35" s="16"/>
      <c r="G35" s="62"/>
      <c r="H35" s="59"/>
    </row>
    <row r="36" spans="2:8" ht="12.75">
      <c r="B36" s="16"/>
      <c r="C36" s="16"/>
      <c r="D36" s="73"/>
      <c r="E36" s="16"/>
      <c r="F36" s="16"/>
      <c r="G36" s="63"/>
      <c r="H36" s="59"/>
    </row>
    <row r="37" spans="2:8" ht="12.75">
      <c r="B37" s="16"/>
      <c r="C37" s="16"/>
      <c r="D37" s="60"/>
      <c r="E37" s="16"/>
      <c r="F37" s="64"/>
      <c r="G37" s="63"/>
      <c r="H37" s="59"/>
    </row>
    <row r="38" spans="2:8" ht="12.75">
      <c r="B38" s="65"/>
      <c r="C38" s="65"/>
      <c r="D38" s="60"/>
      <c r="E38" s="16"/>
      <c r="F38" s="16"/>
      <c r="G38" s="66"/>
      <c r="H38" s="59"/>
    </row>
    <row r="39" spans="2:8" ht="12.75">
      <c r="B39" s="16"/>
      <c r="C39" s="16"/>
      <c r="D39" s="60"/>
      <c r="E39" s="16"/>
      <c r="F39" s="64"/>
      <c r="G39" s="63"/>
      <c r="H39" s="59"/>
    </row>
    <row r="40" spans="2:8" ht="12.75">
      <c r="B40" s="16"/>
      <c r="C40" s="16"/>
      <c r="D40" s="60"/>
      <c r="E40" s="16"/>
      <c r="F40" s="64"/>
      <c r="G40" s="63"/>
      <c r="H40" s="59"/>
    </row>
    <row r="41" spans="2:8" ht="12.75">
      <c r="B41" s="65"/>
      <c r="C41" s="65"/>
      <c r="D41" s="60"/>
      <c r="E41" s="16"/>
      <c r="F41" s="16"/>
      <c r="G41" s="66"/>
      <c r="H41" s="59"/>
    </row>
    <row r="42" spans="2:8" ht="12.75">
      <c r="B42" s="65"/>
      <c r="C42" s="65"/>
      <c r="D42" s="60"/>
      <c r="E42" s="16"/>
      <c r="F42" s="16"/>
      <c r="G42" s="66"/>
      <c r="H42" s="59"/>
    </row>
    <row r="43" spans="2:8" ht="12.75">
      <c r="B43" s="16"/>
      <c r="C43" s="16"/>
      <c r="D43" s="67"/>
      <c r="E43" s="16"/>
      <c r="F43" s="16"/>
      <c r="G43" s="68"/>
      <c r="H43" s="69"/>
    </row>
    <row r="44" spans="2:8" ht="12.75">
      <c r="B44" s="16"/>
      <c r="C44" s="16"/>
      <c r="D44" s="67"/>
      <c r="E44" s="16"/>
      <c r="F44" s="70"/>
      <c r="G44" s="16"/>
      <c r="H44" s="16"/>
    </row>
    <row r="45" spans="2:8" ht="12.75">
      <c r="B45" s="16"/>
      <c r="C45" s="16"/>
      <c r="D45" s="64"/>
      <c r="E45" s="16"/>
      <c r="F45" s="16"/>
      <c r="G45" s="16"/>
      <c r="H45" s="16"/>
    </row>
    <row r="46" spans="2:8" ht="12.75">
      <c r="B46" s="16"/>
      <c r="C46" s="16"/>
      <c r="D46" s="64"/>
      <c r="E46" s="16"/>
      <c r="F46" s="16"/>
      <c r="G46" s="16"/>
      <c r="H46" s="16"/>
    </row>
    <row r="47" spans="2:8" ht="13.5" thickBot="1">
      <c r="B47" s="16"/>
      <c r="C47" s="16"/>
      <c r="D47" s="16"/>
      <c r="E47" s="16"/>
      <c r="F47" s="16"/>
      <c r="G47" s="16"/>
      <c r="H47" s="16"/>
    </row>
    <row r="48" spans="2:8" ht="13.5" thickTop="1">
      <c r="B48" s="58"/>
      <c r="C48" s="58"/>
      <c r="D48" s="58"/>
      <c r="E48" s="58"/>
      <c r="F48" s="58"/>
      <c r="G48" s="58"/>
      <c r="H48" s="58"/>
    </row>
    <row r="49" spans="2:8" ht="13.5" thickBot="1">
      <c r="B49" s="71"/>
      <c r="C49" s="71"/>
      <c r="D49" s="71"/>
      <c r="E49" s="71"/>
      <c r="F49" s="71"/>
      <c r="G49" s="71"/>
      <c r="H49" s="71"/>
    </row>
  </sheetData>
  <sheetProtection/>
  <mergeCells count="8">
    <mergeCell ref="B14:B15"/>
    <mergeCell ref="C14:C15"/>
    <mergeCell ref="D11:H11"/>
    <mergeCell ref="D33:G33"/>
    <mergeCell ref="D10:H10"/>
    <mergeCell ref="G14:H14"/>
    <mergeCell ref="D14:D15"/>
    <mergeCell ref="E14:E15"/>
  </mergeCells>
  <printOptions horizontalCentered="1"/>
  <pageMargins left="0.5905511811023623" right="0.5905511811023623" top="0.5905511811023623" bottom="0.5905511811023623" header="0.4330708661417323" footer="0.5118110236220472"/>
  <pageSetup horizontalDpi="600" verticalDpi="600" orientation="portrait" paperSize="9" scale="90" r:id="rId4"/>
  <headerFooter alignWithMargins="0">
    <oddHeader xml:space="preserve">&amp;R&amp;"Arial,Negrito Itálico"&amp;8Página &amp;P de &amp;N       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5.7109375" style="0" customWidth="1"/>
    <col min="2" max="2" width="39.8515625" style="0" customWidth="1"/>
    <col min="3" max="3" width="12.7109375" style="0" customWidth="1"/>
    <col min="4" max="4" width="8.28125" style="0" customWidth="1"/>
    <col min="5" max="5" width="12.8515625" style="0" bestFit="1" customWidth="1"/>
    <col min="6" max="6" width="8.28125" style="0" customWidth="1"/>
    <col min="7" max="7" width="12.8515625" style="0" bestFit="1" customWidth="1"/>
    <col min="8" max="8" width="9.28125" style="0" bestFit="1" customWidth="1"/>
    <col min="9" max="9" width="12.8515625" style="0" bestFit="1" customWidth="1"/>
    <col min="10" max="10" width="9.28125" style="0" bestFit="1" customWidth="1"/>
    <col min="11" max="11" width="12.8515625" style="0" bestFit="1" customWidth="1"/>
    <col min="13" max="13" width="12.8515625" style="0" bestFit="1" customWidth="1"/>
    <col min="15" max="15" width="12.8515625" style="0" bestFit="1" customWidth="1"/>
    <col min="17" max="17" width="12.8515625" style="0" bestFit="1" customWidth="1"/>
    <col min="19" max="19" width="12.8515625" style="0" bestFit="1" customWidth="1"/>
    <col min="20" max="20" width="8.28125" style="0" bestFit="1" customWidth="1"/>
    <col min="21" max="21" width="12.8515625" style="0" bestFit="1" customWidth="1"/>
    <col min="22" max="22" width="7.28125" style="0" bestFit="1" customWidth="1"/>
    <col min="23" max="23" width="12.8515625" style="0" bestFit="1" customWidth="1"/>
    <col min="24" max="24" width="8.00390625" style="0" bestFit="1" customWidth="1"/>
    <col min="25" max="25" width="12.8515625" style="0" bestFit="1" customWidth="1"/>
    <col min="27" max="27" width="12.8515625" style="0" bestFit="1" customWidth="1"/>
    <col min="29" max="29" width="11.28125" style="0" bestFit="1" customWidth="1"/>
    <col min="31" max="31" width="12.8515625" style="0" bestFit="1" customWidth="1"/>
    <col min="33" max="33" width="11.28125" style="0" bestFit="1" customWidth="1"/>
  </cols>
  <sheetData>
    <row r="1" spans="1:34" ht="12.7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  <c r="Q1" s="80"/>
      <c r="R1" s="81"/>
      <c r="S1" s="81"/>
      <c r="T1" s="81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4"/>
    </row>
    <row r="2" spans="1:34" ht="18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5"/>
      <c r="R2" s="86"/>
      <c r="S2" s="86"/>
      <c r="T2" s="86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</row>
    <row r="3" spans="1:34" ht="18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  <c r="Q3" s="85"/>
      <c r="R3" s="86"/>
      <c r="S3" s="86"/>
      <c r="T3" s="86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9"/>
    </row>
    <row r="4" spans="1:34" ht="29.25" customHeight="1">
      <c r="A4" s="153" t="s">
        <v>38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153" t="s">
        <v>39</v>
      </c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5"/>
    </row>
    <row r="5" spans="1:34" ht="41.25" customHeight="1">
      <c r="A5" s="156" t="s">
        <v>46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8"/>
      <c r="Q5" s="156" t="s">
        <v>46</v>
      </c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8"/>
    </row>
    <row r="6" spans="1:34" ht="30" customHeight="1">
      <c r="A6" s="142"/>
      <c r="B6" s="157" t="s">
        <v>47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  <c r="Q6" s="156" t="s">
        <v>47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8"/>
    </row>
    <row r="7" spans="1:34" ht="18.7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4"/>
      <c r="Q7" s="142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4"/>
    </row>
    <row r="8" spans="1:34" ht="18.75">
      <c r="A8" s="156" t="s">
        <v>54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8"/>
      <c r="Q8" s="156" t="s">
        <v>54</v>
      </c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8"/>
    </row>
    <row r="9" spans="1:34" ht="19.5" thickBo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8"/>
      <c r="Q9" s="156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8"/>
    </row>
    <row r="10" spans="1:34" ht="12.75">
      <c r="A10" s="166" t="s">
        <v>21</v>
      </c>
      <c r="B10" s="162" t="s">
        <v>22</v>
      </c>
      <c r="C10" s="162" t="s">
        <v>23</v>
      </c>
      <c r="D10" s="162" t="s">
        <v>24</v>
      </c>
      <c r="E10" s="169" t="s">
        <v>25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1"/>
      <c r="Q10" s="159" t="s">
        <v>26</v>
      </c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1"/>
    </row>
    <row r="11" spans="1:34" ht="41.25" customHeight="1" thickBot="1">
      <c r="A11" s="167"/>
      <c r="B11" s="163"/>
      <c r="C11" s="163"/>
      <c r="D11" s="163"/>
      <c r="E11" s="126" t="s">
        <v>48</v>
      </c>
      <c r="F11" s="90" t="s">
        <v>24</v>
      </c>
      <c r="G11" s="126" t="s">
        <v>49</v>
      </c>
      <c r="H11" s="90" t="s">
        <v>24</v>
      </c>
      <c r="I11" s="126" t="s">
        <v>50</v>
      </c>
      <c r="J11" s="90" t="s">
        <v>24</v>
      </c>
      <c r="K11" s="126" t="s">
        <v>29</v>
      </c>
      <c r="L11" s="90" t="s">
        <v>24</v>
      </c>
      <c r="M11" s="126" t="s">
        <v>30</v>
      </c>
      <c r="N11" s="90" t="s">
        <v>24</v>
      </c>
      <c r="O11" s="140" t="s">
        <v>31</v>
      </c>
      <c r="P11" s="91" t="s">
        <v>24</v>
      </c>
      <c r="Q11" s="127" t="s">
        <v>32</v>
      </c>
      <c r="R11" s="90" t="s">
        <v>24</v>
      </c>
      <c r="S11" s="126" t="s">
        <v>33</v>
      </c>
      <c r="T11" s="90" t="s">
        <v>24</v>
      </c>
      <c r="U11" s="126" t="s">
        <v>34</v>
      </c>
      <c r="V11" s="90" t="s">
        <v>24</v>
      </c>
      <c r="W11" s="126" t="s">
        <v>35</v>
      </c>
      <c r="X11" s="128" t="s">
        <v>24</v>
      </c>
      <c r="Y11" s="126" t="s">
        <v>36</v>
      </c>
      <c r="Z11" s="90" t="s">
        <v>24</v>
      </c>
      <c r="AA11" s="126" t="s">
        <v>37</v>
      </c>
      <c r="AB11" s="90" t="s">
        <v>24</v>
      </c>
      <c r="AC11" s="126"/>
      <c r="AD11" s="90"/>
      <c r="AE11" s="126"/>
      <c r="AF11" s="134"/>
      <c r="AG11" s="126"/>
      <c r="AH11" s="91"/>
    </row>
    <row r="12" spans="1:34" ht="12.75">
      <c r="A12" s="92"/>
      <c r="B12" s="93"/>
      <c r="C12" s="94"/>
      <c r="D12" s="95"/>
      <c r="E12" s="96"/>
      <c r="F12" s="97"/>
      <c r="G12" s="96"/>
      <c r="H12" s="97"/>
      <c r="I12" s="96"/>
      <c r="J12" s="97"/>
      <c r="K12" s="96"/>
      <c r="L12" s="97"/>
      <c r="M12" s="98"/>
      <c r="N12" s="97"/>
      <c r="O12" s="98"/>
      <c r="P12" s="99"/>
      <c r="Q12" s="100"/>
      <c r="R12" s="97"/>
      <c r="S12" s="96"/>
      <c r="T12" s="97"/>
      <c r="U12" s="98"/>
      <c r="V12" s="97"/>
      <c r="W12" s="98"/>
      <c r="X12" s="129"/>
      <c r="Y12" s="96"/>
      <c r="Z12" s="97"/>
      <c r="AA12" s="96"/>
      <c r="AB12" s="97"/>
      <c r="AC12" s="96"/>
      <c r="AD12" s="97"/>
      <c r="AE12" s="96"/>
      <c r="AF12" s="135"/>
      <c r="AG12" s="96"/>
      <c r="AH12" s="99"/>
    </row>
    <row r="13" spans="1:34" ht="12.75">
      <c r="A13" s="141">
        <v>1</v>
      </c>
      <c r="B13" s="101" t="s">
        <v>40</v>
      </c>
      <c r="C13" s="102">
        <v>94724.48</v>
      </c>
      <c r="D13" s="103">
        <f>C13/$C$25</f>
        <v>0.04144072361601091</v>
      </c>
      <c r="E13" s="104">
        <f>C13*F13</f>
        <v>0</v>
      </c>
      <c r="F13" s="103"/>
      <c r="G13" s="104">
        <f>C13*H13</f>
        <v>0</v>
      </c>
      <c r="H13" s="103"/>
      <c r="I13" s="104">
        <f>J13*C13</f>
        <v>0</v>
      </c>
      <c r="J13" s="103"/>
      <c r="K13" s="104">
        <f>C13*L13</f>
        <v>4073.1526399999993</v>
      </c>
      <c r="L13" s="103">
        <v>0.043</v>
      </c>
      <c r="M13" s="105">
        <f>C13*N13</f>
        <v>7009.6115199999995</v>
      </c>
      <c r="N13" s="103">
        <v>0.074</v>
      </c>
      <c r="O13" s="105">
        <f>C13*P13</f>
        <v>12219.457919999999</v>
      </c>
      <c r="P13" s="106">
        <v>0.129</v>
      </c>
      <c r="Q13" s="107">
        <f>C13*R13</f>
        <v>12219.457919999999</v>
      </c>
      <c r="R13" s="103">
        <v>0.129</v>
      </c>
      <c r="S13" s="104">
        <f>C13*T13</f>
        <v>12219.457919999999</v>
      </c>
      <c r="T13" s="103">
        <v>0.129</v>
      </c>
      <c r="U13" s="105">
        <f>V13*C13</f>
        <v>12219.457919999999</v>
      </c>
      <c r="V13" s="103">
        <v>0.129</v>
      </c>
      <c r="W13" s="105">
        <f>X13*C13</f>
        <v>12219.457919999999</v>
      </c>
      <c r="X13" s="130">
        <v>0.129</v>
      </c>
      <c r="Y13" s="104">
        <f>Z13*C13</f>
        <v>11272.213119999999</v>
      </c>
      <c r="Z13" s="103">
        <v>0.119</v>
      </c>
      <c r="AA13" s="104">
        <f aca="true" t="shared" si="0" ref="AA13:AA20">AB13*C13</f>
        <v>11272.213119999999</v>
      </c>
      <c r="AB13" s="103">
        <v>0.119</v>
      </c>
      <c r="AC13" s="104"/>
      <c r="AD13" s="103"/>
      <c r="AE13" s="104"/>
      <c r="AF13" s="136"/>
      <c r="AG13" s="104"/>
      <c r="AH13" s="106"/>
    </row>
    <row r="14" spans="1:34" ht="12.75">
      <c r="A14" s="141"/>
      <c r="B14" s="101"/>
      <c r="C14" s="102"/>
      <c r="D14" s="103"/>
      <c r="E14" s="104"/>
      <c r="F14" s="103"/>
      <c r="G14" s="104"/>
      <c r="H14" s="103"/>
      <c r="I14" s="104"/>
      <c r="J14" s="103"/>
      <c r="K14" s="104">
        <f aca="true" t="shared" si="1" ref="K14:K23">C14*L14</f>
        <v>0</v>
      </c>
      <c r="L14" s="103"/>
      <c r="M14" s="105">
        <f aca="true" t="shared" si="2" ref="M14:M23">C14*N14</f>
        <v>0</v>
      </c>
      <c r="N14" s="103"/>
      <c r="O14" s="105"/>
      <c r="P14" s="106"/>
      <c r="Q14" s="107"/>
      <c r="R14" s="103"/>
      <c r="S14" s="104"/>
      <c r="T14" s="103"/>
      <c r="U14" s="105"/>
      <c r="V14" s="103"/>
      <c r="W14" s="105"/>
      <c r="X14" s="130"/>
      <c r="Y14" s="104">
        <f aca="true" t="shared" si="3" ref="Y14:Y20">Z14*C14</f>
        <v>0</v>
      </c>
      <c r="Z14" s="103"/>
      <c r="AA14" s="104">
        <f t="shared" si="0"/>
        <v>0</v>
      </c>
      <c r="AB14" s="103"/>
      <c r="AC14" s="104"/>
      <c r="AD14" s="103"/>
      <c r="AE14" s="104"/>
      <c r="AF14" s="136"/>
      <c r="AG14" s="104"/>
      <c r="AH14" s="106"/>
    </row>
    <row r="15" spans="1:34" ht="12.75">
      <c r="A15" s="141">
        <v>2</v>
      </c>
      <c r="B15" s="101" t="s">
        <v>41</v>
      </c>
      <c r="C15" s="102">
        <v>96791.28</v>
      </c>
      <c r="D15" s="103">
        <f>C15/$C$25</f>
        <v>0.042344921639262886</v>
      </c>
      <c r="E15" s="104">
        <f>C15*F15</f>
        <v>0</v>
      </c>
      <c r="F15" s="103"/>
      <c r="G15" s="104">
        <f>C15*H15</f>
        <v>0</v>
      </c>
      <c r="H15" s="103"/>
      <c r="I15" s="104">
        <f>J15*C15</f>
        <v>0</v>
      </c>
      <c r="J15" s="103"/>
      <c r="K15" s="104">
        <f t="shared" si="1"/>
        <v>96791.28</v>
      </c>
      <c r="L15" s="103">
        <v>1</v>
      </c>
      <c r="M15" s="105">
        <f t="shared" si="2"/>
        <v>0</v>
      </c>
      <c r="N15" s="103"/>
      <c r="O15" s="105">
        <f>C15*P15</f>
        <v>0</v>
      </c>
      <c r="P15" s="106"/>
      <c r="Q15" s="107">
        <f>C15*R15</f>
        <v>0</v>
      </c>
      <c r="R15" s="103"/>
      <c r="S15" s="104">
        <f>C15*T15</f>
        <v>0</v>
      </c>
      <c r="T15" s="103"/>
      <c r="U15" s="105">
        <f>V15*C15</f>
        <v>0</v>
      </c>
      <c r="V15" s="103"/>
      <c r="W15" s="105">
        <f>X15*C15</f>
        <v>0</v>
      </c>
      <c r="X15" s="130"/>
      <c r="Y15" s="104">
        <f t="shared" si="3"/>
        <v>0</v>
      </c>
      <c r="Z15" s="103"/>
      <c r="AA15" s="104">
        <f t="shared" si="0"/>
        <v>0</v>
      </c>
      <c r="AB15" s="103"/>
      <c r="AC15" s="104"/>
      <c r="AD15" s="103"/>
      <c r="AE15" s="104"/>
      <c r="AF15" s="136"/>
      <c r="AG15" s="104"/>
      <c r="AH15" s="106"/>
    </row>
    <row r="16" spans="1:34" ht="12.75">
      <c r="A16" s="141"/>
      <c r="B16" s="101"/>
      <c r="C16" s="102"/>
      <c r="D16" s="103"/>
      <c r="E16" s="104"/>
      <c r="F16" s="103"/>
      <c r="G16" s="104">
        <f aca="true" t="shared" si="4" ref="G16:G23">C16*H16</f>
        <v>0</v>
      </c>
      <c r="H16" s="103"/>
      <c r="I16" s="104"/>
      <c r="J16" s="103"/>
      <c r="K16" s="104">
        <f t="shared" si="1"/>
        <v>0</v>
      </c>
      <c r="L16" s="103"/>
      <c r="M16" s="105">
        <f t="shared" si="2"/>
        <v>0</v>
      </c>
      <c r="N16" s="103"/>
      <c r="O16" s="105">
        <f aca="true" t="shared" si="5" ref="O16:O23">C16*P16</f>
        <v>0</v>
      </c>
      <c r="P16" s="106"/>
      <c r="Q16" s="107">
        <f aca="true" t="shared" si="6" ref="Q16:Q23">C16*R16</f>
        <v>0</v>
      </c>
      <c r="R16" s="103"/>
      <c r="S16" s="104">
        <f aca="true" t="shared" si="7" ref="S16:S23">C16*T16</f>
        <v>0</v>
      </c>
      <c r="T16" s="103"/>
      <c r="U16" s="105">
        <f aca="true" t="shared" si="8" ref="U16:U23">V16*C16</f>
        <v>0</v>
      </c>
      <c r="V16" s="103"/>
      <c r="W16" s="105">
        <f aca="true" t="shared" si="9" ref="W16:W23">X16*C16</f>
        <v>0</v>
      </c>
      <c r="X16" s="130"/>
      <c r="Y16" s="104">
        <f t="shared" si="3"/>
        <v>0</v>
      </c>
      <c r="Z16" s="103"/>
      <c r="AA16" s="104">
        <f t="shared" si="0"/>
        <v>0</v>
      </c>
      <c r="AB16" s="103"/>
      <c r="AC16" s="104"/>
      <c r="AD16" s="103"/>
      <c r="AE16" s="104"/>
      <c r="AF16" s="136"/>
      <c r="AG16" s="104"/>
      <c r="AH16" s="106"/>
    </row>
    <row r="17" spans="1:34" ht="12.75">
      <c r="A17" s="141">
        <v>3</v>
      </c>
      <c r="B17" s="101" t="s">
        <v>42</v>
      </c>
      <c r="C17" s="102">
        <v>141576.39</v>
      </c>
      <c r="D17" s="103">
        <f>C17/$C$25</f>
        <v>0.06193782271005944</v>
      </c>
      <c r="E17" s="104">
        <f>C17*F17</f>
        <v>0</v>
      </c>
      <c r="F17" s="103"/>
      <c r="G17" s="104">
        <f t="shared" si="4"/>
        <v>0</v>
      </c>
      <c r="H17" s="103"/>
      <c r="I17" s="104">
        <f>J17*C17</f>
        <v>0</v>
      </c>
      <c r="J17" s="103"/>
      <c r="K17" s="104">
        <f t="shared" si="1"/>
        <v>0</v>
      </c>
      <c r="L17" s="103"/>
      <c r="M17" s="105">
        <f t="shared" si="2"/>
        <v>141576.39</v>
      </c>
      <c r="N17" s="103">
        <v>1</v>
      </c>
      <c r="O17" s="105">
        <f t="shared" si="5"/>
        <v>0</v>
      </c>
      <c r="P17" s="106"/>
      <c r="Q17" s="107">
        <f t="shared" si="6"/>
        <v>0</v>
      </c>
      <c r="R17" s="103"/>
      <c r="S17" s="104">
        <f t="shared" si="7"/>
        <v>0</v>
      </c>
      <c r="T17" s="103"/>
      <c r="U17" s="105">
        <f t="shared" si="8"/>
        <v>0</v>
      </c>
      <c r="V17" s="103"/>
      <c r="W17" s="105">
        <f t="shared" si="9"/>
        <v>0</v>
      </c>
      <c r="X17" s="130"/>
      <c r="Y17" s="104">
        <f t="shared" si="3"/>
        <v>0</v>
      </c>
      <c r="Z17" s="103"/>
      <c r="AA17" s="104">
        <f t="shared" si="0"/>
        <v>0</v>
      </c>
      <c r="AB17" s="103"/>
      <c r="AC17" s="104"/>
      <c r="AD17" s="103"/>
      <c r="AE17" s="104"/>
      <c r="AF17" s="136"/>
      <c r="AG17" s="104"/>
      <c r="AH17" s="106"/>
    </row>
    <row r="18" spans="1:34" ht="12.75">
      <c r="A18" s="141"/>
      <c r="B18" s="101"/>
      <c r="C18" s="102"/>
      <c r="D18" s="103"/>
      <c r="E18" s="104"/>
      <c r="F18" s="103"/>
      <c r="G18" s="104"/>
      <c r="H18" s="103"/>
      <c r="I18" s="104"/>
      <c r="J18" s="103"/>
      <c r="K18" s="104">
        <f t="shared" si="1"/>
        <v>0</v>
      </c>
      <c r="L18" s="103"/>
      <c r="M18" s="105">
        <f t="shared" si="2"/>
        <v>0</v>
      </c>
      <c r="N18" s="103"/>
      <c r="O18" s="105"/>
      <c r="P18" s="106"/>
      <c r="Q18" s="107"/>
      <c r="R18" s="103"/>
      <c r="S18" s="104"/>
      <c r="T18" s="103"/>
      <c r="U18" s="105"/>
      <c r="V18" s="103"/>
      <c r="W18" s="105"/>
      <c r="X18" s="130"/>
      <c r="Y18" s="104">
        <f t="shared" si="3"/>
        <v>0</v>
      </c>
      <c r="Z18" s="103"/>
      <c r="AA18" s="104">
        <f t="shared" si="0"/>
        <v>0</v>
      </c>
      <c r="AB18" s="103"/>
      <c r="AC18" s="104"/>
      <c r="AD18" s="103"/>
      <c r="AE18" s="104"/>
      <c r="AF18" s="136"/>
      <c r="AG18" s="104"/>
      <c r="AH18" s="106"/>
    </row>
    <row r="19" spans="1:34" ht="12.75">
      <c r="A19" s="141">
        <v>4</v>
      </c>
      <c r="B19" s="101" t="s">
        <v>43</v>
      </c>
      <c r="C19" s="102">
        <v>1416266.36</v>
      </c>
      <c r="D19" s="103">
        <f>C19/$C$25</f>
        <v>0.6195980467922739</v>
      </c>
      <c r="E19" s="104">
        <f>C19*F19</f>
        <v>0</v>
      </c>
      <c r="F19" s="103"/>
      <c r="G19" s="104">
        <f t="shared" si="4"/>
        <v>0</v>
      </c>
      <c r="H19" s="103"/>
      <c r="I19" s="104">
        <f>J19*C19</f>
        <v>0</v>
      </c>
      <c r="J19" s="103"/>
      <c r="K19" s="104">
        <f t="shared" si="1"/>
        <v>0</v>
      </c>
      <c r="L19" s="103"/>
      <c r="M19" s="105">
        <f t="shared" si="2"/>
        <v>0</v>
      </c>
      <c r="N19" s="103"/>
      <c r="O19" s="105">
        <f t="shared" si="5"/>
        <v>283253.27200000006</v>
      </c>
      <c r="P19" s="106">
        <v>0.2</v>
      </c>
      <c r="Q19" s="107">
        <f t="shared" si="6"/>
        <v>283253.27200000006</v>
      </c>
      <c r="R19" s="103">
        <v>0.2</v>
      </c>
      <c r="S19" s="104">
        <f t="shared" si="7"/>
        <v>283253.27200000006</v>
      </c>
      <c r="T19" s="103">
        <v>0.2</v>
      </c>
      <c r="U19" s="105">
        <f t="shared" si="8"/>
        <v>283253.27200000006</v>
      </c>
      <c r="V19" s="103">
        <v>0.2</v>
      </c>
      <c r="W19" s="105">
        <f t="shared" si="9"/>
        <v>283253.27200000006</v>
      </c>
      <c r="X19" s="130">
        <v>0.2</v>
      </c>
      <c r="Y19" s="104">
        <f t="shared" si="3"/>
        <v>0</v>
      </c>
      <c r="Z19" s="103"/>
      <c r="AA19" s="104">
        <f t="shared" si="0"/>
        <v>0</v>
      </c>
      <c r="AB19" s="103"/>
      <c r="AC19" s="104"/>
      <c r="AD19" s="103"/>
      <c r="AE19" s="104"/>
      <c r="AF19" s="136"/>
      <c r="AG19" s="104"/>
      <c r="AH19" s="106"/>
    </row>
    <row r="20" spans="1:34" ht="12.75">
      <c r="A20" s="141"/>
      <c r="B20" s="101"/>
      <c r="C20" s="102"/>
      <c r="D20" s="103"/>
      <c r="E20" s="104">
        <f>C20*F20</f>
        <v>0</v>
      </c>
      <c r="F20" s="103"/>
      <c r="G20" s="104">
        <f t="shared" si="4"/>
        <v>0</v>
      </c>
      <c r="H20" s="103"/>
      <c r="I20" s="104">
        <f>J20*C20</f>
        <v>0</v>
      </c>
      <c r="J20" s="103"/>
      <c r="K20" s="104">
        <f t="shared" si="1"/>
        <v>0</v>
      </c>
      <c r="L20" s="103"/>
      <c r="M20" s="105">
        <f t="shared" si="2"/>
        <v>0</v>
      </c>
      <c r="N20" s="103"/>
      <c r="O20" s="105">
        <f t="shared" si="5"/>
        <v>0</v>
      </c>
      <c r="P20" s="106"/>
      <c r="Q20" s="107">
        <f t="shared" si="6"/>
        <v>0</v>
      </c>
      <c r="R20" s="103"/>
      <c r="S20" s="104">
        <f t="shared" si="7"/>
        <v>0</v>
      </c>
      <c r="T20" s="103"/>
      <c r="U20" s="105">
        <f t="shared" si="8"/>
        <v>0</v>
      </c>
      <c r="V20" s="103"/>
      <c r="W20" s="105">
        <f t="shared" si="9"/>
        <v>0</v>
      </c>
      <c r="X20" s="130"/>
      <c r="Y20" s="104">
        <f t="shared" si="3"/>
        <v>0</v>
      </c>
      <c r="Z20" s="103"/>
      <c r="AA20" s="104">
        <f t="shared" si="0"/>
        <v>0</v>
      </c>
      <c r="AB20" s="103"/>
      <c r="AC20" s="104"/>
      <c r="AD20" s="103"/>
      <c r="AE20" s="104"/>
      <c r="AF20" s="136"/>
      <c r="AG20" s="104"/>
      <c r="AH20" s="106"/>
    </row>
    <row r="21" spans="1:34" ht="12.75">
      <c r="A21" s="141">
        <v>5</v>
      </c>
      <c r="B21" s="101" t="s">
        <v>44</v>
      </c>
      <c r="C21" s="102">
        <v>512057.18</v>
      </c>
      <c r="D21" s="103">
        <f>C21/$C$25</f>
        <v>0.22401833266304494</v>
      </c>
      <c r="E21" s="104">
        <f>C21*F21</f>
        <v>0</v>
      </c>
      <c r="F21" s="103"/>
      <c r="G21" s="104">
        <f t="shared" si="4"/>
        <v>0</v>
      </c>
      <c r="H21" s="103"/>
      <c r="I21" s="104">
        <f>J21*C21</f>
        <v>0</v>
      </c>
      <c r="J21" s="103"/>
      <c r="K21" s="104">
        <f t="shared" si="1"/>
        <v>0</v>
      </c>
      <c r="L21" s="103"/>
      <c r="M21" s="105">
        <f t="shared" si="2"/>
        <v>0</v>
      </c>
      <c r="N21" s="103"/>
      <c r="O21" s="105">
        <f t="shared" si="5"/>
        <v>0</v>
      </c>
      <c r="P21" s="106"/>
      <c r="Q21" s="107">
        <f t="shared" si="6"/>
        <v>0</v>
      </c>
      <c r="R21" s="103"/>
      <c r="S21" s="104">
        <f t="shared" si="7"/>
        <v>0</v>
      </c>
      <c r="T21" s="103"/>
      <c r="U21" s="105">
        <f t="shared" si="8"/>
        <v>0</v>
      </c>
      <c r="V21" s="103"/>
      <c r="W21" s="105">
        <f t="shared" si="9"/>
        <v>0</v>
      </c>
      <c r="X21" s="130"/>
      <c r="Y21" s="104">
        <f>Z21*C21</f>
        <v>256028.59</v>
      </c>
      <c r="Z21" s="103">
        <v>0.5</v>
      </c>
      <c r="AA21" s="104">
        <f>AB21*C21</f>
        <v>256028.59</v>
      </c>
      <c r="AB21" s="103">
        <v>0.5</v>
      </c>
      <c r="AC21" s="104"/>
      <c r="AD21" s="103"/>
      <c r="AE21" s="104"/>
      <c r="AF21" s="136"/>
      <c r="AG21" s="104"/>
      <c r="AH21" s="106"/>
    </row>
    <row r="22" spans="1:34" ht="12.75">
      <c r="A22" s="141"/>
      <c r="B22" s="101"/>
      <c r="C22" s="102"/>
      <c r="D22" s="103"/>
      <c r="E22" s="104"/>
      <c r="F22" s="103"/>
      <c r="G22" s="104"/>
      <c r="H22" s="103"/>
      <c r="I22" s="104"/>
      <c r="J22" s="103"/>
      <c r="K22" s="104">
        <f t="shared" si="1"/>
        <v>0</v>
      </c>
      <c r="L22" s="103"/>
      <c r="M22" s="105">
        <f t="shared" si="2"/>
        <v>0</v>
      </c>
      <c r="N22" s="103"/>
      <c r="O22" s="105"/>
      <c r="P22" s="106"/>
      <c r="Q22" s="107"/>
      <c r="R22" s="103"/>
      <c r="S22" s="104"/>
      <c r="T22" s="103"/>
      <c r="U22" s="105"/>
      <c r="V22" s="103"/>
      <c r="W22" s="105"/>
      <c r="X22" s="130"/>
      <c r="Y22" s="104"/>
      <c r="Z22" s="103"/>
      <c r="AA22" s="104"/>
      <c r="AB22" s="103"/>
      <c r="AC22" s="104"/>
      <c r="AD22" s="103"/>
      <c r="AE22" s="104"/>
      <c r="AF22" s="136"/>
      <c r="AG22" s="104"/>
      <c r="AH22" s="106"/>
    </row>
    <row r="23" spans="1:34" ht="12.75">
      <c r="A23" s="141">
        <v>6</v>
      </c>
      <c r="B23" s="101" t="s">
        <v>45</v>
      </c>
      <c r="C23" s="102">
        <v>24366.81</v>
      </c>
      <c r="D23" s="103">
        <f>C23/$C$25</f>
        <v>0.010660161329086745</v>
      </c>
      <c r="E23" s="104">
        <f>C23*F23</f>
        <v>0</v>
      </c>
      <c r="F23" s="103"/>
      <c r="G23" s="104">
        <f t="shared" si="4"/>
        <v>0</v>
      </c>
      <c r="H23" s="103"/>
      <c r="I23" s="104">
        <f>J23*C23</f>
        <v>0</v>
      </c>
      <c r="J23" s="103"/>
      <c r="K23" s="104">
        <f t="shared" si="1"/>
        <v>0</v>
      </c>
      <c r="L23" s="103"/>
      <c r="M23" s="105">
        <f t="shared" si="2"/>
        <v>24366.81</v>
      </c>
      <c r="N23" s="103">
        <v>1</v>
      </c>
      <c r="O23" s="105">
        <f t="shared" si="5"/>
        <v>0</v>
      </c>
      <c r="P23" s="106"/>
      <c r="Q23" s="107">
        <f t="shared" si="6"/>
        <v>0</v>
      </c>
      <c r="R23" s="103"/>
      <c r="S23" s="104">
        <f t="shared" si="7"/>
        <v>0</v>
      </c>
      <c r="T23" s="103"/>
      <c r="U23" s="105">
        <f t="shared" si="8"/>
        <v>0</v>
      </c>
      <c r="V23" s="103"/>
      <c r="W23" s="105">
        <f t="shared" si="9"/>
        <v>0</v>
      </c>
      <c r="X23" s="130"/>
      <c r="Y23" s="104">
        <f>Z23*C23</f>
        <v>0</v>
      </c>
      <c r="Z23" s="103"/>
      <c r="AA23" s="104">
        <f>AB23*C23</f>
        <v>0</v>
      </c>
      <c r="AB23" s="103"/>
      <c r="AC23" s="104"/>
      <c r="AD23" s="103"/>
      <c r="AE23" s="104"/>
      <c r="AF23" s="136"/>
      <c r="AG23" s="104"/>
      <c r="AH23" s="106"/>
    </row>
    <row r="24" spans="1:34" ht="13.5" thickBot="1">
      <c r="A24" s="108"/>
      <c r="B24" s="109"/>
      <c r="C24" s="110"/>
      <c r="D24" s="111"/>
      <c r="E24" s="112"/>
      <c r="F24" s="112"/>
      <c r="G24" s="112"/>
      <c r="H24" s="112"/>
      <c r="I24" s="112"/>
      <c r="J24" s="112"/>
      <c r="K24" s="112"/>
      <c r="L24" s="112"/>
      <c r="M24" s="113"/>
      <c r="N24" s="112"/>
      <c r="O24" s="113"/>
      <c r="P24" s="114"/>
      <c r="Q24" s="115"/>
      <c r="R24" s="112"/>
      <c r="S24" s="112"/>
      <c r="T24" s="112"/>
      <c r="U24" s="113"/>
      <c r="V24" s="112"/>
      <c r="W24" s="113"/>
      <c r="X24" s="131"/>
      <c r="Y24" s="112"/>
      <c r="Z24" s="112"/>
      <c r="AA24" s="112"/>
      <c r="AB24" s="112"/>
      <c r="AC24" s="112"/>
      <c r="AD24" s="112"/>
      <c r="AE24" s="104"/>
      <c r="AF24" s="137"/>
      <c r="AG24" s="112"/>
      <c r="AH24" s="114"/>
    </row>
    <row r="25" spans="1:34" ht="12.75">
      <c r="A25" s="171" t="s">
        <v>27</v>
      </c>
      <c r="B25" s="172"/>
      <c r="C25" s="116">
        <f>SUM(C13:C24)-0.02</f>
        <v>2285782.4800000004</v>
      </c>
      <c r="D25" s="117">
        <f>SUM(D13:D24)</f>
        <v>1.0000000087497387</v>
      </c>
      <c r="E25" s="116">
        <f>SUM(E13:E23)</f>
        <v>0</v>
      </c>
      <c r="F25" s="117">
        <f>E25/C25</f>
        <v>0</v>
      </c>
      <c r="G25" s="116">
        <f>SUM(G13:G23)</f>
        <v>0</v>
      </c>
      <c r="H25" s="117">
        <f>G25/C25</f>
        <v>0</v>
      </c>
      <c r="I25" s="116">
        <f>SUM(I13:I23)</f>
        <v>0</v>
      </c>
      <c r="J25" s="117">
        <f>I25/C25</f>
        <v>0</v>
      </c>
      <c r="K25" s="116">
        <f>SUM(K13:K23)</f>
        <v>100864.43264</v>
      </c>
      <c r="L25" s="117">
        <f>K25/C25</f>
        <v>0.044126872754751356</v>
      </c>
      <c r="M25" s="118">
        <f>SUM(M13:M23)</f>
        <v>172952.81152000002</v>
      </c>
      <c r="N25" s="117">
        <f>M25/C25</f>
        <v>0.075664597586731</v>
      </c>
      <c r="O25" s="118">
        <f>SUM(O13:O23)</f>
        <v>295472.72992000007</v>
      </c>
      <c r="P25" s="119">
        <f>O25/C25</f>
        <v>0.1292654627049202</v>
      </c>
      <c r="Q25" s="120">
        <f>SUM(Q13:Q23)</f>
        <v>295472.72992000007</v>
      </c>
      <c r="R25" s="117">
        <f>Q25/C25</f>
        <v>0.1292654627049202</v>
      </c>
      <c r="S25" s="116">
        <f>SUM(S13:S23)</f>
        <v>295472.72992000007</v>
      </c>
      <c r="T25" s="117">
        <f>S25/C25</f>
        <v>0.1292654627049202</v>
      </c>
      <c r="U25" s="118">
        <f>SUM(U13:U23)</f>
        <v>295472.72992000007</v>
      </c>
      <c r="V25" s="117">
        <f>U25/C25</f>
        <v>0.1292654627049202</v>
      </c>
      <c r="W25" s="118">
        <f>SUM(W13:W23)</f>
        <v>295472.72992000007</v>
      </c>
      <c r="X25" s="132">
        <f>W25/C25</f>
        <v>0.1292654627049202</v>
      </c>
      <c r="Y25" s="116">
        <f>SUM(Y13:Y23)</f>
        <v>267300.80312</v>
      </c>
      <c r="Z25" s="117">
        <f>Y25/C25</f>
        <v>0.11694061244182777</v>
      </c>
      <c r="AA25" s="116">
        <f>SUM(AA13:AA23)</f>
        <v>267300.80312</v>
      </c>
      <c r="AB25" s="117">
        <f>AA25/C25</f>
        <v>0.11694061244182777</v>
      </c>
      <c r="AC25" s="116"/>
      <c r="AD25" s="117"/>
      <c r="AE25" s="116"/>
      <c r="AF25" s="138"/>
      <c r="AG25" s="118"/>
      <c r="AH25" s="119"/>
    </row>
    <row r="26" spans="1:34" ht="13.5" thickBot="1">
      <c r="A26" s="164" t="s">
        <v>28</v>
      </c>
      <c r="B26" s="165"/>
      <c r="C26" s="121">
        <f>C25</f>
        <v>2285782.4800000004</v>
      </c>
      <c r="D26" s="122">
        <f>D25</f>
        <v>1.0000000087497387</v>
      </c>
      <c r="E26" s="121">
        <f>E25</f>
        <v>0</v>
      </c>
      <c r="F26" s="122">
        <f>F25</f>
        <v>0</v>
      </c>
      <c r="G26" s="121">
        <f aca="true" t="shared" si="10" ref="G26:X26">E26+G25</f>
        <v>0</v>
      </c>
      <c r="H26" s="122">
        <f t="shared" si="10"/>
        <v>0</v>
      </c>
      <c r="I26" s="121">
        <f t="shared" si="10"/>
        <v>0</v>
      </c>
      <c r="J26" s="122">
        <f t="shared" si="10"/>
        <v>0</v>
      </c>
      <c r="K26" s="121">
        <f t="shared" si="10"/>
        <v>100864.43264</v>
      </c>
      <c r="L26" s="122">
        <f t="shared" si="10"/>
        <v>0.044126872754751356</v>
      </c>
      <c r="M26" s="123">
        <f t="shared" si="10"/>
        <v>273817.24416</v>
      </c>
      <c r="N26" s="122">
        <f t="shared" si="10"/>
        <v>0.11979147034148235</v>
      </c>
      <c r="O26" s="123">
        <f t="shared" si="10"/>
        <v>569289.9740800001</v>
      </c>
      <c r="P26" s="124">
        <f t="shared" si="10"/>
        <v>0.24905693304640256</v>
      </c>
      <c r="Q26" s="125">
        <f t="shared" si="10"/>
        <v>864762.7040000001</v>
      </c>
      <c r="R26" s="122">
        <f t="shared" si="10"/>
        <v>0.37832239575132276</v>
      </c>
      <c r="S26" s="121">
        <f t="shared" si="10"/>
        <v>1160235.4339200002</v>
      </c>
      <c r="T26" s="122">
        <f t="shared" si="10"/>
        <v>0.507587858456243</v>
      </c>
      <c r="U26" s="123">
        <f t="shared" si="10"/>
        <v>1455708.1638400003</v>
      </c>
      <c r="V26" s="122">
        <f t="shared" si="10"/>
        <v>0.6368533211611632</v>
      </c>
      <c r="W26" s="123">
        <f t="shared" si="10"/>
        <v>1751180.8937600004</v>
      </c>
      <c r="X26" s="133">
        <f t="shared" si="10"/>
        <v>0.7661187838660835</v>
      </c>
      <c r="Y26" s="121">
        <f>W26+Y25</f>
        <v>2018481.6968800004</v>
      </c>
      <c r="Z26" s="122">
        <f>X26+Z25</f>
        <v>0.8830593963079112</v>
      </c>
      <c r="AA26" s="121">
        <f>Y26+AA25</f>
        <v>2285782.5000000005</v>
      </c>
      <c r="AB26" s="122">
        <f>Z26+AB25</f>
        <v>1.000000008749739</v>
      </c>
      <c r="AC26" s="121"/>
      <c r="AD26" s="122"/>
      <c r="AE26" s="121"/>
      <c r="AF26" s="139"/>
      <c r="AG26" s="123"/>
      <c r="AH26" s="124"/>
    </row>
    <row r="36" spans="17:34" ht="12.75"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</row>
    <row r="37" spans="1:34" ht="18">
      <c r="A37" s="168" t="s">
        <v>51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 t="s">
        <v>51</v>
      </c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</row>
    <row r="38" spans="1:34" ht="18">
      <c r="A38" s="168" t="s">
        <v>52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 t="s">
        <v>52</v>
      </c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</row>
    <row r="39" spans="1:34" ht="18">
      <c r="A39" s="168" t="s">
        <v>53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 t="s">
        <v>53</v>
      </c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</row>
  </sheetData>
  <sheetProtection/>
  <mergeCells count="25">
    <mergeCell ref="Q39:AH39"/>
    <mergeCell ref="A39:P39"/>
    <mergeCell ref="Q36:AH36"/>
    <mergeCell ref="Q37:AH37"/>
    <mergeCell ref="Q38:AH38"/>
    <mergeCell ref="Q6:AH6"/>
    <mergeCell ref="B6:P6"/>
    <mergeCell ref="A8:P8"/>
    <mergeCell ref="Q8:AH8"/>
    <mergeCell ref="A25:B25"/>
    <mergeCell ref="A26:B26"/>
    <mergeCell ref="A10:A11"/>
    <mergeCell ref="B10:B11"/>
    <mergeCell ref="A37:P37"/>
    <mergeCell ref="A38:P38"/>
    <mergeCell ref="A9:P9"/>
    <mergeCell ref="E10:P10"/>
    <mergeCell ref="A4:P4"/>
    <mergeCell ref="A5:P5"/>
    <mergeCell ref="Q4:AH4"/>
    <mergeCell ref="Q5:AH5"/>
    <mergeCell ref="Q9:AH9"/>
    <mergeCell ref="Q10:AH10"/>
    <mergeCell ref="C10:C11"/>
    <mergeCell ref="D10:D11"/>
  </mergeCells>
  <printOptions horizontalCentered="1"/>
  <pageMargins left="0.5118110236220472" right="0.5118110236220472" top="1.1811023622047245" bottom="0.7874015748031497" header="0.31496062992125984" footer="0.31496062992125984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WINDOWS10</cp:lastModifiedBy>
  <cp:lastPrinted>2022-01-21T12:10:39Z</cp:lastPrinted>
  <dcterms:created xsi:type="dcterms:W3CDTF">1999-10-28T18:11:47Z</dcterms:created>
  <dcterms:modified xsi:type="dcterms:W3CDTF">2022-05-24T19:13:40Z</dcterms:modified>
  <cp:category/>
  <cp:version/>
  <cp:contentType/>
  <cp:contentStatus/>
</cp:coreProperties>
</file>