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EstaPastaDeTrabalho"/>
  <mc:AlternateContent xmlns:mc="http://schemas.openxmlformats.org/markup-compatibility/2006">
    <mc:Choice Requires="x15">
      <x15ac:absPath xmlns:x15ac="http://schemas.microsoft.com/office/spreadsheetml/2010/11/ac" url="\\192.168.1.254\licitacao\09 - LICITAÇÃO ARQUIVOS\2026\CONCORRÊNCIA ELETRÔNICA\concorrencia faixas elevadas\"/>
    </mc:Choice>
  </mc:AlternateContent>
  <bookViews>
    <workbookView xWindow="0" yWindow="0" windowWidth="28800" windowHeight="12210" tabRatio="920" activeTab="11"/>
  </bookViews>
  <sheets>
    <sheet name="INSTRUÇÕES" sheetId="19" r:id="rId1"/>
    <sheet name="CSINAPI" sheetId="1" r:id="rId2"/>
    <sheet name="ISINAPI" sheetId="2" r:id="rId3"/>
    <sheet name="CDER" sheetId="4" r:id="rId4"/>
    <sheet name="CDER-R" sheetId="24" r:id="rId5"/>
    <sheet name="IIOPES" sheetId="12" state="hidden" r:id="rId6"/>
    <sheet name="CCESAN" sheetId="3" state="hidden" r:id="rId7"/>
    <sheet name="CSCORIO" sheetId="13" state="hidden" r:id="rId8"/>
    <sheet name="DADOS" sheetId="17" state="hidden" r:id="rId9"/>
    <sheet name="Auxiliar" sheetId="7" state="hidden" r:id="rId10"/>
    <sheet name="BDI" sheetId="6" r:id="rId11"/>
    <sheet name="ORCAMENTO" sheetId="8" r:id="rId12"/>
    <sheet name="LICITACAO" sheetId="18" state="hidden" r:id="rId13"/>
    <sheet name="ABC" sheetId="20" state="hidden" r:id="rId14"/>
    <sheet name="MEMÓRIA DE CÁLCULO" sheetId="14" r:id="rId15"/>
    <sheet name="COMPOSICAO" sheetId="9" r:id="rId16"/>
    <sheet name="MERCADO" sheetId="10" state="hidden" r:id="rId17"/>
    <sheet name="CRONOGRAMA" sheetId="16" r:id="rId18"/>
    <sheet name="Planilha1" sheetId="21" state="hidden" r:id="rId19"/>
  </sheets>
  <definedNames>
    <definedName name="_xlnm._FilterDatabase" localSheetId="7" hidden="1">CSCORIO!$A$2:$D$5747</definedName>
    <definedName name="_xlnm._FilterDatabase" localSheetId="5" hidden="1">IIOPES!$A$2:$D$2</definedName>
    <definedName name="_xlnm._FilterDatabase" localSheetId="12" hidden="1">LICITACAO!#REF!</definedName>
    <definedName name="_xlnm._FilterDatabase" localSheetId="11" hidden="1">ORCAMENTO!$B$4:$O$22</definedName>
    <definedName name="_xlnm.Print_Area" localSheetId="17">CRONOGRAMA!$A$1:$I$18</definedName>
    <definedName name="_xlnm.Print_Area" localSheetId="12">LICITACAO!$A$1:$H$158</definedName>
    <definedName name="_xlnm.Print_Area" localSheetId="14">'MEMÓRIA DE CÁLCULO'!$A$1:$J$471</definedName>
    <definedName name="_xlnm.Print_Area" localSheetId="11">ORCAMENTO!$B$1:$J$26</definedName>
    <definedName name="BDI" comment="BDI">BDI!$C$37</definedName>
    <definedName name="DADOS" comment="Lista Suspensa">DADOS!$A$6:$A$14</definedName>
    <definedName name="ETAPA">DADOS!$A$2:$A$3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46" i="14" l="1"/>
  <c r="J278" i="14"/>
  <c r="J274" i="14"/>
  <c r="J277" i="14"/>
  <c r="J276" i="14"/>
  <c r="J272" i="14"/>
  <c r="J249" i="14"/>
  <c r="J471" i="14"/>
  <c r="J470" i="14"/>
  <c r="J444" i="14"/>
  <c r="E444" i="14"/>
  <c r="E443" i="14"/>
  <c r="J443" i="14" s="1"/>
  <c r="E442" i="14"/>
  <c r="J442" i="14" s="1"/>
  <c r="E440" i="14"/>
  <c r="J440" i="14" s="1"/>
  <c r="E439" i="14"/>
  <c r="J439" i="14" s="1"/>
  <c r="E438" i="14"/>
  <c r="J438" i="14" s="1"/>
  <c r="H346" i="14"/>
  <c r="G346" i="14"/>
  <c r="J345" i="14"/>
  <c r="J344" i="14"/>
  <c r="H342" i="14"/>
  <c r="G342" i="14"/>
  <c r="J342" i="14" s="1"/>
  <c r="J341" i="14"/>
  <c r="J340" i="14"/>
  <c r="J247" i="14"/>
  <c r="J246" i="14"/>
  <c r="J221" i="14"/>
  <c r="J220" i="14"/>
  <c r="J195" i="14"/>
  <c r="J194" i="14"/>
  <c r="J169" i="14"/>
  <c r="J168" i="14"/>
  <c r="J143" i="14"/>
  <c r="J142" i="14"/>
  <c r="J112" i="14"/>
  <c r="J111" i="14"/>
  <c r="J86" i="14"/>
  <c r="J85" i="14"/>
  <c r="J60" i="14"/>
  <c r="J59" i="14"/>
  <c r="J34" i="14"/>
  <c r="J33" i="14"/>
  <c r="H6" i="8"/>
  <c r="I6" i="8" s="1"/>
  <c r="H8" i="8"/>
  <c r="I8" i="8" s="1"/>
  <c r="H9" i="8"/>
  <c r="I9" i="8" s="1"/>
  <c r="H10" i="8"/>
  <c r="I10" i="8" s="1"/>
  <c r="H11" i="8"/>
  <c r="I11" i="8" s="1"/>
  <c r="H12" i="8"/>
  <c r="I12" i="8" s="1"/>
  <c r="H15" i="8"/>
  <c r="I15" i="8" s="1"/>
  <c r="H16" i="8"/>
  <c r="I16" i="8" s="1"/>
  <c r="H17" i="8"/>
  <c r="I17" i="8" s="1"/>
  <c r="H18" i="8"/>
  <c r="I18" i="8" s="1"/>
  <c r="H20" i="8"/>
  <c r="I20" i="8" s="1"/>
  <c r="H21" i="8"/>
  <c r="I21" i="8" s="1"/>
  <c r="H23" i="8"/>
  <c r="I23" i="8" s="1"/>
  <c r="J346" i="14" l="1"/>
  <c r="J289" i="14"/>
  <c r="J288" i="14"/>
  <c r="J285" i="14"/>
  <c r="J284" i="14"/>
  <c r="J281" i="14"/>
  <c r="J280" i="14"/>
  <c r="J173" i="14"/>
  <c r="J174" i="14"/>
  <c r="J175" i="14"/>
  <c r="J176" i="14"/>
  <c r="J177" i="14"/>
  <c r="J178" i="14"/>
  <c r="J179" i="14"/>
  <c r="J180" i="14"/>
  <c r="J181" i="14"/>
  <c r="J182" i="14"/>
  <c r="J183" i="14"/>
  <c r="J184" i="14"/>
  <c r="J185" i="14"/>
  <c r="J186" i="14"/>
  <c r="J187" i="14"/>
  <c r="J188" i="14"/>
  <c r="J189" i="14"/>
  <c r="J190" i="14"/>
  <c r="J191" i="14"/>
  <c r="J192" i="14"/>
  <c r="J193" i="14"/>
  <c r="J147" i="14"/>
  <c r="J148" i="14"/>
  <c r="J149" i="14"/>
  <c r="J150" i="14"/>
  <c r="J151" i="14"/>
  <c r="J152" i="14"/>
  <c r="J153" i="14"/>
  <c r="J154" i="14"/>
  <c r="J155" i="14"/>
  <c r="J156" i="14"/>
  <c r="J157" i="14"/>
  <c r="J158" i="14"/>
  <c r="J159" i="14"/>
  <c r="J160" i="14"/>
  <c r="J161" i="14"/>
  <c r="J162" i="14"/>
  <c r="J163" i="14"/>
  <c r="J164" i="14"/>
  <c r="J165" i="14"/>
  <c r="J166" i="14"/>
  <c r="J167" i="14"/>
  <c r="J121" i="14"/>
  <c r="J122" i="14"/>
  <c r="J123" i="14"/>
  <c r="J124" i="14"/>
  <c r="J125" i="14"/>
  <c r="J126" i="14"/>
  <c r="J127" i="14"/>
  <c r="J128" i="14"/>
  <c r="J129" i="14"/>
  <c r="J130" i="14"/>
  <c r="J131" i="14"/>
  <c r="J132" i="14"/>
  <c r="J133" i="14"/>
  <c r="J134" i="14"/>
  <c r="J135" i="14"/>
  <c r="J136" i="14"/>
  <c r="J137" i="14"/>
  <c r="J138" i="14"/>
  <c r="J139" i="14"/>
  <c r="J140" i="14"/>
  <c r="J141" i="14"/>
  <c r="K14" i="16" l="1"/>
  <c r="K12" i="16"/>
  <c r="K10" i="16"/>
  <c r="K6" i="16"/>
  <c r="K8" i="16"/>
  <c r="E436" i="14"/>
  <c r="J436" i="14" s="1"/>
  <c r="E435" i="14"/>
  <c r="J435" i="14" s="1"/>
  <c r="E434" i="14"/>
  <c r="J434" i="14" s="1"/>
  <c r="H338" i="14"/>
  <c r="G338" i="14"/>
  <c r="E432" i="14"/>
  <c r="J432" i="14" s="1"/>
  <c r="E431" i="14"/>
  <c r="J431" i="14" s="1"/>
  <c r="E430" i="14"/>
  <c r="J430" i="14" s="1"/>
  <c r="G334" i="14"/>
  <c r="H334" i="14"/>
  <c r="J337" i="14"/>
  <c r="J336" i="14"/>
  <c r="J467" i="14"/>
  <c r="E428" i="14"/>
  <c r="J428" i="14" s="1"/>
  <c r="E427" i="14"/>
  <c r="J427" i="14" s="1"/>
  <c r="E426" i="14"/>
  <c r="J426" i="14" s="1"/>
  <c r="H330" i="14"/>
  <c r="G330" i="14"/>
  <c r="J333" i="14"/>
  <c r="J332" i="14"/>
  <c r="E424" i="14"/>
  <c r="J424" i="14" s="1"/>
  <c r="E423" i="14"/>
  <c r="J423" i="14" s="1"/>
  <c r="E422" i="14"/>
  <c r="J422" i="14" s="1"/>
  <c r="J325" i="14"/>
  <c r="H326" i="14"/>
  <c r="G326" i="14"/>
  <c r="J245" i="14"/>
  <c r="J244" i="14"/>
  <c r="J110" i="14"/>
  <c r="J109" i="14"/>
  <c r="J84" i="14"/>
  <c r="J83" i="14"/>
  <c r="J58" i="14"/>
  <c r="J57" i="14"/>
  <c r="J32" i="14"/>
  <c r="J31" i="14"/>
  <c r="J469" i="14"/>
  <c r="E420" i="14"/>
  <c r="J420" i="14" s="1"/>
  <c r="E419" i="14"/>
  <c r="J419" i="14" s="1"/>
  <c r="E418" i="14"/>
  <c r="J418" i="14" s="1"/>
  <c r="J329" i="14"/>
  <c r="J328" i="14"/>
  <c r="J324" i="14"/>
  <c r="H322" i="14"/>
  <c r="G322" i="14"/>
  <c r="J219" i="14"/>
  <c r="J218" i="14"/>
  <c r="E416" i="14"/>
  <c r="J416" i="14" s="1"/>
  <c r="E415" i="14"/>
  <c r="J415" i="14" s="1"/>
  <c r="E414" i="14"/>
  <c r="J414" i="14" s="1"/>
  <c r="G318" i="14"/>
  <c r="J318" i="14" s="1"/>
  <c r="E412" i="14"/>
  <c r="J412" i="14" s="1"/>
  <c r="E411" i="14"/>
  <c r="J411" i="14" s="1"/>
  <c r="E410" i="14"/>
  <c r="J410" i="14" s="1"/>
  <c r="J466" i="14"/>
  <c r="J321" i="14"/>
  <c r="J320" i="14"/>
  <c r="J317" i="14"/>
  <c r="J316" i="14"/>
  <c r="J313" i="14"/>
  <c r="J312" i="14"/>
  <c r="G314" i="14"/>
  <c r="J314" i="14" s="1"/>
  <c r="E408" i="14"/>
  <c r="J408" i="14" s="1"/>
  <c r="E407" i="14"/>
  <c r="J407" i="14" s="1"/>
  <c r="E406" i="14"/>
  <c r="J406" i="14" s="1"/>
  <c r="J309" i="14"/>
  <c r="H310" i="14"/>
  <c r="J308" i="14"/>
  <c r="G310" i="14"/>
  <c r="J237" i="14"/>
  <c r="J238" i="14"/>
  <c r="J239" i="14"/>
  <c r="J240" i="14"/>
  <c r="J241" i="14"/>
  <c r="J242" i="14"/>
  <c r="J243" i="14"/>
  <c r="E404" i="14"/>
  <c r="J404" i="14" s="1"/>
  <c r="E403" i="14"/>
  <c r="J403" i="14" s="1"/>
  <c r="E402" i="14"/>
  <c r="J402" i="14" s="1"/>
  <c r="J305" i="14"/>
  <c r="J304" i="14"/>
  <c r="H306" i="14"/>
  <c r="G306" i="14"/>
  <c r="E400" i="14"/>
  <c r="J400" i="14" s="1"/>
  <c r="E399" i="14"/>
  <c r="J399" i="14" s="1"/>
  <c r="E398" i="14"/>
  <c r="J398" i="14" s="1"/>
  <c r="J301" i="14"/>
  <c r="J300" i="14"/>
  <c r="H302" i="14"/>
  <c r="G302" i="14"/>
  <c r="J236" i="14"/>
  <c r="E396" i="14"/>
  <c r="J396" i="14" s="1"/>
  <c r="E395" i="14"/>
  <c r="J395" i="14" s="1"/>
  <c r="E391" i="14"/>
  <c r="J391" i="14" s="1"/>
  <c r="E394" i="14"/>
  <c r="J394" i="14" s="1"/>
  <c r="J297" i="14"/>
  <c r="J296" i="14"/>
  <c r="H298" i="14"/>
  <c r="G298" i="14"/>
  <c r="J235" i="14"/>
  <c r="E392" i="14"/>
  <c r="J392" i="14" s="1"/>
  <c r="E390" i="14"/>
  <c r="J390" i="14" s="1"/>
  <c r="J293" i="14"/>
  <c r="J292" i="14"/>
  <c r="G294" i="14"/>
  <c r="H294" i="14"/>
  <c r="J78" i="14"/>
  <c r="J79" i="14"/>
  <c r="J80" i="14"/>
  <c r="J81" i="14"/>
  <c r="J82" i="14"/>
  <c r="J74" i="14"/>
  <c r="J75" i="14"/>
  <c r="J76" i="14"/>
  <c r="J77" i="14"/>
  <c r="E388" i="14"/>
  <c r="J388" i="14" s="1"/>
  <c r="E387" i="14"/>
  <c r="J387" i="14" s="1"/>
  <c r="E386" i="14"/>
  <c r="J386" i="14" s="1"/>
  <c r="G290" i="14"/>
  <c r="J290" i="14" s="1"/>
  <c r="E384" i="14"/>
  <c r="J384" i="14" s="1"/>
  <c r="E383" i="14"/>
  <c r="J383" i="14" s="1"/>
  <c r="E382" i="14"/>
  <c r="J382" i="14" s="1"/>
  <c r="H286" i="14"/>
  <c r="G286" i="14"/>
  <c r="E380" i="14"/>
  <c r="J380" i="14" s="1"/>
  <c r="E379" i="14"/>
  <c r="J379" i="14" s="1"/>
  <c r="E378" i="14"/>
  <c r="J378" i="14" s="1"/>
  <c r="H282" i="14"/>
  <c r="G282" i="14"/>
  <c r="E376" i="14"/>
  <c r="J376" i="14" s="1"/>
  <c r="E375" i="14"/>
  <c r="J375" i="14" s="1"/>
  <c r="E374" i="14"/>
  <c r="J374" i="14" s="1"/>
  <c r="H278" i="14"/>
  <c r="G278" i="14"/>
  <c r="E372" i="14"/>
  <c r="J372" i="14" s="1"/>
  <c r="E371" i="14"/>
  <c r="J371" i="14" s="1"/>
  <c r="E370" i="14"/>
  <c r="J370" i="14" s="1"/>
  <c r="J273" i="14"/>
  <c r="H274" i="14"/>
  <c r="G274" i="14"/>
  <c r="E368" i="14"/>
  <c r="J368" i="14" s="1"/>
  <c r="E367" i="14"/>
  <c r="J367" i="14" s="1"/>
  <c r="E366" i="14"/>
  <c r="J366" i="14" s="1"/>
  <c r="H270" i="14"/>
  <c r="G270" i="14"/>
  <c r="J269" i="14"/>
  <c r="J268" i="14"/>
  <c r="E364" i="14"/>
  <c r="J364" i="14" s="1"/>
  <c r="E363" i="14"/>
  <c r="J363" i="14" s="1"/>
  <c r="E362" i="14"/>
  <c r="J362" i="14" s="1"/>
  <c r="G266" i="14"/>
  <c r="J266" i="14" s="1"/>
  <c r="J265" i="14"/>
  <c r="J264" i="14"/>
  <c r="E359" i="14"/>
  <c r="J359" i="14" s="1"/>
  <c r="E360" i="14"/>
  <c r="J360" i="14" s="1"/>
  <c r="E358" i="14"/>
  <c r="J358" i="14" s="1"/>
  <c r="J261" i="14"/>
  <c r="J260" i="14"/>
  <c r="H262" i="14"/>
  <c r="G262" i="14"/>
  <c r="J234" i="14"/>
  <c r="J226" i="14"/>
  <c r="J227" i="14"/>
  <c r="J228" i="14"/>
  <c r="J229" i="14"/>
  <c r="J230" i="14"/>
  <c r="J231" i="14"/>
  <c r="J232" i="14"/>
  <c r="J233" i="14"/>
  <c r="J200" i="14"/>
  <c r="J201" i="14"/>
  <c r="J202" i="14"/>
  <c r="J450" i="14"/>
  <c r="J451" i="14"/>
  <c r="J452" i="14"/>
  <c r="J453" i="14"/>
  <c r="J454" i="14"/>
  <c r="J455" i="14"/>
  <c r="J456" i="14"/>
  <c r="J457" i="14"/>
  <c r="J458" i="14"/>
  <c r="J459" i="14"/>
  <c r="J460" i="14"/>
  <c r="J461" i="14"/>
  <c r="J462" i="14"/>
  <c r="J463" i="14"/>
  <c r="J464" i="14"/>
  <c r="J465" i="14"/>
  <c r="J468" i="14"/>
  <c r="J449" i="14"/>
  <c r="E356" i="14"/>
  <c r="J356" i="14" s="1"/>
  <c r="E355" i="14"/>
  <c r="J355" i="14" s="1"/>
  <c r="E354" i="14"/>
  <c r="J354" i="14" s="1"/>
  <c r="G258" i="14"/>
  <c r="J258" i="14" s="1"/>
  <c r="J257" i="14"/>
  <c r="J256" i="14"/>
  <c r="J225" i="14"/>
  <c r="J199" i="14"/>
  <c r="J203" i="14"/>
  <c r="J204" i="14"/>
  <c r="J205" i="14"/>
  <c r="J206" i="14"/>
  <c r="J207" i="14"/>
  <c r="J208" i="14"/>
  <c r="J209" i="14"/>
  <c r="J210" i="14"/>
  <c r="J211" i="14"/>
  <c r="J212" i="14"/>
  <c r="J213" i="14"/>
  <c r="J214" i="14"/>
  <c r="J215" i="14"/>
  <c r="J216" i="14"/>
  <c r="J217" i="14"/>
  <c r="J90" i="14"/>
  <c r="J91" i="14"/>
  <c r="J92" i="14"/>
  <c r="J93" i="14"/>
  <c r="J94" i="14"/>
  <c r="J95" i="14"/>
  <c r="J96" i="14"/>
  <c r="J97" i="14"/>
  <c r="J98" i="14"/>
  <c r="J99" i="14"/>
  <c r="J100" i="14"/>
  <c r="J101" i="14"/>
  <c r="J102" i="14"/>
  <c r="J103" i="14"/>
  <c r="J104" i="14"/>
  <c r="J105" i="14"/>
  <c r="J106" i="14"/>
  <c r="J107" i="14"/>
  <c r="J108" i="14"/>
  <c r="J64" i="14"/>
  <c r="J65" i="14"/>
  <c r="J66" i="14"/>
  <c r="J67" i="14"/>
  <c r="J68" i="14"/>
  <c r="J69" i="14"/>
  <c r="J70" i="14"/>
  <c r="J71" i="14"/>
  <c r="J72" i="14"/>
  <c r="J73" i="14"/>
  <c r="J38" i="14"/>
  <c r="J39" i="14"/>
  <c r="J40" i="14"/>
  <c r="J41" i="14"/>
  <c r="J42" i="14"/>
  <c r="J43" i="14"/>
  <c r="J44" i="14"/>
  <c r="J45" i="14"/>
  <c r="J46" i="14"/>
  <c r="J47" i="14"/>
  <c r="J48" i="14"/>
  <c r="J49" i="14"/>
  <c r="J50" i="14"/>
  <c r="J51" i="14"/>
  <c r="J52" i="14"/>
  <c r="J53" i="14"/>
  <c r="J54" i="14"/>
  <c r="J55" i="14"/>
  <c r="J56" i="14"/>
  <c r="J286" i="14" l="1"/>
  <c r="J338" i="14"/>
  <c r="J282" i="14"/>
  <c r="J334" i="14"/>
  <c r="J330" i="14"/>
  <c r="J326" i="14"/>
  <c r="J322" i="14"/>
  <c r="J270" i="14"/>
  <c r="J298" i="14"/>
  <c r="J306" i="14"/>
  <c r="J294" i="14"/>
  <c r="J302" i="14"/>
  <c r="J262" i="14"/>
  <c r="J310" i="14"/>
  <c r="J89" i="14"/>
  <c r="J87" i="14" s="1"/>
  <c r="J63" i="14"/>
  <c r="J61" i="14" s="1"/>
  <c r="J37" i="14"/>
  <c r="J35" i="14" s="1"/>
  <c r="J11" i="14"/>
  <c r="L22" i="8"/>
  <c r="J7" i="14"/>
  <c r="J116" i="14"/>
  <c r="J115" i="14"/>
  <c r="J30" i="14"/>
  <c r="J29" i="14"/>
  <c r="J28" i="14"/>
  <c r="J27" i="14"/>
  <c r="J26" i="14"/>
  <c r="J25" i="14"/>
  <c r="J24" i="14"/>
  <c r="J23" i="14"/>
  <c r="F12" i="8"/>
  <c r="E12" i="8"/>
  <c r="J12" i="14"/>
  <c r="J13" i="14"/>
  <c r="J14" i="14"/>
  <c r="J16" i="14"/>
  <c r="J17" i="14"/>
  <c r="J18" i="14"/>
  <c r="J19" i="14"/>
  <c r="J20" i="14"/>
  <c r="J21" i="14"/>
  <c r="J22" i="14"/>
  <c r="J120" i="14"/>
  <c r="J118" i="14" s="1"/>
  <c r="J146" i="14"/>
  <c r="J144" i="14" s="1"/>
  <c r="J172" i="14"/>
  <c r="J170" i="14" s="1"/>
  <c r="J198" i="14"/>
  <c r="J196" i="14" s="1"/>
  <c r="J224" i="14"/>
  <c r="J222" i="14" s="1"/>
  <c r="J252" i="14"/>
  <c r="J253" i="14"/>
  <c r="G254" i="14"/>
  <c r="J254" i="14" s="1"/>
  <c r="E350" i="14"/>
  <c r="J350" i="14" s="1"/>
  <c r="E351" i="14"/>
  <c r="J351" i="14" s="1"/>
  <c r="E352" i="14"/>
  <c r="J352" i="14" s="1"/>
  <c r="J448" i="14"/>
  <c r="J347" i="14" l="1"/>
  <c r="J113" i="14"/>
  <c r="F21" i="8"/>
  <c r="E21" i="8"/>
  <c r="F23" i="8"/>
  <c r="E23" i="8"/>
  <c r="J15" i="14" l="1"/>
  <c r="J9" i="14" s="1"/>
  <c r="E4" i="16"/>
  <c r="F4" i="16" l="1"/>
  <c r="G4" i="16" s="1"/>
  <c r="H4" i="16" s="1"/>
  <c r="I4" i="16" s="1"/>
  <c r="B3" i="10" l="1"/>
  <c r="B2" i="10"/>
  <c r="G3" i="8" l="1"/>
  <c r="J5" i="14" l="1"/>
  <c r="H19" i="9"/>
  <c r="I19" i="9" s="1"/>
  <c r="D19" i="9"/>
  <c r="E19" i="9" s="1"/>
  <c r="H18" i="9"/>
  <c r="I18" i="9" s="1"/>
  <c r="D18" i="9"/>
  <c r="E18" i="9" s="1"/>
  <c r="H17" i="9"/>
  <c r="I17" i="9" s="1"/>
  <c r="D17" i="9"/>
  <c r="E17" i="9" s="1"/>
  <c r="F20" i="8"/>
  <c r="E20" i="8"/>
  <c r="F18" i="8"/>
  <c r="E18" i="8"/>
  <c r="F17" i="8"/>
  <c r="E17" i="8"/>
  <c r="F16" i="8"/>
  <c r="E16" i="8"/>
  <c r="F15" i="8"/>
  <c r="E15" i="8"/>
  <c r="F11" i="8"/>
  <c r="F10" i="8"/>
  <c r="F9" i="8"/>
  <c r="F8" i="8"/>
  <c r="E10" i="8"/>
  <c r="E9" i="8"/>
  <c r="E11" i="8"/>
  <c r="E8" i="8"/>
  <c r="K8" i="21"/>
  <c r="G7" i="21"/>
  <c r="H7" i="21" s="1"/>
  <c r="I7" i="21" s="1"/>
  <c r="K7" i="21" s="1"/>
  <c r="G6" i="21"/>
  <c r="E6" i="21"/>
  <c r="E5" i="21"/>
  <c r="H5" i="21" s="1"/>
  <c r="I5" i="21" s="1"/>
  <c r="K5" i="21" s="1"/>
  <c r="H9" i="9"/>
  <c r="I9" i="9" s="1"/>
  <c r="E9" i="9"/>
  <c r="D9" i="9"/>
  <c r="B3" i="14"/>
  <c r="B2" i="14"/>
  <c r="H6" i="21" l="1"/>
  <c r="I6" i="21" s="1"/>
  <c r="K6" i="21" s="1"/>
  <c r="H8" i="9"/>
  <c r="E8" i="9"/>
  <c r="D8" i="9"/>
  <c r="H20" i="9"/>
  <c r="I20" i="9" s="1"/>
  <c r="H16" i="9"/>
  <c r="I16" i="9" s="1"/>
  <c r="H15" i="9"/>
  <c r="I15" i="9" s="1"/>
  <c r="H14" i="9"/>
  <c r="I14" i="9" s="1"/>
  <c r="H13" i="9"/>
  <c r="I13" i="9" s="1"/>
  <c r="E13" i="9"/>
  <c r="D14" i="9"/>
  <c r="E14" i="9" s="1"/>
  <c r="D15" i="9"/>
  <c r="E15" i="9" s="1"/>
  <c r="D16" i="9"/>
  <c r="E16" i="9" s="1"/>
  <c r="D20" i="9"/>
  <c r="E20" i="9" s="1"/>
  <c r="D21" i="9"/>
  <c r="D13" i="9"/>
  <c r="A22" i="8"/>
  <c r="I11" i="9" l="1"/>
  <c r="I8" i="9"/>
  <c r="A5" i="9"/>
  <c r="I6" i="9" l="1"/>
  <c r="I5" i="9" l="1"/>
  <c r="H14" i="8" s="1"/>
  <c r="I14" i="8" s="1"/>
  <c r="F6" i="8" l="1"/>
  <c r="E6" i="8"/>
  <c r="B3" i="16" l="1"/>
  <c r="B2" i="16"/>
  <c r="B3" i="9"/>
  <c r="B2" i="9"/>
  <c r="E12" i="10" l="1"/>
  <c r="E11" i="10"/>
  <c r="E10" i="10" l="1"/>
  <c r="H147" i="18" l="1"/>
  <c r="H145" i="18"/>
  <c r="H143" i="18"/>
  <c r="H142" i="18"/>
  <c r="H141" i="18"/>
  <c r="H140" i="18"/>
  <c r="H139" i="18"/>
  <c r="H138" i="18"/>
  <c r="H137" i="18"/>
  <c r="H136" i="18"/>
  <c r="H135" i="18"/>
  <c r="H134" i="18"/>
  <c r="H133" i="18"/>
  <c r="H132" i="18"/>
  <c r="H131" i="18"/>
  <c r="H130" i="18"/>
  <c r="H129" i="18"/>
  <c r="H128" i="18"/>
  <c r="H127" i="18"/>
  <c r="H126" i="18"/>
  <c r="H125" i="18"/>
  <c r="H124" i="18"/>
  <c r="H123" i="18"/>
  <c r="H122" i="18"/>
  <c r="H121" i="18"/>
  <c r="H120" i="18"/>
  <c r="H119" i="18"/>
  <c r="H118" i="18"/>
  <c r="H117" i="18"/>
  <c r="H116" i="18"/>
  <c r="H114" i="18"/>
  <c r="H113" i="18"/>
  <c r="H112" i="18"/>
  <c r="H111" i="18"/>
  <c r="H109" i="18"/>
  <c r="H108" i="18"/>
  <c r="H107" i="18"/>
  <c r="H106" i="18"/>
  <c r="H104" i="18"/>
  <c r="H103" i="18" s="1"/>
  <c r="H102" i="18"/>
  <c r="H101" i="18"/>
  <c r="H100" i="18"/>
  <c r="H99" i="18"/>
  <c r="H98" i="18"/>
  <c r="H96" i="18"/>
  <c r="H95" i="18"/>
  <c r="H94" i="18"/>
  <c r="H92" i="18"/>
  <c r="H91" i="18" s="1"/>
  <c r="H90" i="18"/>
  <c r="H89" i="18"/>
  <c r="H88" i="18"/>
  <c r="H87" i="18"/>
  <c r="H86" i="18"/>
  <c r="H85" i="18"/>
  <c r="H84" i="18"/>
  <c r="H83" i="18"/>
  <c r="H82" i="18"/>
  <c r="H81" i="18"/>
  <c r="H80" i="18"/>
  <c r="H78" i="18"/>
  <c r="H77" i="18"/>
  <c r="H76" i="18"/>
  <c r="H75" i="18"/>
  <c r="H74" i="18"/>
  <c r="H73" i="18"/>
  <c r="H72" i="18"/>
  <c r="H71" i="18"/>
  <c r="H70" i="18"/>
  <c r="H69" i="18"/>
  <c r="H68" i="18"/>
  <c r="H67" i="18"/>
  <c r="H66" i="18"/>
  <c r="H64" i="18"/>
  <c r="H63" i="18"/>
  <c r="H62" i="18"/>
  <c r="H61" i="18"/>
  <c r="H60" i="18"/>
  <c r="H59" i="18"/>
  <c r="H58" i="18"/>
  <c r="H57" i="18"/>
  <c r="H56" i="18"/>
  <c r="H54" i="18"/>
  <c r="H53" i="18"/>
  <c r="H52" i="18"/>
  <c r="H51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6" i="18"/>
  <c r="H25" i="18"/>
  <c r="H24" i="18"/>
  <c r="H23" i="18"/>
  <c r="H22" i="18"/>
  <c r="H20" i="18"/>
  <c r="H19" i="18"/>
  <c r="H18" i="18"/>
  <c r="H17" i="18"/>
  <c r="H16" i="18"/>
  <c r="H15" i="18"/>
  <c r="H14" i="18"/>
  <c r="H13" i="18"/>
  <c r="H12" i="18"/>
  <c r="H11" i="18"/>
  <c r="H10" i="18"/>
  <c r="H8" i="18"/>
  <c r="H7" i="18"/>
  <c r="H6" i="18"/>
  <c r="H9" i="18" l="1"/>
  <c r="H27" i="18"/>
  <c r="H97" i="18"/>
  <c r="H65" i="18"/>
  <c r="H93" i="18"/>
  <c r="H50" i="18"/>
  <c r="H21" i="18"/>
  <c r="H55" i="18"/>
  <c r="H5" i="18"/>
  <c r="H79" i="18"/>
  <c r="H105" i="18" l="1"/>
  <c r="A6" i="8" l="1"/>
  <c r="A19" i="8" l="1"/>
  <c r="F24" i="8" l="1"/>
  <c r="A5" i="8" l="1"/>
  <c r="N22" i="8" l="1"/>
  <c r="A3" i="16"/>
  <c r="A2" i="16"/>
  <c r="A3" i="10"/>
  <c r="A2" i="10"/>
  <c r="A3" i="9"/>
  <c r="A2" i="9"/>
  <c r="A3" i="14"/>
  <c r="A2" i="14"/>
  <c r="G12" i="8" s="1"/>
  <c r="B3" i="8"/>
  <c r="B2" i="8"/>
  <c r="F14" i="8" l="1"/>
  <c r="I118" i="14" s="1"/>
  <c r="E14" i="8"/>
  <c r="B118" i="14" s="1"/>
  <c r="B9" i="16"/>
  <c r="I113" i="14"/>
  <c r="B113" i="14"/>
  <c r="L12" i="8"/>
  <c r="M12" i="8" s="1"/>
  <c r="J12" i="8"/>
  <c r="B445" i="14"/>
  <c r="B446" i="14"/>
  <c r="I446" i="14"/>
  <c r="G21" i="8"/>
  <c r="G23" i="8"/>
  <c r="L23" i="8" s="1"/>
  <c r="M23" i="8" s="1"/>
  <c r="B87" i="14"/>
  <c r="I87" i="14"/>
  <c r="I61" i="14"/>
  <c r="B61" i="14"/>
  <c r="G10" i="8"/>
  <c r="G9" i="8"/>
  <c r="G20" i="8"/>
  <c r="L20" i="8" s="1"/>
  <c r="B248" i="14"/>
  <c r="B347" i="14"/>
  <c r="I347" i="14"/>
  <c r="B249" i="14"/>
  <c r="I249" i="14"/>
  <c r="I222" i="14"/>
  <c r="B222" i="14"/>
  <c r="G14" i="8"/>
  <c r="G18" i="8"/>
  <c r="G15" i="8"/>
  <c r="B8" i="14"/>
  <c r="B35" i="14"/>
  <c r="I35" i="14"/>
  <c r="G17" i="8"/>
  <c r="L17" i="8" s="1"/>
  <c r="G6" i="8"/>
  <c r="L6" i="8" s="1"/>
  <c r="G16" i="8"/>
  <c r="L16" i="8" s="1"/>
  <c r="G13" i="8"/>
  <c r="I144" i="14"/>
  <c r="B144" i="14"/>
  <c r="I196" i="14"/>
  <c r="B170" i="14"/>
  <c r="B196" i="14"/>
  <c r="I170" i="14"/>
  <c r="I9" i="14"/>
  <c r="B9" i="14"/>
  <c r="B5" i="14"/>
  <c r="I5" i="14"/>
  <c r="J21" i="8" l="1"/>
  <c r="L21" i="8"/>
  <c r="M21" i="8" s="1"/>
  <c r="J23" i="8"/>
  <c r="J22" i="8" s="1"/>
  <c r="L9" i="8"/>
  <c r="M9" i="8" s="1"/>
  <c r="J9" i="8"/>
  <c r="L10" i="8"/>
  <c r="M10" i="8" s="1"/>
  <c r="J10" i="8"/>
  <c r="L15" i="8"/>
  <c r="M15" i="8" s="1"/>
  <c r="J15" i="8"/>
  <c r="L18" i="8"/>
  <c r="M18" i="8" s="1"/>
  <c r="J18" i="8"/>
  <c r="L14" i="8"/>
  <c r="M14" i="8" s="1"/>
  <c r="J14" i="8"/>
  <c r="B5" i="16"/>
  <c r="B13" i="16"/>
  <c r="B11" i="16"/>
  <c r="B7" i="16"/>
  <c r="B4" i="14"/>
  <c r="E9" i="10"/>
  <c r="B16" i="7"/>
  <c r="B15" i="7"/>
  <c r="A12" i="7"/>
  <c r="E14" i="10" l="1"/>
  <c r="E13" i="10"/>
  <c r="E5" i="10" l="1"/>
  <c r="G7" i="8" l="1"/>
  <c r="G8" i="8"/>
  <c r="L8" i="8" s="1"/>
  <c r="C12" i="7"/>
  <c r="B12" i="7"/>
  <c r="A44" i="6"/>
  <c r="A41" i="6"/>
  <c r="C33" i="6"/>
  <c r="C26" i="6" s="1"/>
  <c r="C37" i="6" l="1"/>
  <c r="A17" i="7"/>
  <c r="E37" i="6" s="1"/>
  <c r="J6" i="8" l="1"/>
  <c r="J5" i="8" s="1"/>
  <c r="M17" i="8" l="1"/>
  <c r="J17" i="8"/>
  <c r="M20" i="8"/>
  <c r="J20" i="8"/>
  <c r="J19" i="8" s="1"/>
  <c r="M16" i="8"/>
  <c r="J16" i="8"/>
  <c r="M6" i="8"/>
  <c r="J8" i="8"/>
  <c r="M8" i="8"/>
  <c r="S4" i="8"/>
  <c r="J13" i="8" l="1"/>
  <c r="C9" i="16" s="1"/>
  <c r="I9" i="16" s="1"/>
  <c r="V2" i="8"/>
  <c r="W2" i="8" s="1"/>
  <c r="H9" i="16" l="1"/>
  <c r="G9" i="16"/>
  <c r="D9" i="16"/>
  <c r="F9" i="16"/>
  <c r="E9" i="16"/>
  <c r="V3" i="8"/>
  <c r="K9" i="16" l="1"/>
  <c r="C11" i="16"/>
  <c r="C5" i="16"/>
  <c r="I5" i="16" s="1"/>
  <c r="G11" i="16" l="1"/>
  <c r="I11" i="16"/>
  <c r="G5" i="16"/>
  <c r="E5" i="16"/>
  <c r="F5" i="16"/>
  <c r="H5" i="16"/>
  <c r="E11" i="16"/>
  <c r="F11" i="16"/>
  <c r="H11" i="16"/>
  <c r="D11" i="16"/>
  <c r="D5" i="16"/>
  <c r="K11" i="16" l="1"/>
  <c r="L9" i="16"/>
  <c r="K5" i="16"/>
  <c r="L5" i="16" s="1"/>
  <c r="G11" i="8" l="1"/>
  <c r="L11" i="8" s="1"/>
  <c r="AC2" i="8" l="1"/>
  <c r="AC4" i="8"/>
  <c r="AC3" i="8"/>
  <c r="M11" i="8"/>
  <c r="M24" i="8" s="1"/>
  <c r="J11" i="8"/>
  <c r="J7" i="8" l="1"/>
  <c r="J24" i="8" s="1"/>
  <c r="N12" i="8" s="1"/>
  <c r="Z3" i="8"/>
  <c r="Z4" i="8"/>
  <c r="Z2" i="8"/>
  <c r="C7" i="16" l="1"/>
  <c r="O22" i="8"/>
  <c r="N23" i="8"/>
  <c r="O12" i="8"/>
  <c r="O8" i="8"/>
  <c r="O18" i="8"/>
  <c r="O20" i="8"/>
  <c r="O16" i="8"/>
  <c r="O14" i="8"/>
  <c r="O9" i="8"/>
  <c r="O21" i="8"/>
  <c r="O17" i="8"/>
  <c r="O10" i="8"/>
  <c r="O15" i="8"/>
  <c r="O6" i="8"/>
  <c r="O11" i="8"/>
  <c r="E7" i="16" l="1"/>
  <c r="I7" i="16"/>
  <c r="H7" i="16"/>
  <c r="F7" i="16"/>
  <c r="D7" i="16"/>
  <c r="G7" i="16"/>
  <c r="AD2" i="8"/>
  <c r="AD4" i="8"/>
  <c r="AE4" i="8" s="1"/>
  <c r="AD3" i="8"/>
  <c r="K7" i="16" l="1"/>
  <c r="L7" i="16" s="1"/>
  <c r="AE3" i="8"/>
  <c r="AE2" i="8" s="1"/>
  <c r="N21" i="8"/>
  <c r="C13" i="16"/>
  <c r="I13" i="16" s="1"/>
  <c r="I15" i="16" s="1"/>
  <c r="C15" i="16" l="1"/>
  <c r="C10" i="16" s="1"/>
  <c r="N13" i="8"/>
  <c r="N16" i="8"/>
  <c r="N18" i="8"/>
  <c r="N17" i="8"/>
  <c r="N15" i="8"/>
  <c r="N20" i="8"/>
  <c r="N8" i="8"/>
  <c r="N11" i="8"/>
  <c r="N6" i="8"/>
  <c r="G13" i="16"/>
  <c r="G15" i="16" s="1"/>
  <c r="F13" i="16"/>
  <c r="F15" i="16" s="1"/>
  <c r="D13" i="16"/>
  <c r="N14" i="8"/>
  <c r="S2" i="8"/>
  <c r="E13" i="16"/>
  <c r="E15" i="16" s="1"/>
  <c r="H13" i="16"/>
  <c r="N9" i="8"/>
  <c r="N10" i="8"/>
  <c r="D15" i="16" l="1"/>
  <c r="K13" i="16"/>
  <c r="I16" i="16"/>
  <c r="H15" i="16"/>
  <c r="L11" i="16"/>
  <c r="C12" i="16"/>
  <c r="C14" i="16"/>
  <c r="C8" i="16"/>
  <c r="C6" i="16"/>
  <c r="C16" i="16" s="1"/>
  <c r="R4" i="8"/>
  <c r="S3" i="8"/>
  <c r="E16" i="16"/>
  <c r="F16" i="16"/>
  <c r="G16" i="16"/>
  <c r="K15" i="16" l="1"/>
  <c r="H16" i="16"/>
  <c r="D16" i="16"/>
  <c r="D17" i="16"/>
  <c r="E17" i="16" s="1"/>
  <c r="F17" i="16" s="1"/>
  <c r="G17" i="16" s="1"/>
  <c r="H17" i="16" s="1"/>
  <c r="I17" i="16" s="1"/>
  <c r="L13" i="16"/>
  <c r="K16" i="16" l="1"/>
  <c r="D18" i="16"/>
  <c r="E18" i="16" s="1"/>
  <c r="F18" i="16" s="1"/>
  <c r="G18" i="16" s="1"/>
  <c r="H18" i="16" s="1"/>
  <c r="I18" i="16" s="1"/>
</calcChain>
</file>

<file path=xl/comments1.xml><?xml version="1.0" encoding="utf-8"?>
<comments xmlns="http://schemas.openxmlformats.org/spreadsheetml/2006/main">
  <authors>
    <author/>
  </authors>
  <commentList>
    <comment ref="B3" authorId="0" shapeId="0">
      <text>
        <r>
          <rPr>
            <sz val="9"/>
            <color rgb="FF000000"/>
            <rFont val="Liberation Sans"/>
            <family val="2"/>
          </rPr>
          <t>Nome do Orgão  ou Empresa Executante</t>
        </r>
      </text>
    </comment>
    <comment ref="B9" authorId="0" shapeId="0">
      <text>
        <r>
          <rPr>
            <b/>
            <sz val="9"/>
            <color rgb="FF000000"/>
            <rFont val="Liberation Sans"/>
            <family val="2"/>
          </rPr>
          <t>Escolha</t>
        </r>
        <r>
          <rPr>
            <b/>
            <sz val="9"/>
            <color rgb="FF000000"/>
            <rFont val="Liberation Sans"/>
            <family val="2"/>
          </rPr>
          <t xml:space="preserve">
</t>
        </r>
      </text>
    </comment>
    <comment ref="B13" authorId="0" shapeId="0">
      <text>
        <r>
          <rPr>
            <sz val="9"/>
            <color rgb="FF000000"/>
            <rFont val="Liberation Sans"/>
            <family val="2"/>
          </rPr>
          <t>3.3.10.7.6.1 “Construção de Edifícios” enquadram-se: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a construção e reforma de edifícios, unidades habitacionais, escolas, hospitais, hotéis, restaurantes, armazéns e depósitos, edifícios para uso agropecuário, estações para trens e metropolitanos, estádios esportivos e quadras cobertas, instalações para embarque e desembarque de passageiros (em aeroportos, rodoviárias, portos, entre outros), penitenciárias e presídios, a construção de edifícios industriais (fábricas, oficinas, galpões industriais, entre outros), conforme classificação 4120-4 do CNAE 2.0;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pórticos, mirantes e outros edifícios de finalidade turística.</t>
        </r>
        <r>
          <rPr>
            <sz val="9"/>
            <color rgb="FF000000"/>
            <rFont val="Liberation Sans"/>
            <family val="2"/>
          </rPr>
          <t xml:space="preserve">
</t>
        </r>
        <r>
          <rPr>
            <sz val="9"/>
            <color rgb="FF000000"/>
            <rFont val="Liberation Sans"/>
            <family val="2"/>
          </rPr>
          <t xml:space="preserve">
3.3.10.7.6.2 “Construção de Rodovias e Ferrovias” enquadram-se: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a construção e recuperação de autoestradas, rodovias e outras vias não urbanas para passagem de veículos, vias férreas de superfície ou subterrâneas (inclusive para metropolitanos), pistas de aeroportos;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a pavimentação de autoestradas, rodovias e outras vias não urbanas, construção de pontes, viadutos e túneis, a instalação de barreiras acústicas, a construção de praças de pedágio, a sinalização com pintura em rodovias e aeroportos, a instalação de placas de sinalização de tráfego e semelhantes, conforme classificação 4211-1 do CNAE 2.0;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a construção, pavimentação e sinalização de vias urbanas, ruas e locais para estacionamento de veículos, a construção de praças, pista de atletismo, campos de futebol e calçadas para pedestres, elevados, passarelas e ciclovias, metrô e VLT.</t>
        </r>
        <r>
          <rPr>
            <sz val="9"/>
            <color rgb="FF000000"/>
            <rFont val="Liberation Sans"/>
            <family val="2"/>
          </rPr>
          <t xml:space="preserve">
</t>
        </r>
        <r>
          <rPr>
            <sz val="9"/>
            <color rgb="FF000000"/>
            <rFont val="Liberation Sans"/>
            <family val="2"/>
          </rPr>
          <t xml:space="preserve">
3.3.10.7.6.3 “Construção de Redes de Abastecimento de Água, Coleta de Esgoto e Construções Correlatas” enquadram-se: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a construção de sistemas para o abastecimento de água tratada - reservatórios de distribuição, estações elevatórias de bombeamento, linhas principais de adução de longa e média distância e redes de distribuição de água, a construção de redes de coleta de esgoto, inclusive de interceptores, estações de tratamento de esgoto (ETE), estações de bombeamento de esgoto (EBE), a construção de galerias pluviais (obras de micro e macrodrenagem);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as obras de irrigação (canais), a manutenção de redes de abastecimento de água tratada, a manutenção de redes de coleta e de sistemas de tratamento de esgoto, conforme classificação 4222-7 do CNAE 2.0;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a construção de estações de tratamento de água (ETA).</t>
        </r>
        <r>
          <rPr>
            <sz val="9"/>
            <color rgb="FF000000"/>
            <rFont val="Liberation Sans"/>
            <family val="2"/>
          </rPr>
          <t xml:space="preserve">
</t>
        </r>
        <r>
          <rPr>
            <sz val="9"/>
            <color rgb="FF000000"/>
            <rFont val="Liberation Sans"/>
            <family val="2"/>
          </rPr>
          <t xml:space="preserve">
3.3.10.7.6.4 “Construção e Manutenção de Estações e Redes de Distribuição de Energia Elétrica” enquadram-se: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a construção de usinas, estações e subestações hidrelétricas, eólicas, nucleares, termoelétricas, a construção de redes de transmissão e distribuição de energia elétrica, inclusive o serviço de eletrificação rural;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a construção de redes de eletrificação para ferrovias e metropolitano, conforme classificação 4221-9/02 do CNAE 2.0;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a manutenção de redes de distribuição de energia elétrica, quando executada por empresa não produtora ou distribuidora de energia elétrica, conforme classificação 4221-9/03 do CNAE 2.0;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obras de iluminação pública e a construção de barragens e represas para geração de energia elétrica.</t>
        </r>
        <r>
          <rPr>
            <sz val="9"/>
            <color rgb="FF000000"/>
            <rFont val="Liberation Sans"/>
            <family val="2"/>
          </rPr>
          <t xml:space="preserve">
</t>
        </r>
        <r>
          <rPr>
            <sz val="9"/>
            <color rgb="FF000000"/>
            <rFont val="Liberation Sans"/>
            <family val="2"/>
          </rPr>
          <t xml:space="preserve">
3.3.10.7.6.5 Para o tipo de obra “Portuárias, Marítimas e Fluviais” enquadram-se: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obras marítimas e fluviais, tais como, construção de instalações portuárias, construção de portos e marinas, construção de eclusas e canais de navegação (vias navegáveis), enrrocamentos, obras de dragagem, aterro hidráulico, barragens, represas e diques, exceto para energia elétrica, a construção de emissários submarinos, a instalação de cabos submarinos, conforme classificação 4291-0 do CNAE 2.0;</t>
        </r>
        <r>
          <rPr>
            <sz val="9"/>
            <color rgb="FF000000"/>
            <rFont val="Liberation Sans"/>
            <family val="2"/>
          </rPr>
          <t xml:space="preserve">
 </t>
        </r>
        <r>
          <rPr>
            <sz val="9"/>
            <color rgb="FF000000"/>
            <rFont val="Liberation Sans"/>
            <family val="2"/>
          </rPr>
          <t>a construção de píeres e outras obras com influência direta de cursos d’água.</t>
        </r>
        <r>
          <rPr>
            <sz val="9"/>
            <color rgb="FF000000"/>
            <rFont val="Liberation Sans"/>
            <family val="2"/>
          </rPr>
          <t xml:space="preserve">
</t>
        </r>
      </text>
    </comment>
    <comment ref="C17" authorId="0" shapeId="0">
      <text>
        <r>
          <rPr>
            <sz val="10"/>
            <color rgb="FF000000"/>
            <rFont val="Liberation Sans"/>
            <family val="2"/>
          </rPr>
          <t>ADMINISTRAÇÃO CENTRAL</t>
        </r>
        <r>
          <rPr>
            <sz val="10"/>
            <color rgb="FF000000"/>
            <rFont val="Liberation Sans"/>
            <family val="2"/>
          </rPr>
          <t xml:space="preserve">
Diretoria e secretarias</t>
        </r>
        <r>
          <rPr>
            <sz val="10"/>
            <color rgb="FF000000"/>
            <rFont val="Liberation Sans"/>
            <family val="2"/>
          </rPr>
          <t xml:space="preserve">
Suprimentos  e Compras</t>
        </r>
        <r>
          <rPr>
            <sz val="10"/>
            <color rgb="FF000000"/>
            <rFont val="Liberation Sans"/>
            <family val="2"/>
          </rPr>
          <t xml:space="preserve">
Financeiro, incluindo Tesouraria e Contabilidade</t>
        </r>
        <r>
          <rPr>
            <sz val="10"/>
            <color rgb="FF000000"/>
            <rFont val="Liberation Sans"/>
            <family val="2"/>
          </rPr>
          <t xml:space="preserve">
Jurídico</t>
        </r>
        <r>
          <rPr>
            <sz val="10"/>
            <color rgb="FF000000"/>
            <rFont val="Liberation Sans"/>
            <family val="2"/>
          </rPr>
          <t xml:space="preserve">
Recursos Humanos</t>
        </r>
        <r>
          <rPr>
            <sz val="10"/>
            <color rgb="FF000000"/>
            <rFont val="Liberation Sans"/>
            <family val="2"/>
          </rPr>
          <t xml:space="preserve">
Planejamento e Orçamentos</t>
        </r>
        <r>
          <rPr>
            <sz val="10"/>
            <color rgb="FF000000"/>
            <rFont val="Liberation Sans"/>
            <family val="2"/>
          </rPr>
          <t xml:space="preserve">
Comercial</t>
        </r>
        <r>
          <rPr>
            <sz val="10"/>
            <color rgb="FF000000"/>
            <rFont val="Liberation Sans"/>
            <family val="2"/>
          </rPr>
          <t xml:space="preserve">
Apoio e Deposito</t>
        </r>
        <r>
          <rPr>
            <sz val="10"/>
            <color rgb="FF000000"/>
            <rFont val="Liberation Sans"/>
            <family val="2"/>
          </rPr>
          <t xml:space="preserve">
Despesas de instalação do Escritório Central</t>
        </r>
        <r>
          <rPr>
            <sz val="10"/>
            <color rgb="FF000000"/>
            <rFont val="Liberation Sans"/>
            <family val="2"/>
          </rPr>
          <t xml:space="preserve">
Seguros do Escritório Central e Deposito</t>
        </r>
        <r>
          <rPr>
            <sz val="10"/>
            <color rgb="FF000000"/>
            <rFont val="Liberation Sans"/>
            <family val="2"/>
          </rPr>
          <t xml:space="preserve">
Taxas para funcionamento</t>
        </r>
        <r>
          <rPr>
            <sz val="10"/>
            <color rgb="FF000000"/>
            <rFont val="Liberation Sans"/>
            <family val="2"/>
          </rPr>
          <t xml:space="preserve">
Material de consumo (limpeza, higiene, escritório).</t>
        </r>
        <r>
          <rPr>
            <sz val="10"/>
            <color rgb="FF000000"/>
            <rFont val="Liberation Sans"/>
            <family val="2"/>
          </rPr>
          <t xml:space="preserve">
Consumo de energia, água, telefone etc.</t>
        </r>
        <r>
          <rPr>
            <sz val="10"/>
            <color rgb="FF000000"/>
            <rFont val="Liberation Sans"/>
            <family val="2"/>
          </rPr>
          <t xml:space="preserve">
Estes custos incidem na obra, pois a operação de uma empresa que tem em sua sede, uma estrutura montada para atender TODAS as obras em andamento é um custo que deverá ser reembolsado pela obra.</t>
        </r>
        <r>
          <rPr>
            <sz val="10"/>
            <color rgb="FF000000"/>
            <rFont val="Liberation Sans"/>
            <family val="2"/>
          </rPr>
          <t xml:space="preserve">
A valoração destes custos deveria ser enfocada em função do faturamento anual da empresa, porém nem sempre estes dados estão disponíveis no momento de estabelecer-se o DI.</t>
        </r>
        <r>
          <rPr>
            <sz val="10"/>
            <color rgb="FF000000"/>
            <rFont val="Liberation Sans"/>
            <family val="2"/>
          </rPr>
          <t xml:space="preserve">
 </t>
        </r>
        <r>
          <rPr>
            <sz val="10"/>
            <color rgb="FF000000"/>
            <rFont val="Liberation Sans"/>
            <family val="2"/>
          </rPr>
          <t xml:space="preserve">Desta forma, usualmente rateia-se os custos acima do escritório central para a obra.  </t>
        </r>
        <r>
          <rPr>
            <sz val="10"/>
            <color rgb="FF000000"/>
            <rFont val="Liberation Sans"/>
            <family val="2"/>
          </rPr>
          <t xml:space="preserve">
Varia de empresa para empresa. Quando não é levantado são sugeridos valores entre 2% e 8% sobre o custo direto de produção (CD).</t>
        </r>
      </text>
    </comment>
    <comment ref="C18" authorId="0" shapeId="0">
      <text>
        <r>
          <rPr>
            <sz val="10"/>
            <color rgb="FF000000"/>
            <rFont val="Liberation Sans"/>
            <family val="2"/>
          </rPr>
          <t>Compreende os imprevistos que são ocasionados na obra, feriados extraordinários, substituição de materiais por outros de melhor qualidade, etc.</t>
        </r>
        <r>
          <rPr>
            <sz val="10"/>
            <color rgb="FF000000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 xml:space="preserve">
TIPOS DE IMPREVISTOS</t>
        </r>
        <r>
          <rPr>
            <sz val="10"/>
            <color rgb="FF000000"/>
            <rFont val="Liberation Sans"/>
            <family val="2"/>
          </rPr>
          <t xml:space="preserve">
FORÇA MAIOR:</t>
        </r>
        <r>
          <rPr>
            <sz val="10"/>
            <color rgb="FF000000"/>
            <rFont val="Liberation Sans"/>
            <family val="2"/>
          </rPr>
          <t xml:space="preserve">
NATURAIS:ENCHENTES, RAIOS, VENDAVAIS</t>
        </r>
        <r>
          <rPr>
            <sz val="10"/>
            <color rgb="FF000000"/>
            <rFont val="Liberation Sans"/>
            <family val="2"/>
          </rPr>
          <t xml:space="preserve">
ECONÔMICOS:CRIAÇAO DE NOVOS IMPOSTOS, JORNADAS DE TRABALHO DIFERENTES</t>
        </r>
        <r>
          <rPr>
            <sz val="10"/>
            <color rgb="FF000000"/>
            <rFont val="Liberation Sans"/>
            <family val="2"/>
          </rPr>
          <t xml:space="preserve">
SÓCIO-POLÍTICOS: GREVES, GUERRAS, SAQUES</t>
        </r>
        <r>
          <rPr>
            <sz val="10"/>
            <color rgb="FF000000"/>
            <rFont val="Liberation Sans"/>
            <family val="2"/>
          </rPr>
          <t xml:space="preserve">
DE PREVISIBILIDADE RELATIVA:</t>
        </r>
        <r>
          <rPr>
            <sz val="10"/>
            <color rgb="FF000000"/>
            <rFont val="Liberation Sans"/>
            <family val="2"/>
          </rPr>
          <t xml:space="preserve">
NATURAIS:CHEIAS, CHUVAS</t>
        </r>
        <r>
          <rPr>
            <sz val="10"/>
            <color rgb="FF000000"/>
            <rFont val="Liberation Sans"/>
            <family val="2"/>
          </rPr>
          <t xml:space="preserve">
ECONÔMICOS:ATRASO DE PAGAMENTO, AUMENTO DA INFLAÇÃO, ATRASOS DE TERCEIROS</t>
        </r>
        <r>
          <rPr>
            <sz val="10"/>
            <color rgb="FF000000"/>
            <rFont val="Liberation Sans"/>
            <family val="2"/>
          </rPr>
          <t xml:space="preserve">
HUMANOS: VARIAÇÕES DE PRODUTIVIDADE, INTERRUPÇÕES DE TRABALHO, ACORDOS JUDICIAIS DE QUESTÕES TRABALHISTAS</t>
        </r>
        <r>
          <rPr>
            <sz val="10"/>
            <color rgb="FF000000"/>
            <rFont val="Liberation Sans"/>
            <family val="2"/>
          </rPr>
          <t xml:space="preserve">
ALEATÓRIOS:</t>
        </r>
        <r>
          <rPr>
            <sz val="10"/>
            <color rgb="FF000000"/>
            <rFont val="Liberation Sans"/>
            <family val="2"/>
          </rPr>
          <t xml:space="preserve">
DE DIFÍCIL PREVISÃO, TAIS COMO ACIDENTES, SUBSTITUIÇÕES DE MATERIAIS, FURTOS, PERDA DE MATERIAL POR VANDALISMO, ETC.</t>
        </r>
        <r>
          <rPr>
            <sz val="10"/>
            <color rgb="FF000000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 xml:space="preserve">
</t>
        </r>
      </text>
    </comment>
    <comment ref="C20" authorId="0" shapeId="0">
      <text>
        <r>
          <rPr>
            <sz val="10"/>
            <color rgb="FF000000"/>
            <rFont val="Liberation Sans"/>
            <family val="2"/>
          </rPr>
          <t>Remuneração de recursos investidos pelo contratado na execução da obra em benefício de contratante.</t>
        </r>
        <r>
          <rPr>
            <sz val="10"/>
            <color rgb="FF000000"/>
            <rFont val="Liberation Sans"/>
            <family val="2"/>
          </rPr>
          <t xml:space="preserve">
Se o contratante não dá um adiantamento para o início da obra, o contratado deverá investir um capital sobre o qual terá uma despesa financeira correspondente ao prazo entre o desembolso e o recebimento (consideramos 30 dias).</t>
        </r>
        <r>
          <rPr>
            <sz val="10"/>
            <color rgb="FF000000"/>
            <rFont val="Liberation Sans"/>
            <family val="2"/>
          </rPr>
          <t xml:space="preserve">
 </t>
        </r>
        <r>
          <rPr>
            <sz val="10"/>
            <color rgb="FF000000"/>
            <rFont val="Liberation Sans"/>
            <family val="2"/>
          </rPr>
          <t>É sugerido adotar o valor dos rendimentos do CDB.</t>
        </r>
        <r>
          <rPr>
            <sz val="10"/>
            <color rgb="FF000000"/>
            <rFont val="Liberation Sans"/>
            <family val="2"/>
          </rPr>
          <t xml:space="preserve">
</t>
        </r>
      </text>
    </comment>
    <comment ref="C22" authorId="0" shapeId="0">
      <text>
        <r>
          <rPr>
            <sz val="10"/>
            <color rgb="FF000000"/>
            <rFont val="Liberation Sans"/>
            <family val="2"/>
          </rPr>
          <t>O lucro de uma determinada obra é o resultado financeiro positivo resultante da diferença entre todas as receitas e das despesas da obra.</t>
        </r>
        <r>
          <rPr>
            <sz val="10"/>
            <color rgb="FF000000"/>
            <rFont val="Liberation Sans"/>
            <family val="2"/>
          </rPr>
          <t xml:space="preserve">
Este valor, após o recolhimento do Imposto de renda é o lucro da Empresa, ou sua remuneração.</t>
        </r>
        <r>
          <rPr>
            <sz val="10"/>
            <color rgb="FF000000"/>
            <rFont val="Liberation Sans"/>
            <family val="2"/>
          </rPr>
          <t xml:space="preserve">
</t>
        </r>
      </text>
    </comment>
    <comment ref="C26" authorId="0" shapeId="0">
      <text>
        <r>
          <rPr>
            <sz val="10"/>
            <color rgb="FF000000"/>
            <rFont val="Liberation Sans"/>
            <family val="2"/>
          </rPr>
          <t>Referem-se aos tributos ou impostos cobrados sobre a receita total da obra e compreendem os impostos citados nas colunas abaixo.</t>
        </r>
        <r>
          <rPr>
            <sz val="10"/>
            <color rgb="FF000000"/>
            <rFont val="Liberation Sans"/>
            <family val="2"/>
          </rPr>
          <t xml:space="preserve">
</t>
        </r>
        <r>
          <rPr>
            <sz val="10"/>
            <color rgb="FF000000"/>
            <rFont val="Liberation Sans"/>
            <family val="2"/>
          </rPr>
          <t xml:space="preserve">
Segundo recomendação do TCU (Tribunal de Contas da União) o IRPJ (Imposto de Renda Pessoa Jurídica) e CSLL (Contribuição Social Sobre o Lucro Líquido) não devem ser incluídos nos orçamentos de obras, já que estão relacionados com o desempenho financeiro da empresa e não com a execução do serviço de construção civil que está sendo orçado.</t>
        </r>
      </text>
    </comment>
    <comment ref="C31" authorId="0" shapeId="0">
      <text>
        <r>
          <rPr>
            <sz val="10"/>
            <color rgb="FF000000"/>
            <rFont val="Liberation Sans"/>
            <family val="2"/>
          </rPr>
          <t>COFINS (Contribuição para Financiamento da Seguridade Socia Financia a seguridade social pelo sistema S (SESC, SESI, SENAC, SENAI, SEST, SENAT, SENAR E SEBRAE).</t>
        </r>
      </text>
    </comment>
    <comment ref="C32" authorId="0" shapeId="0">
      <text>
        <r>
          <rPr>
            <sz val="10"/>
            <color rgb="FF000000"/>
            <rFont val="Liberation Sans"/>
            <family val="2"/>
          </rPr>
          <t>PIS (Programa de Integração Social) - 0,65% : Financia o pagamento do seguro desemprego e do abono dos trabalhadores que ganham até dois salários mínimos, bem como o financiamento de  programas de desenvolvimento econômico.</t>
        </r>
        <r>
          <rPr>
            <sz val="10"/>
            <color rgb="FF000000"/>
            <rFont val="Liberation Sans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<sst xmlns="http://schemas.openxmlformats.org/spreadsheetml/2006/main" count="10940" uniqueCount="6515">
  <si>
    <t>UNIDADE</t>
  </si>
  <si>
    <t>M</t>
  </si>
  <si>
    <t>UN</t>
  </si>
  <si>
    <t>KG</t>
  </si>
  <si>
    <t>M2</t>
  </si>
  <si>
    <t>H</t>
  </si>
  <si>
    <t>COBERTURA</t>
  </si>
  <si>
    <t>M3</t>
  </si>
  <si>
    <t>ML</t>
  </si>
  <si>
    <t>L</t>
  </si>
  <si>
    <t>PAR</t>
  </si>
  <si>
    <t>CJ</t>
  </si>
  <si>
    <t>GASOLINA COMUM</t>
  </si>
  <si>
    <t>MASSA ACRILICA</t>
  </si>
  <si>
    <t>MASSA PARA VIDRO</t>
  </si>
  <si>
    <t>OLEO DE LINHACA</t>
  </si>
  <si>
    <t>BDI</t>
  </si>
  <si>
    <t>BDI:</t>
  </si>
  <si>
    <t>CÓDIGO</t>
  </si>
  <si>
    <t>UND</t>
  </si>
  <si>
    <t>IOPES</t>
  </si>
  <si>
    <t>und</t>
  </si>
  <si>
    <t>m2</t>
  </si>
  <si>
    <t>m3</t>
  </si>
  <si>
    <t>Retirada manual de pavimento em paralelepípedos, incluindo empilhamento para reaproveitamento</t>
  </si>
  <si>
    <t>m</t>
  </si>
  <si>
    <t>kg</t>
  </si>
  <si>
    <t>pt</t>
  </si>
  <si>
    <t>MS</t>
  </si>
  <si>
    <t>DETALHAMENTO DO BDI</t>
  </si>
  <si>
    <t>PROPONENTE:</t>
  </si>
  <si>
    <t>OBRA:</t>
  </si>
  <si>
    <t>1. Regime de Contribuição Previdenciária</t>
  </si>
  <si>
    <t>Sem Desoneração</t>
  </si>
  <si>
    <t>2. Tipo de Intervenção</t>
  </si>
  <si>
    <t>Fornecimento de Materiais e Equipamentos</t>
  </si>
  <si>
    <t>3. Incidências sobre o custo</t>
  </si>
  <si>
    <r>
      <t>Administração Central -</t>
    </r>
    <r>
      <rPr>
        <b/>
        <sz val="10"/>
        <color theme="1"/>
        <rFont val="Arial"/>
        <family val="2"/>
      </rPr>
      <t xml:space="preserve"> AC</t>
    </r>
  </si>
  <si>
    <t>%</t>
  </si>
  <si>
    <r>
      <t>Riscos -</t>
    </r>
    <r>
      <rPr>
        <b/>
        <sz val="10"/>
        <color theme="1"/>
        <rFont val="Arial"/>
        <family val="2"/>
      </rPr>
      <t xml:space="preserve"> R</t>
    </r>
  </si>
  <si>
    <r>
      <t>Seguros e Garantias Contratuais -</t>
    </r>
    <r>
      <rPr>
        <b/>
        <sz val="10"/>
        <color theme="1"/>
        <rFont val="Arial"/>
        <family val="2"/>
      </rPr>
      <t xml:space="preserve"> S+G</t>
    </r>
  </si>
  <si>
    <r>
      <t xml:space="preserve">Despesas e Encargos Financeiros - </t>
    </r>
    <r>
      <rPr>
        <b/>
        <sz val="10"/>
        <color theme="1"/>
        <rFont val="Arial"/>
        <family val="2"/>
      </rPr>
      <t>DF</t>
    </r>
  </si>
  <si>
    <r>
      <t>Lucro -</t>
    </r>
    <r>
      <rPr>
        <b/>
        <sz val="10"/>
        <color theme="1"/>
        <rFont val="Arial"/>
        <family val="2"/>
      </rPr>
      <t xml:space="preserve"> L</t>
    </r>
  </si>
  <si>
    <t>4 – Incidências sobre o preço de venda</t>
  </si>
  <si>
    <t>Despesas Tributárias - I</t>
  </si>
  <si>
    <t>Percentual da base de cálculo para o ISS:</t>
  </si>
  <si>
    <t>Alíquota do ISS (sobre a base de cálculo):</t>
  </si>
  <si>
    <t>COFINS</t>
  </si>
  <si>
    <t>PIS</t>
  </si>
  <si>
    <t>INSS</t>
  </si>
  <si>
    <t>5 – Demonstrativo de cálculo do BDI</t>
  </si>
  <si>
    <r>
      <t xml:space="preserve">BDI= </t>
    </r>
    <r>
      <rPr>
        <u/>
        <sz val="10"/>
        <color theme="1"/>
        <rFont val="Arial"/>
        <family val="2"/>
      </rPr>
      <t>(1+(AC+S+R+G))(1+DF)(1+L))</t>
    </r>
    <r>
      <rPr>
        <sz val="10"/>
        <color theme="1"/>
        <rFont val="Arial"/>
        <family val="2"/>
      </rPr>
      <t xml:space="preserve"> -1 =</t>
    </r>
  </si>
  <si>
    <t>( 1- I )</t>
  </si>
  <si>
    <t>Declaro para os devidos fins que, conforme legislação tributária municipal, a base de cálculo</t>
  </si>
  <si>
    <t>Declaro para os devidos fins que o regime de Contribuição Previdenciária adotado para</t>
  </si>
  <si>
    <t xml:space="preserve">a Administração Pública.    </t>
  </si>
  <si>
    <t>Redes de Água, Esgoto ou Correlatas</t>
  </si>
  <si>
    <t>AE 099 V009</t>
  </si>
  <si>
    <t>Tipologia</t>
  </si>
  <si>
    <t>Limites de BDI</t>
  </si>
  <si>
    <t>Mín</t>
  </si>
  <si>
    <t>Máx.</t>
  </si>
  <si>
    <t>Edificações</t>
  </si>
  <si>
    <t>Portuárias, Marítimas e Fluviais</t>
  </si>
  <si>
    <t>Rodovias e Ferrovias</t>
  </si>
  <si>
    <t>Tipologia da Obra</t>
  </si>
  <si>
    <t>Verificação</t>
  </si>
  <si>
    <t>DATA BASE:</t>
  </si>
  <si>
    <t>AGRUPAR</t>
  </si>
  <si>
    <t>ITEM</t>
  </si>
  <si>
    <t>FONTE</t>
  </si>
  <si>
    <t>TOTAL</t>
  </si>
  <si>
    <t>CUSTO</t>
  </si>
  <si>
    <t>PESO</t>
  </si>
  <si>
    <t>SERVIÇOS PRELIMINARES</t>
  </si>
  <si>
    <t>CESAN</t>
  </si>
  <si>
    <t>SINAPI</t>
  </si>
  <si>
    <t>COMP</t>
  </si>
  <si>
    <t>MERC</t>
  </si>
  <si>
    <t>COTAÇÃO</t>
  </si>
  <si>
    <t>PREÇO</t>
  </si>
  <si>
    <t>DESCRIÇÃO</t>
  </si>
  <si>
    <t>TIPO</t>
  </si>
  <si>
    <t>TOPOGRAFO - (TECNICO 2O GRAU NIVEL C)</t>
  </si>
  <si>
    <t>MOURAO RETO DE CONCRETO BASE 10X10CM H=2.50M</t>
  </si>
  <si>
    <t>REJUNTE JUNTAPLUS FINA COR CINZA</t>
  </si>
  <si>
    <t>REJUNTE PORCELANATO QUARTZOLIT</t>
  </si>
  <si>
    <t>AREIA LAVADA MEDIA</t>
  </si>
  <si>
    <t>CAL HIDRATADO P/ ARGAMASSA CH III</t>
  </si>
  <si>
    <t>CIMENTO PORTLAND CP III - 40</t>
  </si>
  <si>
    <t>CIMENTO BRANCO NAO ESTRUTURAL</t>
  </si>
  <si>
    <t>CIMENTO COLANTE INDUSTRIALIZADO AC I</t>
  </si>
  <si>
    <t>BRITA 1</t>
  </si>
  <si>
    <t>Com Desoneração</t>
  </si>
  <si>
    <t>BRITA 2</t>
  </si>
  <si>
    <t>BRITA 3</t>
  </si>
  <si>
    <t>BRITA 4</t>
  </si>
  <si>
    <t>PEDRA DE MAO (RACHAO)</t>
  </si>
  <si>
    <t>PEDRISCO</t>
  </si>
  <si>
    <t>PO DE PEDRA</t>
  </si>
  <si>
    <t>BRITA N.3 E 4</t>
  </si>
  <si>
    <t>BARRO PARA ATERRO</t>
  </si>
  <si>
    <t>BRITA 1 E 2 (MEDIA)</t>
  </si>
  <si>
    <t>ARGAMASSA FINA PRE FABRICADA P/ ASSENT E REJUNTE DE PASTILHAS</t>
  </si>
  <si>
    <t>AREIA FINA</t>
  </si>
  <si>
    <t>AREIA PARA ATERRO</t>
  </si>
  <si>
    <t>ARGAMASSA PARA GRAUTEAMENTO TIPO SIKAGROUT</t>
  </si>
  <si>
    <t>REJUNTE PRE-FABRICADA</t>
  </si>
  <si>
    <t>ARGAM COLANTE FLEXIVEL AC III P/ ASSENT. PORCELANATO E PEDRAS (GRANITO E MÁRMORE)</t>
  </si>
  <si>
    <t>ARGAMASSA TIXOTROPICA SIKA MONOTOP 622 BR</t>
  </si>
  <si>
    <t>FORMICA BRANCA ACABAMENTO FROST 0,80MM</t>
  </si>
  <si>
    <t>PECA EM MADEIRA PINUS 10 X 2.5 CM (BRUTA)</t>
  </si>
  <si>
    <t>PECA EM MADEIRA 7 X 2 CM (BRUTA)</t>
  </si>
  <si>
    <t>PECA EM MADEIRA 7X5CM (BRUTA)</t>
  </si>
  <si>
    <t>SARRAFO DE MADEIRA PINUS 10 X 2.5CM</t>
  </si>
  <si>
    <t>TABUA DE MADEIRA PINUS 30 X 2.5 CM (TAIPA DE 1ª)</t>
  </si>
  <si>
    <t>TABUA DE MADEIRA PINUS 30 X 2.5 CM</t>
  </si>
  <si>
    <t>PONTALETE DE MADEIRA BRUTA DE 3ª 8.0 X 8.0 CM</t>
  </si>
  <si>
    <t>SARRAFO DE MADEIRA DE LEI 8 X 2.5 CM (BRUTA)</t>
  </si>
  <si>
    <t>TACO P/ FIXACAO DE BATENTE/RODAPE 10X10X2,5 CM</t>
  </si>
  <si>
    <t>CHAPA COMPENSADO NAVAL ESP. 15 MM, DIM. 2.20 X 1.60 M</t>
  </si>
  <si>
    <t>FL</t>
  </si>
  <si>
    <t>CHAPA COMPENSADA RESINADA ESP. 6MM</t>
  </si>
  <si>
    <t>CHAPA COMPENSADA RESINADA ESP. 10MM</t>
  </si>
  <si>
    <t>CHAPA COMPENSADA RESINADA ESP. 12MM</t>
  </si>
  <si>
    <t>CHAPA COMPENSADA PLASTIFICADA ESP. 12MM</t>
  </si>
  <si>
    <t>PECA EM MADEIRA DE LEI 8.0 X 8.0 CM</t>
  </si>
  <si>
    <t>PECA EM MADEIRA DE LEI 5.0 X 10.0 CM (APARELHADA)</t>
  </si>
  <si>
    <t>PECA EM MADEIRA DE LEI 7.0 X 12.0 CM (APARELHADA)</t>
  </si>
  <si>
    <t>PECA EM MADEIRA DE LEI 15.0 X 20.0 CM (APARELHADA)</t>
  </si>
  <si>
    <t>RIPA EM MADEIRA DE LEI 1.5 X 5.0 CM</t>
  </si>
  <si>
    <t>RIPA EM MADEIRA DE LEI 1.5 X 4.0 CM</t>
  </si>
  <si>
    <t>RIPA MADEIRA DE LEI DE 7 X 2 CM</t>
  </si>
  <si>
    <t>FORMICA LISA BRILHANTE</t>
  </si>
  <si>
    <t>TABUA EM MADEIRA DE LEI DE 20 CM DE LARGURA</t>
  </si>
  <si>
    <t>ESCORA DE EUCALIPTO (COMP.=3.50M)</t>
  </si>
  <si>
    <t>DZ</t>
  </si>
  <si>
    <t>PECA EM MADEIRA E LEI 6X16CM (BRUTA)</t>
  </si>
  <si>
    <t>PECA EM MADEIRA DE LEI 7X12CM (BRUTA)</t>
  </si>
  <si>
    <t>PECA EM MADEIRA DE LEI 7X5CM (BRUTA)</t>
  </si>
  <si>
    <t>PECA EM MADEIRA DE LEI 2X1 CM (BRUTA)</t>
  </si>
  <si>
    <t>PECA EM MADEIRA DE LEI 8.5 X 2 CM (BRUTA)</t>
  </si>
  <si>
    <t>ANDAIME MET TUBULAR FACHADA - LOCACAO (M/MÊS)</t>
  </si>
  <si>
    <t>ANDAIME PARA FACHADA (LOCAÇÃO MENSAL)</t>
  </si>
  <si>
    <t>RIPA EM MADEIRA (MATERIAL DE 3ª) 5X2CM PINUS OU EQUIVALENTE</t>
  </si>
  <si>
    <t>ACO CA-50 DE 6.3MM</t>
  </si>
  <si>
    <t>ACO CA-50 DE 8.0MM</t>
  </si>
  <si>
    <t>ACO CA-50 DE 20.0MM</t>
  </si>
  <si>
    <t>ACO CA-60 DE 5.0MM</t>
  </si>
  <si>
    <t>TELA SOLDADA EM AÇO TIPO TELCON Q-138 P/ ARMADURA</t>
  </si>
  <si>
    <t>LAJE PRE-FABRICADA TRELIÇADA H=8CM - SOBRECARGA 200KG/M2 PARA FORRO - EXCLUSIVE CAPEAMENTO</t>
  </si>
  <si>
    <t>LAJE PRE-FABRICADA TRELIÇADA H= 8CM - SOBRECARGA 300 KG/M2 - PARA PISO - EXCLUSIVE CAPEAMENTO</t>
  </si>
  <si>
    <t>BLOCO DE CONCRETO 9 X 19 X 39CM - VEDACAO</t>
  </si>
  <si>
    <t>BLOCO DE CONCRETO 14 X 19 X 39CM - VEDACAO</t>
  </si>
  <si>
    <t>BLOCO DE CONCRETO 19 X 19 X 39CM - VEDACAO</t>
  </si>
  <si>
    <t>BLOCO DE CONCRETO 14 X 19 X 39CM - ESTRUTURAL</t>
  </si>
  <si>
    <t>BLOCO DE CONCRETO 19 X 19 X 39CM - ESTRUTURAL</t>
  </si>
  <si>
    <t>BLOCO DE CONCRETO 9 X 19 X 39 CM - ESTRUTURAL</t>
  </si>
  <si>
    <t>BLOCO CERÂMICO 10 FUROS 09X19X19CM - PRAÇA VITÓRIA</t>
  </si>
  <si>
    <t>BLOCO CERÂMICO 10 FUROS 09X19X19CM - DA FABRICA</t>
  </si>
  <si>
    <t>COBOGO DE CONCRETO TIPO RETO 20 X 20 X 10 CM - 4 FUROS</t>
  </si>
  <si>
    <t>COBOGO DE CONCRETO TIPO RETO 10 X 40 X 40CM - 9 FUROS</t>
  </si>
  <si>
    <t>GRANITO CINZA ANDORINHA E = 3 CM POLIDO NOS DOIS LADOS</t>
  </si>
  <si>
    <t>SIKA TOP 107</t>
  </si>
  <si>
    <t>MANTA GEOTEXTIL DE POLIESTER BIDIM RT-16</t>
  </si>
  <si>
    <t>IMPERMEABILIZANTE PRETO FLEXIVEL IGOLFLEX OU EQUIVALENTE</t>
  </si>
  <si>
    <t>IMPERMEABILIZANTE ASFALTICO DISPERSO EM AGUA IGOL 2 - SIKA OU EQUIVALENTE</t>
  </si>
  <si>
    <t>SIKAFLEX 1A</t>
  </si>
  <si>
    <t>SIKA TOP 108 ARMATEC (INIBIDOR DE CORROSAO)</t>
  </si>
  <si>
    <t>LONA PLASTICA PRETA 80 MICRAS</t>
  </si>
  <si>
    <t>MANTA ASFALTICA 3MM TIPO III - APP (AREIA/POLIESTER/POLIESTER) NBR 9952, INCL. ARG. REGULAR. E PROTECAO</t>
  </si>
  <si>
    <t>MANTA ASFALTICA 4MM TIPO III - APP (AREIA/POLIESTER/POLIESTER) NBR 9952, INCL. ARG. REGULAR. E PROTECAO</t>
  </si>
  <si>
    <t>OXIPRIMER DA TEXSA OU EQUIVALENTE</t>
  </si>
  <si>
    <t>POLIURETANO FLEXIVEL BISNAGA 360G TEL 5905</t>
  </si>
  <si>
    <t>TELHA FIBROCIMENTO ONDULADA DE 6MM</t>
  </si>
  <si>
    <t>TELHA FIBROCIMENTO ONDULADA DE 8MM</t>
  </si>
  <si>
    <t>TELHA ALUMINIO TRAPEZOIDAL 0,5MM</t>
  </si>
  <si>
    <t>TELHA CERAMICA TIPO CAPA E CANAL PLAN - NATURAL</t>
  </si>
  <si>
    <t>CUMEEIRA CERAMICA TIPO CAPA E CANAL NAT - FABRICA</t>
  </si>
  <si>
    <t>CUMEEIRA CERAMICA CAPA E CANAL NAT - PÇA VITORIA</t>
  </si>
  <si>
    <t>TELHA ONDULADA DE ALUMÍNIO ESP. 0.5 MM</t>
  </si>
  <si>
    <t>TELHA AL/ZINCO ONDULADA (GALVALUME) ESP. 0.43MM</t>
  </si>
  <si>
    <t>RUFO EM ALUMINIO ESP. 0.5 MM LARGURA 30 CM</t>
  </si>
  <si>
    <t>CUMEEIRA FIBROCIMENTO NORMAL (ONDULADA)</t>
  </si>
  <si>
    <t>CANTONEIRA ABAS IGUAIS DE FERRO ASTM A-36 - 1/8" X 1/2" X 1/2"</t>
  </si>
  <si>
    <t>CONJUNTO VEDACAO ELASTICA</t>
  </si>
  <si>
    <t>ARO EM METAL PARA BASQUETE</t>
  </si>
  <si>
    <t>CANTONEIRA ABAS IGUAIS DE FERRO ASTM A-36 - 1/8" X 3/4" X 3/4"</t>
  </si>
  <si>
    <t>PARAFUSO PARA MADEIRA DE 80MM</t>
  </si>
  <si>
    <t>PARAFUSO S-8</t>
  </si>
  <si>
    <t>BUCHA PLASTICA COM PARAFUSO - 8MM</t>
  </si>
  <si>
    <t>BUCHA PLASTICA 8MM</t>
  </si>
  <si>
    <t>PARAFUSO CROMADO P/FIXACAO SANITARIOS</t>
  </si>
  <si>
    <t>PARAFUSO CROMADO D = 4 MM</t>
  </si>
  <si>
    <t>PORCA SEXTAVADA 1/4"</t>
  </si>
  <si>
    <t>PREGO - PRECO MEDIO DAS BITOLAS</t>
  </si>
  <si>
    <t>PREGO 12X12</t>
  </si>
  <si>
    <t>PREGO 15X15</t>
  </si>
  <si>
    <t>PREGO 18X27</t>
  </si>
  <si>
    <t>PREGO 18X30</t>
  </si>
  <si>
    <t>PREGO 18X27 GALVANIZADO</t>
  </si>
  <si>
    <t>PARAFUSO PARA BUCHA S-5</t>
  </si>
  <si>
    <t>PARAFUSO PARA BUCHA PLASTICA N.7</t>
  </si>
  <si>
    <t>PARAFUSO SEXTAVADO COM PORCA E ARRUELA 3/8" X 11/2" - ZINCADO</t>
  </si>
  <si>
    <t>CONJUNTO FIXACAO P/ TELHA DE ALUMINIO TRAPEZOIDAL</t>
  </si>
  <si>
    <t>PARAFUSO COM BUCHA S-10</t>
  </si>
  <si>
    <t>BARRA CHATA DE FERRO ASTM A-36 1/4" X 2"</t>
  </si>
  <si>
    <t>PARAFUSO GALV. C/PORCA E ARRUELA 16MM X 200MM</t>
  </si>
  <si>
    <t>BUCHA DE NYLON N.º8 REF.: TEL-5308</t>
  </si>
  <si>
    <t>CANTONEIRA FERRO CROMADO,PEQ. P/DIVISÓRIA GRANITO OU MARMORE ESP 3CM</t>
  </si>
  <si>
    <t>PARAFUSO FERRO CROMADO, ROSCA COM DUAS CABEÇAS P/ DIVISÓRIA</t>
  </si>
  <si>
    <t>DOBRADICA FERRO CROMADO P/PORTA DE DIVISORIA DE MARMORE OU GRANITO ESP 3CM</t>
  </si>
  <si>
    <t>BATENTE FERRO CROMADO P/PORTA DE DIVISORIA DE MARMORE OU GRANITO ESP 3CM</t>
  </si>
  <si>
    <t>PARAFUSO COM BUCHA S8</t>
  </si>
  <si>
    <t>CONJUNTO P/ FIXAÇÃO TELHA ALUMINIO ONDULADA</t>
  </si>
  <si>
    <t>PARAFUSO AUTOATARRACHANTE DIM 4.2X32MM REF TEL5333</t>
  </si>
  <si>
    <t>ARRUELA LISA ACO INOX 1/4" - TEL-5303</t>
  </si>
  <si>
    <t>BUCHA DE NYLON N.º6 REF.: TEL-5306</t>
  </si>
  <si>
    <t>CONJ PARAFUSO, PORCA E ARRUELA LATAO 1/2 X 2"</t>
  </si>
  <si>
    <t>ARAME GALVANIZADO N.10 BWG</t>
  </si>
  <si>
    <t>ARAME GALVANIZADO N.12 BWG</t>
  </si>
  <si>
    <t>ARAME GALVANIZADO N.14 BWG</t>
  </si>
  <si>
    <t>ARAME GALVANIZADO N.16 BWG</t>
  </si>
  <si>
    <t>ARAME GALVANIZADO N.18 BWG</t>
  </si>
  <si>
    <t>ARAME RECOZIDO N.18 BWG</t>
  </si>
  <si>
    <t>ARAME GALVANIZADO N.14 AWG</t>
  </si>
  <si>
    <t>ARAME FARPADO GALVANIZAD FIO 16BWG</t>
  </si>
  <si>
    <t>MOURAO CONCRETO CURVO SECAO "T" H=3,20M</t>
  </si>
  <si>
    <t>TELA ARAME GALV. MALHA # 2" LOSANGULAR - FIO N.16 BWG</t>
  </si>
  <si>
    <t>TELA DE ARAME GALVANIZADO DE 1" FIO N.10 BWG</t>
  </si>
  <si>
    <t>TELA DE ARAME GALV. MALHA # 2" LOSANGULAR - FIO N.12 BWG - REVEST EM PVC</t>
  </si>
  <si>
    <t>TELA ARAME GALV. MALHA # 3" LOSANGULAR - FIO N. 12 BWG - REVEST EM PVC</t>
  </si>
  <si>
    <t>TELA ARAME GALV. MALHA # 1" QUADRADA - FIO N.12 BWG</t>
  </si>
  <si>
    <t>TELA ARAME GALV CORRUGADA "QUEBRA CHAMA" MALHA 3MM QUADRADA</t>
  </si>
  <si>
    <t>TELA MOSQUITEIRO EM NYLON MALHA 14 ABERTURA 1,5MM</t>
  </si>
  <si>
    <t>TELA MOSQUITEIRO ARAME GALV. MALHA # 18 FIO 32 QUADRADA</t>
  </si>
  <si>
    <t>TELA ARAME GALV. MALHA # 1/2" QUADRADA - FIO N.12 BWG</t>
  </si>
  <si>
    <t>TELA ARAME GALV. MALHA # 3/4" QUADRADA - FIO N.12 BWG</t>
  </si>
  <si>
    <t>DIVERSOS</t>
  </si>
  <si>
    <t>BOMBEAMENTO DE CONCRETO</t>
  </si>
  <si>
    <t>TABULEIRO MARMORE BRANCO E GRANITO PRETO 40X40CM</t>
  </si>
  <si>
    <t>COLA BRANCA "PVA" CASCOLA/FORMICA/MUNDIAL/EQUIVALENTE</t>
  </si>
  <si>
    <t>DESMOLDANTE PARA FORMAS</t>
  </si>
  <si>
    <t>MOLDURA CANTONEIRA ALUMINIO PERFIL L 3/4"X3/4X1/8"</t>
  </si>
  <si>
    <t>JUNTA PLASTICA DE 17 X 3 MM</t>
  </si>
  <si>
    <t>CABO ACO GALV. SM 6X7-AF 6,4MM (1/4")</t>
  </si>
  <si>
    <t>BARRA CHATA DE FERRO ASTM A-36 3/16" X 1"</t>
  </si>
  <si>
    <t>BARRA CHATA DE FERRO ASTM A-36 1/4" X 1"</t>
  </si>
  <si>
    <t>FILETE EM ISOPOR 2X1CM</t>
  </si>
  <si>
    <t>DUREPOX (250G)</t>
  </si>
  <si>
    <t>PARAF. INOX SEXT. M6X45MM, BUCHA N.8, ARRUELA 1/4"</t>
  </si>
  <si>
    <t>FIXADOR UNIV SPDA ESTANH TEL-5024 P/CABO 16 A 70MM</t>
  </si>
  <si>
    <t>SELANTE A BASE DE POLIURETANO SIKAFLEX UNIVERSAL OU EQUIVALENTE (CARTUCHO COM 300ML)</t>
  </si>
  <si>
    <t>ALIZAR / GUARNICAO EM MAD DE LEI 5.0 X 1.5 CM</t>
  </si>
  <si>
    <t>PORTA MADEIRA DE LEI LISA MEDIA SARRAFEADA ESP.30MM 0.80 X 1.80M P/ PINTURA</t>
  </si>
  <si>
    <t>MARCO MAD LEI 15X3CM BAT 0.90X2.10M ANGELIM PEDRA</t>
  </si>
  <si>
    <t>MARCO MAD LEI 15X3CM BAT 0.60X2.10M ANGELIM PEDRA</t>
  </si>
  <si>
    <t>MARCO MAD LEI 15X3CM BAT 0.70X2.10M ANGELIM PEDRA</t>
  </si>
  <si>
    <t>MARCO MAD LEI 15X3CM BAT 0.80X2.10M ANGELIM PEDRA</t>
  </si>
  <si>
    <t>MARCO EM MADEIRA DE LEI 15 X 3 CM</t>
  </si>
  <si>
    <t>PORTA EM COMPENSADO LISA LEVE COLMEIA ESP.35MM,0.7X2.1M P/PINT.</t>
  </si>
  <si>
    <t>PORTA MADEIRA DE LEI LISA MEDIA SARRAFEADA ESP 30 MM 0.6X2.1M P/ PINTURA</t>
  </si>
  <si>
    <t>PORTA MADEIRA DE LEI LISA MEDIA SARRAFEADA ESP 30 MM 0.7X2.1M P/ PINTURA</t>
  </si>
  <si>
    <t>PORTA MADEIRA DE LEI LISA MEDIA SARRAFEADA ESP 30 MM 0.8X2.1M P/ PINTURA</t>
  </si>
  <si>
    <t>PORTA MADEIRA DE LEI LISA MEDIA SARRAFEADA ESP 30 MM 0.9X2.1M P/ PINTURA</t>
  </si>
  <si>
    <t>PORTA EM MADEIRA DE LEI LISA MEDIA SARRAFEADA P/ PINTURA 0.60 X 1.80M</t>
  </si>
  <si>
    <t>PORTA MADEIRA DE LEI LISA MEDIA SARRAFEADA ESP 30MM P/ PINTURA 0.80 X 1.60 M</t>
  </si>
  <si>
    <t>PORTA DE VENEZIANA EM MADEIRA DE LEI, 0.7 X 2.10M</t>
  </si>
  <si>
    <t>PORTA DE VENEZIANA EM MADEIRA DE LEI, 0.60 X 2.10M</t>
  </si>
  <si>
    <t>PORTA DE VENEZIANA EM MADEIRA DE LEI 0.80 X 2.10M</t>
  </si>
  <si>
    <t>ALIZAR / GUARNICAO EM MAD DE LEI 7X1.5CM</t>
  </si>
  <si>
    <t>PORTA MADEIRA DE LEI LISA MEDIA SARRAFEADA ESP 30MM P/ PINTURA 0.60 X 1.60M</t>
  </si>
  <si>
    <t>ALIZAR / GUARNICAO EM MAD DE LEI 5X2.5CM</t>
  </si>
  <si>
    <t>CAIXILHO MAD LEI 9X3CM P/ JANELA - ANGELIM PEDRA</t>
  </si>
  <si>
    <t>PORTA MAD LEI LISA MEDIA SARRAFEADA 30MM 0.70 X 2.10M C/VISOR 0.40 X 0.60M</t>
  </si>
  <si>
    <t>PORTA MAD LEI LISA MEDIA SARRAFEADA 30MM 0.80 X 2.10M C/ VISOR 0.40 X 0.60M</t>
  </si>
  <si>
    <t>PORTA MAD LEI LISA MEDIA SARRAFEADA 30MM 0.90 X 2.10M C/ VISOR 0.40 X 0.60M</t>
  </si>
  <si>
    <t>PORTA ABRIR VENEZIANA ALUM ANOD NATURAL LINHA 25/SUPREMA</t>
  </si>
  <si>
    <t>JANELA MAXIM-AR ALUMINIO ANOD. NATURAL LINHA 25/SUPREMA</t>
  </si>
  <si>
    <t>JANELA DE CORRER ALUMINIO ANOD. NATURAL LINHA 25/SUPREMA</t>
  </si>
  <si>
    <t>FECHADURA COMPLETA PARA PORTA INTERNA</t>
  </si>
  <si>
    <t>FECHADURA COMPLETA PORTA EXTERNA</t>
  </si>
  <si>
    <t>TARGETA FIO REDONDO 3"</t>
  </si>
  <si>
    <t>FECHADURA PARA PORTAO</t>
  </si>
  <si>
    <t>TARGETA FIO REDONDO 2"</t>
  </si>
  <si>
    <t>FECHADURA ALAVANCA E CHAVE YALE</t>
  </si>
  <si>
    <t>FECHADURA DE SEGURANCA ALIANCA MARCA REFERENCIA</t>
  </si>
  <si>
    <t>CADEADO 40MM</t>
  </si>
  <si>
    <t>CADEADO 30 MM</t>
  </si>
  <si>
    <t>PORTA CADEADO PARA CADEADO DE 30MM</t>
  </si>
  <si>
    <t>PORTA CADEADO PARA CADEADO DE 40MM</t>
  </si>
  <si>
    <t>FECHADURA TIPO "LIVRE-OCUPADO"</t>
  </si>
  <si>
    <t>DOBRADICA DE FERRO ZINCADO DE 3" X 2 1/2"</t>
  </si>
  <si>
    <t>DOBRADICA EM LATAO CROMADO 3 X 2.1/2" C/ PARAFUSO</t>
  </si>
  <si>
    <t>TRINCO CHATO EM AÇO CROMADO DE EMBUTIR 20CM</t>
  </si>
  <si>
    <t>BASCULA LINHA 25 ALUMINIO ANOD NATURAL</t>
  </si>
  <si>
    <t>FECHADURA COM MAÇANETA TIPO BOLA E CHAVE YALE</t>
  </si>
  <si>
    <t>FECHADURA DE SOBREPOR TIPO CAIXAO E CHAVE COMUM</t>
  </si>
  <si>
    <t>FECH COM MAÇANETA TIPO ALAVANCA E CHAVE TIPO COMUM</t>
  </si>
  <si>
    <t>AZULEJO BRANCO 15X15CM</t>
  </si>
  <si>
    <t>CERAMICA 10X10 CM COR BRANCA OU AREIA</t>
  </si>
  <si>
    <t>PASTILHA CERÂMICA 5X5CM COR BRANCA</t>
  </si>
  <si>
    <t>CERAMICA 10X10CM REF. CAMBURI BRANCO</t>
  </si>
  <si>
    <t>MARMORE BRANCO P/BANCADA ESP. 3 CM</t>
  </si>
  <si>
    <t>GRANITO CINZA ANDORINHA POLIDO ESP. 2CM P/ BANCAD</t>
  </si>
  <si>
    <t>CANTONEIRA DE ALUMINIO SEXTAVADA P/ ACABAMENTO</t>
  </si>
  <si>
    <t>MOLDURA EM MADEIRA DE LEI DE 7.0 X 2.5 CM</t>
  </si>
  <si>
    <t>PEITORIL GRANITO CINZA ANDORINHA LARG.15CM,ESP.3CM</t>
  </si>
  <si>
    <t>PEITORIL MARMORE BRANCO, LARG. 40 CM</t>
  </si>
  <si>
    <t>RODA PAREDE GRAN CINZA AND 7X2CM ACAB 2 LADOS</t>
  </si>
  <si>
    <t>FORRO DE GESSO COLOCADO, ACABAMENTO TIPO LISO</t>
  </si>
  <si>
    <t>FORRO PVC FRISADO L= 20CM ESP.10MM, COLOCADO</t>
  </si>
  <si>
    <t>ROLDANA CROMADA C/ PINO DIAM. Ø 3" CANAL TIPO "V" 2"</t>
  </si>
  <si>
    <t>PORTA CADEADO E CADEADO 40MM</t>
  </si>
  <si>
    <t>XADREZ (PO CORANTE TIPO XADREZ MARCA DE REF.)</t>
  </si>
  <si>
    <t>LADRILHO HIDRAULICO RANHURADO 20X20CM COLORIDO</t>
  </si>
  <si>
    <t>LADRILHO HIDRÁULICO PASTILHADO 20X20CM COLORIDO</t>
  </si>
  <si>
    <t>PISO CERAMICO 45X45 CM CARGO PLUS WHITE ELIANE - PEI 5</t>
  </si>
  <si>
    <t>SELADOR EPOXI INTERGARD 2001 VERNIZ INCOLOR - INTERNACIONAL OU EQUIVALENTE</t>
  </si>
  <si>
    <t>JUNTA DE DILATACAO PLASTICA</t>
  </si>
  <si>
    <t>PORCELANATO POL ACET 60X60CM CIMENTO CINZA BOLD</t>
  </si>
  <si>
    <t>PORCELANTO NATURAL ACETINADO 60X60CM PLATINA NA</t>
  </si>
  <si>
    <t>GONZO DIAM 1" (MACHO/FEMEA) PARA PORTÃO (DE SOBREPOR)</t>
  </si>
  <si>
    <t>AGREGADO DE ALTA RESISTENCIA PARA PISOS</t>
  </si>
  <si>
    <t>PISO EMBORRAC PASTILHADO COR PRETA PLURIGOMA/EQUIV</t>
  </si>
  <si>
    <t>RODAPE DE PEROBA DE 1.5X7CM</t>
  </si>
  <si>
    <t>SOLEIRA GRANITO CINZA ANDORINHA ESP = 3CM, L= 3CM</t>
  </si>
  <si>
    <t>JUNTA PLASTICA "I" 27MM PARA PISOS</t>
  </si>
  <si>
    <t>RODA-PAREDE EM MADEIRA DE LEI DE 10.0 X 2.5 CM</t>
  </si>
  <si>
    <t>SOLEIRA GRANITO CINZA ANDORINHA ESP=2CM,L=15CM</t>
  </si>
  <si>
    <t>RODA-PAREDE EM MADEIRA DE LEI 20.0 X 1.5 CM</t>
  </si>
  <si>
    <t>RODAPE GRANITO CINZA ANDORINHA ESP. 2CM H=7CM ACAB. RETO</t>
  </si>
  <si>
    <t>RODAPE MARMORE BRANCO H=7CM</t>
  </si>
  <si>
    <t>MEIO FIO CONCRETO PRE-MOLD. 12X15X30CM</t>
  </si>
  <si>
    <t>BLOCO CONCRETO TIPO PAVI-S ESP.8CM,35MPA(48UND/M2)</t>
  </si>
  <si>
    <t>BLOCO CONCRETO TIPO PAVI-S ESP.10CM - 35MPA</t>
  </si>
  <si>
    <t>BLOCO CONCRETO PAVI-S ESP. 6CM 35 MPA (48UN/M2)</t>
  </si>
  <si>
    <t>TINTA EPOXI INTERGARD INTERNATIONAL REF2005 (CINZA OU BRANCO) INCLUSIVE O COMPONENTE B - INTERNACIONAL OU EQUIVALENTE</t>
  </si>
  <si>
    <t>VIDRO MINI-BOREAL ESP.4MM, COLOCADO</t>
  </si>
  <si>
    <t>ESPELHO PRATA ESPESSURA 4 MM</t>
  </si>
  <si>
    <t>BOTAO FRANCES P/FIXACAO DE ESPELHOS, CROMADO</t>
  </si>
  <si>
    <t>VIDRO ARAMADO ESP. 6MM, COLOCADO</t>
  </si>
  <si>
    <t>TINTA LATEX PVA</t>
  </si>
  <si>
    <t>TINTA LATEX ACRILICA FOSCA</t>
  </si>
  <si>
    <t>TINTA A BASE DE EMULSAO ACRILICA (PARA PISOS)</t>
  </si>
  <si>
    <t>SELADOR ACRILICO</t>
  </si>
  <si>
    <t>SOLVENTE PARA TINTA A BASE DE EPOXI</t>
  </si>
  <si>
    <t>TINTA PARA PISOS</t>
  </si>
  <si>
    <t>TINTA ESMALTE SINT. BRILHANTE COR BRANCA</t>
  </si>
  <si>
    <t>AGUARRAZ MINERAL</t>
  </si>
  <si>
    <t>CAL EM PO PARA PINTURA</t>
  </si>
  <si>
    <t>FUNDO BRANCO FOSCO NIVELADOR P/ MADEIRAS</t>
  </si>
  <si>
    <t>LIQUIDO SELADOR PARA PINTURA LATEX PVA</t>
  </si>
  <si>
    <t>LIXA P/ FERRO Nº 100 K-246 225X275MM - NORTON OU EQUIVALENTE</t>
  </si>
  <si>
    <t>LIXA PARA MADEIRA/MASSA Nº 150</t>
  </si>
  <si>
    <t>MASSA A BASE DE PVA</t>
  </si>
  <si>
    <t>PRIMER A BASE DE EPOXI</t>
  </si>
  <si>
    <t>SILICONE - HIDROFUGANTE</t>
  </si>
  <si>
    <t>TRINCHA 2"</t>
  </si>
  <si>
    <t>VERNIZ ACRILICO PARA CONCRETO</t>
  </si>
  <si>
    <t>ZARCAO</t>
  </si>
  <si>
    <t>REMOVEDOR</t>
  </si>
  <si>
    <t>IMUNIZANTE PARA MADEIRA</t>
  </si>
  <si>
    <t>VERNIZ FOSCO FILTRO SOLAR LINHA PREMIUM</t>
  </si>
  <si>
    <t>VERNIZ POLIURETANO BRILHANTE LINHA PREMIUM</t>
  </si>
  <si>
    <t>PAISAGISMO</t>
  </si>
  <si>
    <t>GRAMA EM PLACAS TIPO ESMERALDA</t>
  </si>
  <si>
    <t>TERRA VEGETAL</t>
  </si>
  <si>
    <t>PLACA DE OBRA - ADESIVADA COM IMPRESSÃO DIGITAL</t>
  </si>
  <si>
    <t>ACIDO MURIATICO</t>
  </si>
  <si>
    <t>MASSA PLASTICA</t>
  </si>
  <si>
    <t>ESTRADO DE MADEIRA PADRÃO CASA GAS CONF PROJETO</t>
  </si>
  <si>
    <t>TRAVE P/ FUT SALAO 3,00X2,00M C/ RECUO FG D=3"</t>
  </si>
  <si>
    <t>POSTE VOLEIBOL FG D=2 1/2" C/ CARRETILHA E TAMPAO</t>
  </si>
  <si>
    <t>REDE COM MALHA GROSSA PARA TRAVE DE FUTEBOL SALAO</t>
  </si>
  <si>
    <t>CESTA PARA ARO DE BASQUETE</t>
  </si>
  <si>
    <t>REDE VOLEIBOL MALHA GROSSA, LONA SUP. E INFERIOR</t>
  </si>
  <si>
    <t>CANTONEIRA ABAS IGUAIS DE FERRO ASTM A-36 - 1/8" X 1" X 1"</t>
  </si>
  <si>
    <t>CANTONEIRA ABAS IGUAIS DE FERRO ASTM A-36 - 3/16" X 1.1/2" X 1.1/2" GALV.</t>
  </si>
  <si>
    <t>CAIXA DE PRE-MOLDADO P/ AR CONDICIONADO 18.000 BTU</t>
  </si>
  <si>
    <t>ABRACADEIRA GUIA P/ MASTRO SIMPLES P/ 1 DESCIDA 1.1/2" - TEL-320</t>
  </si>
  <si>
    <t>GRANITO CINZA ANDORINHA ESP 2CM POLIDO NAS DUAS FACES</t>
  </si>
  <si>
    <t>POSTES</t>
  </si>
  <si>
    <t>POSTE CIRC.CONCRETO ALT.MONT.11M/300KG,PAD ESCELSA</t>
  </si>
  <si>
    <t>POSTE CIRCULAR DE CONCRETO 11M/600KG</t>
  </si>
  <si>
    <t>MAO FRANCESA PLANA GALVANIZADA 32 X 726 MM</t>
  </si>
  <si>
    <t>REDUÇÃO CONCÊNT ELETROC PERF "U" 200X150MM,ABA100</t>
  </si>
  <si>
    <t>REDUÇÃO CONCÊNT ELETROC PERF "U" 300X150MM,ABA100</t>
  </si>
  <si>
    <t>REDUÇÃO CONCÊNT ELETROC PERF "U" 400X150MM,ABA100</t>
  </si>
  <si>
    <t>SUPORTE ANGULAR P/ELETROCALHA DE 400X100MM</t>
  </si>
  <si>
    <t>CURVA 90º BARRA CHATA ALUM 7/8"X1/8"X300MM TEL 778</t>
  </si>
  <si>
    <t>ISOLADOR DE PINO POLIMERICO 15KV - ROSCA 25MM</t>
  </si>
  <si>
    <t>CONECTOR PORCELANA 3P P/FIO 10MM2</t>
  </si>
  <si>
    <t>CONECTOR PORCELANA 3P P/FIO 6MM2</t>
  </si>
  <si>
    <t>CONECTOR PORCELANA 3P P/ FIO 4MM2</t>
  </si>
  <si>
    <t>LUMINARIA BETA E40 250/400 IP66/44 CT SR TECNOWATT OU EQUIVALENTE</t>
  </si>
  <si>
    <t>ARMACAO SECUNDARIA 2 ESTRIBOS COM HASTE 16X150MM</t>
  </si>
  <si>
    <t>CX PASS MET Nº6 "TELEBRAS" 120X120X15CM CH GALV</t>
  </si>
  <si>
    <t>QUADRO DIST EMBUTIR MET C/ BARRAMENTO TRIFASICO 18 CIRC - 100A C/ TRINCO</t>
  </si>
  <si>
    <t>QUADRO DIST EMBUTIR MET C/ BARRAMENTO TRIFASICO 40 CIRC - 100A C/ TRINCO</t>
  </si>
  <si>
    <t>QUADRO DIST EMBUTIR MET C/ BARRAMENTO TRIFASICO 24 CIRC - 100A C/ TRINCO</t>
  </si>
  <si>
    <t>QUADRO DIST EMBUTIR MET C/ BARRAMENTO TRIFASICO 32 CIRC - 100A C/ TRINCO</t>
  </si>
  <si>
    <t>QUADRO DIST EMBUTIR PVC 3 CIRC S/ BARRAMENTO C/ TRINCO</t>
  </si>
  <si>
    <t>CAIXA PARA TRANSFORMADOR DE CORRENTE (TC) ATE 112,5KVA - 200:5A</t>
  </si>
  <si>
    <t>CHAVE BLINDADA 600V-200A C/ FUSIVEL NH160A</t>
  </si>
  <si>
    <t>CONJ CX MEDIDOR POLIFASICO P-980-005+CX DISJ P-940-003</t>
  </si>
  <si>
    <t>CAIXA PVC 3" X 3" TIGREFLEX - SEXTAVADA</t>
  </si>
  <si>
    <t>QUADRO DIST EMBUTIR MET C/ BARRAMENTO TRIFASICO 16 CIRC - 100A C/ TRINCO</t>
  </si>
  <si>
    <t>QUADRO DIST EMBUTIR MET C/ BARRAMENTO TRIFASICO 28 CIRC - 100A C/ TRINCO</t>
  </si>
  <si>
    <t>QUADRO DIST EMBUTIR MET C/ BARRAMENTO TRIFASICO 44 CIRC - 150A C/ TRINCO</t>
  </si>
  <si>
    <t>QUADRO DIST EMBUTIR MET C/ BARRAMENTO TRIFASICO 54 CIRC - 100A C/ TRINCO</t>
  </si>
  <si>
    <t>QUADRO DIST EMBUTIR MET C/ BARRAMENTO TRIFASICO 44 CIRC - 100A C/ TRINCO</t>
  </si>
  <si>
    <t>QUADRO DIST EMB MET 3F 56/40 CIRC DIN/UL - 225A</t>
  </si>
  <si>
    <t>CAIXA PASSAG. CH 18 C/TAMPA PARAF. 400X400X120MM</t>
  </si>
  <si>
    <t>QUADRO DIST EMBUTIR MET C/ BARRAMENTO TRIFASICO 34 CIRC - 100A C/ TRINCO</t>
  </si>
  <si>
    <t>REDUÇÃO DE FERRO GALVANIZADO Ø 50X32MM (2X1 1/4")</t>
  </si>
  <si>
    <t>ELETRODUTO DE PVC RIGIDO 1/2" - ROSCAVEL SEM LUVA</t>
  </si>
  <si>
    <t>ELETRODUTO DE PVC RIGIDO 3/4" - ROSCAVEL SEM LUVA</t>
  </si>
  <si>
    <t>ELETRODUTO DE PVC RIGIDO 1" - ROSCAVEL SEM LUVA</t>
  </si>
  <si>
    <t>ELETRODUTO DE PVC RIGIDO 1 1/4" - ROSCAVEL SEM LUVA</t>
  </si>
  <si>
    <t>ELETRODUTO DE PVC RIGIDO 1 1/2" - ROSCAVEL SEM LUVA</t>
  </si>
  <si>
    <t>ELETRODUTO DE PVC RIGIDO 2" - ROSCAVEL SEM LUVA</t>
  </si>
  <si>
    <t>ELETRODUTO DE PVC RIGIDO 3" - ROSCAVEL SEM LUVA</t>
  </si>
  <si>
    <t>ELETRODUTO DE PVC RIGIDO 4" - ROSCAVEL SEM LUVA</t>
  </si>
  <si>
    <t>CURVA DE PVC RIGIDO PARA ELETRODUTO DE 3/4"</t>
  </si>
  <si>
    <t>LUVA DE PVC RIGIDO PARA ELETRODUTO 3/4"</t>
  </si>
  <si>
    <t>ELETRODUTO CONDULETE PVC 3/4" APARENTE TIGRE/SIM.</t>
  </si>
  <si>
    <t>NIPLE PVC PARA ELETRODUTO 3"</t>
  </si>
  <si>
    <t>CANALETA SISTEMA X PIAL LEGRAND OU SIMILAR</t>
  </si>
  <si>
    <t>ELETRODUTO CONDULETE PVC 1" APARENTE TIGRE E EQUIV</t>
  </si>
  <si>
    <t>ELETRODUTO DE PVC RIGIDO 6"</t>
  </si>
  <si>
    <t>ACABAMENTO PARA CANALETA SISTEMA X PIAL - FINA</t>
  </si>
  <si>
    <t>ELETRODUTO FLEXIVEL CORRUGADO 3/4" PVC TIGREFLEX</t>
  </si>
  <si>
    <t>ELETRODUTO FLEXIVEL CORRUGADO 1" PVC TIGREFLEX</t>
  </si>
  <si>
    <t>DUTO CORRUGADO DE PEAD COR PRETA 6"</t>
  </si>
  <si>
    <t>DUTO CORRUGADO DE PEAD COR PRETA 1 1/2"</t>
  </si>
  <si>
    <t>DUTO CORRUGADO DE PEAD COR PRETA 2"</t>
  </si>
  <si>
    <t>DUTO CORRUGADO DE PEAD COR PRETA 4"</t>
  </si>
  <si>
    <t>DUTO CORRUGADO DE PEAD COR PRETA 3"</t>
  </si>
  <si>
    <t>DUTO CORRUGADO DE PEAD COR PRETA 1 1/4"</t>
  </si>
  <si>
    <t>FIOS E CABOS</t>
  </si>
  <si>
    <t>CABO FLEX ISOL. TERMOPLAST. 750V - 1,5 MM2 - 70º</t>
  </si>
  <si>
    <t>CABO FLEX ISOL. TERMOPLAST. 750V - 2,50 MM2 - 70º</t>
  </si>
  <si>
    <t>CABO FLEX ISOL. TERMOPLAST. 750V - 4,00 MM2 - 70º</t>
  </si>
  <si>
    <t>CABO FLEX ISOL. TERMOPLAST. 750V - 6,00 MM2 - 70º</t>
  </si>
  <si>
    <t>CABO FLEX ISOL. TERMOPLAST. 750V - 16MM2 - 70º</t>
  </si>
  <si>
    <t>CABO FLEX ISOL. TERMOPLAST. 750V - 25MM2 - 70º</t>
  </si>
  <si>
    <t>CABO TELEFONICO CI C/ 30 PARES Ø 50 MM</t>
  </si>
  <si>
    <t>CABO COBRE UNIPOLAR 25 MM2 ISOLAMENTO 15KV</t>
  </si>
  <si>
    <t>CABO UTP 4 PARES CAT 5E</t>
  </si>
  <si>
    <t>CABO FLEX ISOL. TERMOPLAST. 750V - 10MM2 - 70º</t>
  </si>
  <si>
    <t>CABO DE COBRE UNIPOLAR 35 MM2 COM ISOLAMENTO 15KV</t>
  </si>
  <si>
    <t>FIO DE COBRE RECOZIDO Nº 6 P/ AMARRAÇÃO</t>
  </si>
  <si>
    <t>CHAVE BLINDADA 600V 160A C/ TERMINAIS P/CABO 70MM2</t>
  </si>
  <si>
    <t>PRENSA CABOS PARA ELETRODUTO 3/4"</t>
  </si>
  <si>
    <t>JUNCAO SIMPLES LONGA P/ ELETROCALHA 300X100 MM</t>
  </si>
  <si>
    <t>JUNCAO SIMPLES CURTA P/ ELETROCALHA 200X100 MM</t>
  </si>
  <si>
    <t>QUADRO DISTR TRIFASICO QDETG UX 34 MOD (2X17) 150A CEMAR</t>
  </si>
  <si>
    <t>CONJ CX MEDIDOR MONOF P-980-009+CX DISJ P-940-003</t>
  </si>
  <si>
    <t>CAIXA MED POLIF P-980-009 CARGA ATE 41000W ESCELSA (CJ)</t>
  </si>
  <si>
    <t>CAIXA MED POLIF P-980-009 CARGA- 41000A57000W ESCE (CJ)</t>
  </si>
  <si>
    <t>CAIXA MED POLIF P-980-010 CARGA-57000A75000W ESCE (CJ)</t>
  </si>
  <si>
    <t>FUSIVEL NH - 01 RETARDADO, IN=100A</t>
  </si>
  <si>
    <t>FUSIVEL NH - 01 RETARDADO, IN=160A</t>
  </si>
  <si>
    <t>FUSIVEL NH 01 RETARDADO IN 125 A</t>
  </si>
  <si>
    <t>FUSÍVEL NH-02 RETARDADO, IN=300A</t>
  </si>
  <si>
    <t>FUSÍVEL NH-02 RETARDADO, IN=250A</t>
  </si>
  <si>
    <t>FUSÍVEL NH-02 RETARDADO, IN=355A</t>
  </si>
  <si>
    <t>DISJ TERMOMAG TRIP CX MOLD 400A 65KA 600VCA</t>
  </si>
  <si>
    <t>MINI DISJUNTOR TRIPOLAR 90A CURVA C 5KA 220/127V</t>
  </si>
  <si>
    <t>MINI DISJUNTOR MONOPOLAR 16A CURVA C 5KA 220/127V</t>
  </si>
  <si>
    <t>MINI DISJUNTOR MONOPOLAR 20A CURVA C 5KA 220/127V</t>
  </si>
  <si>
    <t>MINI DISJUNTOR MONOPOLAR 25A CURVA C 5KA 220/127V</t>
  </si>
  <si>
    <t>MINI DISJUNTOR MONOPOLAR 32A CURVA C 5KA 220/127V</t>
  </si>
  <si>
    <t>MINI DISJUNTOR MONOPOLAR 40A CURVA C 5KA 220/127V</t>
  </si>
  <si>
    <t>MINI DISJUNTOR BIPOLAR 16A CURVA C 5KA 220/127V</t>
  </si>
  <si>
    <t>MINI DISJUNTOR BIPOLAR 20A CURVA C 5KA 220/127V</t>
  </si>
  <si>
    <t>MINI DISJUNTOR BIPOLAR 25A CURVA C 5KA 220/127V</t>
  </si>
  <si>
    <t>MINI DISJUNTOR BIPOLAR 32A CURVA C 5KA 220/127V</t>
  </si>
  <si>
    <t>MINI DISJUNTOR BIPOLAR 40A CURVA C 5KA 220/127V</t>
  </si>
  <si>
    <t>MINI DISJUNTOR BIPOLAR 50A CURVA C 5KA 220/127V</t>
  </si>
  <si>
    <t>MINI DISJUNTOR TRIPOLAR 16A CURVA C 5KA 220/127V</t>
  </si>
  <si>
    <t>MINI DISJUNTOR TRIPOLAR 20A CURVA C 5KA 220/127V</t>
  </si>
  <si>
    <t>MINI DISJUNTOR TRIPOLAR 25A CURVA C 5KA 220/127V</t>
  </si>
  <si>
    <t>MINI DISJUNTOR TRIPOLAR 32A CURVA C 5KA 220/127V</t>
  </si>
  <si>
    <t>MINI DISJUNTOR TRIPOLAR 40A CURVA C 5KA 220/127V</t>
  </si>
  <si>
    <t>MINI DISJUNTOR TRIPOLAR 50A CURVA C 5KA 220/127V</t>
  </si>
  <si>
    <t>MINI DISJUNTOR TRIPOLAR 70A CURVA C 5KA 220/127V</t>
  </si>
  <si>
    <t>MINI DISJUNTOR TRIPOLAR 80A CURVA C 5KA 220/127V</t>
  </si>
  <si>
    <t>MINI DISJUNTOR TRIPOLAR 63A CURVA C 5KA 220/127V</t>
  </si>
  <si>
    <t>MINI DISJUNTOR MONOPOLAR 10A CURVA C 5KA 220/127V</t>
  </si>
  <si>
    <t>MINI DISJUNTOR MONOPOLAR 63A CURVA C 5KA 220/127V</t>
  </si>
  <si>
    <t>MINI DISJUNTOR MONOPOLAR 6A CURVA C 5KA 220/127V</t>
  </si>
  <si>
    <t>MINI DISJUNTOR MONOPOLAR 50A CURVA C 5KA 220/127V</t>
  </si>
  <si>
    <t>DISJUNTOR 3P CX MOLDADA 200A - 50KA/240V 25KA/415V</t>
  </si>
  <si>
    <t>DISJUNTOR TERMOMAG.TIPO TED,3POLOS,175A,GE/SIMILAR</t>
  </si>
  <si>
    <t>MINI DISJUNTOR MONOPOLAR 4A CURVA C 5KA 220/127V</t>
  </si>
  <si>
    <t>MINI DISJUNTOR MONOPOLAR 70A CURVA C 5KA 220/127V</t>
  </si>
  <si>
    <t>MINI DISJUNTOR MONOPOLAR 80A CURVA C 5KA 220/127V</t>
  </si>
  <si>
    <t>MINI DISJUNTOR BIPOLAR 63A CURVA C 5KA 220/127V</t>
  </si>
  <si>
    <t>MINI DISJUNTOR BIPOLAR 70A CURVA C 5KA 220/127V</t>
  </si>
  <si>
    <t>MINI DISJUNTOR BIPOLAR 80A CURVA C 5KA 220/127V</t>
  </si>
  <si>
    <t>MINI DISJUNTOR MONOPOLAR 2A CURVA C 5KA 220/127V</t>
  </si>
  <si>
    <t>CAIXA PASSAG. CH 18 C/TAMPA PARAF. 100X100X80MM</t>
  </si>
  <si>
    <t>CAIXA PASSAG. CH 18 C/TAMPA PARAF. 150X150X80MM</t>
  </si>
  <si>
    <t>CAIXA PASSAG. CH 18 C/TAMPA PARAF. 200X200X100MM</t>
  </si>
  <si>
    <t>CAIXA PASSAG. CH 18 C/TAMPA PARAF. 300X300X120MM</t>
  </si>
  <si>
    <t>CAIXA C/TAMPA DO TIPO CIE-2 20X20X12 CM (TELEFONE) (DE EMBUTIR)</t>
  </si>
  <si>
    <t>CAIXA C/TAMPA DO TIPO CIE-4 60X60X12 CM (TELEFONE) (DE EMBUTIR)</t>
  </si>
  <si>
    <t>CAIXA METALICA DA GOMES DIM. 20 X 20 X 15 CM</t>
  </si>
  <si>
    <t>APARELHOS ELÉTRICOS</t>
  </si>
  <si>
    <t>BEBEDOURO P/ DEFIC. REF. BDF 300 - IBBL</t>
  </si>
  <si>
    <t>INTERRUPTOR (MODULO) 1 TECLA SIMPLES 10A/250V S/ ESPELHO</t>
  </si>
  <si>
    <t>INTERRUPTOR (MODULO) 1 TECLA PARALELO 10A/250V S/ ESPELHO</t>
  </si>
  <si>
    <t>INTERRUPTOR PULSADOR CAMPAINHA S/ ESPELHO (MODULO)</t>
  </si>
  <si>
    <t>TOMADA (MODULO) PAD BRAS 2 P+T 20A/250V NBR 14136 S/ ESPELH</t>
  </si>
  <si>
    <t>TOMADA (MODULO) PAD BRAS 2 P+T 10A/250V NBR 14136 S/ ESPELH</t>
  </si>
  <si>
    <t>TOMADA DE 3 POLOS 20A 250V S/ ESPELHO</t>
  </si>
  <si>
    <t>ESPELHO 4X2", LINHA BRANCA</t>
  </si>
  <si>
    <t>ESPELHO 4X4", LINHA BRANCA</t>
  </si>
  <si>
    <t>LUMINARIA FLUOR. COMERCIAL CHANFRADA 2X20W COMPLETA C/LAMPADA E REATOR - EMBRUTIR/SOBREPOR</t>
  </si>
  <si>
    <t>LUMINARIA FLUOR. COMERCIAL CHANFRADA 2X40W COMPLETA C/LAMPADA E REATOR - EMBRUTIR/SOBREPOR</t>
  </si>
  <si>
    <t>LUMINARIA FLUOR. COMERCIAL CHANFRADA 1X20W COMPLETA C/LAMPADA E REATOR - EMBRUTIR/SOBREPOR</t>
  </si>
  <si>
    <t>RELE FOTOELETRICO MAG. MOD. RM10A / 220V</t>
  </si>
  <si>
    <t>ARANDELA COM DIFUSOR EM VIDRO 25CM</t>
  </si>
  <si>
    <t>LUMINARIA FLUOR. COMERCIAL CHANFRADA 1X40W COMPLETA C/LAMPADA E REATOR - EMBRUTIR/SOBREPOR</t>
  </si>
  <si>
    <t>LAMPADA MISTA DE 160 W</t>
  </si>
  <si>
    <t>LAMPADA VS 400W/220V MOD. SON PHILLIPS/SIMILAR - OVOIDE</t>
  </si>
  <si>
    <t>LAMPADA FLUORESCENTE TUBULAR 20W</t>
  </si>
  <si>
    <t>LAMPADA FLUORESCENTE TUBULAR 40W</t>
  </si>
  <si>
    <t>BLOCO AUT. ILUM. EMERG. P/ ACLARAMENTO E/OU BALIZAMENTO 2X9W - AUT. 2 HORAS</t>
  </si>
  <si>
    <t>PLAFONIER COM GLOBO PLÁSTICO 9X4"</t>
  </si>
  <si>
    <t>SUPORTE PARA UMA LUMINARIA TIPO PETALA - SL1</t>
  </si>
  <si>
    <t>ARANDELA PROVA DE TEMPO 45º EM ALUM SILICIO, ACAB EPOXI CINZA (E-27) - VISOR POLICARB. C/ GRADE</t>
  </si>
  <si>
    <t>CAMPAINHA TIMBRE PIAL COD. 41277 OU SIMILAR</t>
  </si>
  <si>
    <t>CAMPAINHA TIPO PRATO PIAL COD. 41418</t>
  </si>
  <si>
    <t>BOMBA CENTR MONOFASICA 110/220V 1/2CV REF: CAM W4C</t>
  </si>
  <si>
    <t>CHUVEIRO ELÉTRICO EM PVC - TIPO DUCHA</t>
  </si>
  <si>
    <t>BOMBA CENTRIFUGA TRIFASICA 2 CV - CAM W14</t>
  </si>
  <si>
    <t>BOMBA CENTR TRIFASICA 220/380V 5CV REF CAM 620 TJM</t>
  </si>
  <si>
    <t>BOMBA CENTR MONOFASICA 110/220V 1 CV REF: CAM W10</t>
  </si>
  <si>
    <t>BOMBA CENTR MONOFASICA 110/220V 3/4CV REF: CAM W10</t>
  </si>
  <si>
    <t>CHUVEIRO PRESSMATIC ANT VANDALISMO 17125006</t>
  </si>
  <si>
    <t>DISP PROT CONTR SURTOS DPS BIPOLAR 275VCA COR 40KA</t>
  </si>
  <si>
    <t>CAIXA POLIPROPILENO EQUIP 180X150X90MM TEL 902</t>
  </si>
  <si>
    <t>BASE EM ACO GALV P/ MASTROS 2" - 4 FUROS Ø8MM TEL-074</t>
  </si>
  <si>
    <t>CONJ ESTAIAMENTO TIPO RIGIDO 1,5M CADA ESTAIS X 1.1/2" - TEL 440</t>
  </si>
  <si>
    <t>CAIXA INSPECAO DO TERRA,PVC,DIÂM.30CM,TAMPA FERRO</t>
  </si>
  <si>
    <t>CONECTOR DE UMA DESCIDA PARA CABO 35MM2</t>
  </si>
  <si>
    <t>CAPTOR C/ ROSCA ACO INOX Ø 3/4" X 350MM, TEL-036</t>
  </si>
  <si>
    <t>ABRACADEIRA GUIA MASTRO REFORCADA P/ 1 DESCIDA 1.1/2" - TEL-340</t>
  </si>
  <si>
    <t>PARA-RAIOS POLIMERICO 12KV - 10KA COM SUPORTE</t>
  </si>
  <si>
    <t>ABRACADEIRA GUIA P/ MASTRO SIMPLES P/1 DESCIDA 2"</t>
  </si>
  <si>
    <t>CONECTOR MEDICAO EM BRONZE C/ 4 PARAFUSOS TEL-560</t>
  </si>
  <si>
    <t>CONECTOR DE PRESSAO P/CABO DE COBRE DE 35 MM2</t>
  </si>
  <si>
    <t>SUPORTE ISOLADOR P/APLICACAO EM QUINAS DE 90 GRAUS</t>
  </si>
  <si>
    <t>SUPORTE ISOLADOR C/ROLDANA P/APARAFUSAR C/CHAPA</t>
  </si>
  <si>
    <t>SUPORTE ISOLADOR REFORCADO P/APARAFUSAR C/CHAPA</t>
  </si>
  <si>
    <t>ABRACADEIRA GUIA P/ MASTRO REFORCADA P/ 1 DESCIDA 2" - TEL-350</t>
  </si>
  <si>
    <t>FIXADOR TIPO ÕMEGA LATAO FURO 5.5MM P/ CABO 35MM2</t>
  </si>
  <si>
    <t>BASE EM ACO GALV P/ MASTROS 1.1/2" - 4 FUROS Ø8MM TEL-064</t>
  </si>
  <si>
    <t>ABRACADEIRA GUIA P/ MASTRO SIMPLES P/ 1 DESCIDA 2" - TEL-330</t>
  </si>
  <si>
    <t>TAMPAO PARA ELETRODUTO 1", REF. TEL-5533</t>
  </si>
  <si>
    <t>TERMINAL COMPRESSÃO COBRE ESTANHADO 50MM2 TEL 5150</t>
  </si>
  <si>
    <t>MAO FRANCESA REFORCADA P/ ELETROCALHA 400MM</t>
  </si>
  <si>
    <t>TAMPA DE ENCAIXE P/ ELETROCALHA CH18, 400MM</t>
  </si>
  <si>
    <t>TAMPA DE ENCAIXE P/ ELETROCALHA CH18, 300MM</t>
  </si>
  <si>
    <t>TAMPA DE ENCAIXE P/ ELETROCALHA CH18, 150MM</t>
  </si>
  <si>
    <t>BATERIA SELADA 12V 60AH</t>
  </si>
  <si>
    <t>CAIXA DE INSPECAO DE PVC Ø300X300MM - TEL-552</t>
  </si>
  <si>
    <t>TAMPA REFORCADA EM FºFº C/ ESCOTILHA - TEL-536</t>
  </si>
  <si>
    <t>ISOLADOR PORCELANA TIPO ROLDANA 80X80 MM P/ 2 CABOS - MARROM</t>
  </si>
  <si>
    <t>TERMINAL A COMPRESSAO TIPO OLHAL #70MM2</t>
  </si>
  <si>
    <t>ELETROCALHA STANDARD PERFURADA S/ TAMPA 150X50MM - CH16</t>
  </si>
  <si>
    <t>ABRACADEIRA TIPO D COM CUNHA P/ ELETRODUTO Ø 1" - TEL-095</t>
  </si>
  <si>
    <t>TERMINAL CABO-BARRA EM LATÃO 2 X # 240 MM2</t>
  </si>
  <si>
    <t>ABRACADEIRA TIPO "U" P/ FIXACAO ELETRODUTO 3/4"</t>
  </si>
  <si>
    <t>ABRACADEIRA ACO GALV TIPO U DIAM. 1.1/2"</t>
  </si>
  <si>
    <t>CABECOTE DE ENTRADA 1" EM ALUMINIO FUNDIDO</t>
  </si>
  <si>
    <t>ABRACADEIRA TIPO COPO 1" C/ PARAFUSO/BUCHA</t>
  </si>
  <si>
    <t>CONJ PARAFUSO, PORCA E ARRUELA LATAO 3/16 X 1"</t>
  </si>
  <si>
    <t>CONJ PARAFUSO, PORCA E ARRUELA LATAO 1/4 X 1"</t>
  </si>
  <si>
    <t>CONJ PARAFUSO, PORCA E ARRUELA LATAO 5/16 X 11/4"</t>
  </si>
  <si>
    <t>CONJ PARAFUSO, PORCA E ARRUELA LATAO 3/8 X 11/2"</t>
  </si>
  <si>
    <t>TAMPA DE ENCAIXE P/ ELETROCALHA CH18, 200MM</t>
  </si>
  <si>
    <t>NIPLE DUPLO ACO GALVANIZADO BSP Ø 4" (100MM)</t>
  </si>
  <si>
    <t>CAPTOR C/ ROSCA LATAO CROM Ø 3/4" X 250MM, TEL-010</t>
  </si>
  <si>
    <t>PARAFUSO M6X45MM, TEL-5346</t>
  </si>
  <si>
    <t>CORDOALHA CHATA FLEX. 100X25MM 2 FUROS TEL 5701</t>
  </si>
  <si>
    <t>ALICATE Z-201</t>
  </si>
  <si>
    <t>CONJ ESTAIAMENTO TIPO RIGIDO 2M CADA ESTAIS X 2" - TEL-453</t>
  </si>
  <si>
    <t>CAIXA ACO EQUIP POT 380X320X175MM - TEL-903</t>
  </si>
  <si>
    <t>BARRA CHATA AÇO GALV. FOGO 7/8"X1/8"(3M) TEL-761</t>
  </si>
  <si>
    <t>TERMINAL CABO-BARRA EM LATÃO # 150 MM2</t>
  </si>
  <si>
    <t>VERGALHAO DE ACO C/ ROSCA 1/4" P/ ELETROCALHA</t>
  </si>
  <si>
    <t>ELETROCALHA STANDARD PERFURADA S/ TAMPA 200X100MM - CH16</t>
  </si>
  <si>
    <t>MAO FRANCESA REFORCADA P/ ELETROCALHA 300MM</t>
  </si>
  <si>
    <t>ELETROCALHA STANDARD PERFURADA S/ TAMPA 400X100MM - CH16</t>
  </si>
  <si>
    <t>TERMINAL CABO-BARRA EM LATÃO # 240 MM2</t>
  </si>
  <si>
    <t>CRUZETA DE MADEIRA P/ POSTE 90 X 135 X 2400MM</t>
  </si>
  <si>
    <t>PORCA QUADRADA DIAM. 16MM</t>
  </si>
  <si>
    <t>TERMINAL CABO-BARRA EM LATÃO # 300 MM2</t>
  </si>
  <si>
    <t>CANTONEIRA "ZZ" ALTA P/PERFILADO 38/38 - REF. 114-11-Z, MOPA</t>
  </si>
  <si>
    <t>REATOR AFP INT. LÂMPADA VAPOR SÓDIO 400W/220V</t>
  </si>
  <si>
    <t>VENTILADOR DE TETO COMERCIAL C/ ALETAS DE MADEIRA S/ LUMIN., INCL. COMANDO</t>
  </si>
  <si>
    <t>CENTRAL DE ALARME ENDERECAVEL 4 LACOS ATE 256 ENDERECOS</t>
  </si>
  <si>
    <t>TERMINAL CABO-BARRA EM LATÃO # 10 MM2</t>
  </si>
  <si>
    <t>TERMINAL CABO-BARRA EM LATÃO # 25 MM2</t>
  </si>
  <si>
    <t>TERMINAL CABO-BARRA EM LATÃO # 35 MM2</t>
  </si>
  <si>
    <t>TERMINAL CABO-BARRA EM LATÃO # ATÉ 4 MM2</t>
  </si>
  <si>
    <t>SUSPENSAO VERTICAL PARA ELETROCALHA 200X100 MM</t>
  </si>
  <si>
    <t>TE HORIZONTAL 90º PERFURADA C/ TAMPA 200X100MM - CH16</t>
  </si>
  <si>
    <t>TE HORIZONTAL 90º PERFURADA C/ TAMPA 300X100MM - CH16</t>
  </si>
  <si>
    <t>SUPORTE ANGULAR P/ELETROCALHA DE 30X10CM</t>
  </si>
  <si>
    <t>CONECTOR SPLIT BOLT 35MM2 - ACAB. NATURAL TEL 5015</t>
  </si>
  <si>
    <t>SAIDA HORIZONTAL P/ELETRODUTO Ø 1"</t>
  </si>
  <si>
    <t>MASTRO TELESCOPICO C/ REDUCAO P/ 3/4" 5M - TEL-480</t>
  </si>
  <si>
    <t>CURVA HORIZONTAL 90º PERFURADA 200X100MM - CH16</t>
  </si>
  <si>
    <t>CURVA HORIZONTAL 90º PERFURADA 300X100MM - CH16</t>
  </si>
  <si>
    <t>CURSOR P/FITA WALSIWA ERAFLEX</t>
  </si>
  <si>
    <t>PORCA QUADRADA PARA PARAFUSO M16</t>
  </si>
  <si>
    <t>FITA ISOLANTE NR 33 - 19MM X 20M</t>
  </si>
  <si>
    <t>BOCAL PORCELANA C/ ROSCA P/ LAMPADA INCANDESCENTE</t>
  </si>
  <si>
    <t>SAPATILHA PARA CABO DE AÇO</t>
  </si>
  <si>
    <t>TAMPA DE FERRO R2 DIM. 1070X520MM PADRAO TELEBRAS (TRAFEGO LEVE)</t>
  </si>
  <si>
    <t>SELA PARA CRUZETA DE MADEIRA</t>
  </si>
  <si>
    <t>CANTONEIRA ABAS IGUAIS DE FERRO ASTM A-36 - 3/16" X 1.1/2" X 1.1/2"</t>
  </si>
  <si>
    <t>CABECOTE DE ALUMINIO FUNDIDO 3/4"</t>
  </si>
  <si>
    <t>CABECOTE DE ALUMINIO FUNDIDO 1 1/2"</t>
  </si>
  <si>
    <t>CABECOTE DE ALUMINIO FUNDIDO 1 1/4"</t>
  </si>
  <si>
    <t>CANTONEIRA ABAS IGUAIS DE FERRO ASTM A-36 - 3/16" X 1" X 1"</t>
  </si>
  <si>
    <t>CRUZETA DE MADEIRA P/ POSTE 90 X 112,5 X 2400 MM</t>
  </si>
  <si>
    <t>OLHAL DE FERRO GALVANIZADO C/ PARAFUSO 16X200MM</t>
  </si>
  <si>
    <t>CANTONEIRA ABAS IGUAIS DE FERRO ASTM A-36 - 3/16" X 1.1/4" X 1.1/4"</t>
  </si>
  <si>
    <t>TERMINAL MECANICO P/CABO 16MM2</t>
  </si>
  <si>
    <t>NIPLE PVC DUPLO 4"</t>
  </si>
  <si>
    <t>ARMACAO SECUNDARIA 1 ESTRIBO C/HASTE 16X150MM</t>
  </si>
  <si>
    <t>CABECOTE DE ALUMINIO FUNDIDO 6"</t>
  </si>
  <si>
    <t>NIPLE PVC DUPLO 6"</t>
  </si>
  <si>
    <t>ELETROC CH16 PERFURADA 300X100MM S/TAMPA</t>
  </si>
  <si>
    <t>PINO DE CRUZETA 19MM P/ISOLADOR DE DISTRIBUICAO</t>
  </si>
  <si>
    <t>MAO FRANCESA 38X38MM SIMPLES P/ ELETROCALHA 200MM</t>
  </si>
  <si>
    <t>TERMINAL CABO-BARRA EM LATÃO # 6 MM2</t>
  </si>
  <si>
    <t>TERMINAL CABO-BARRA EM LATÃO # 16 MM2</t>
  </si>
  <si>
    <t>TERMINAL CABO-BARRA EM LATÃO # 50 MM2</t>
  </si>
  <si>
    <t>TERMINAL CABO-BARRA EM LATÃO # 70 MM2</t>
  </si>
  <si>
    <t>TERMINAL CABO-BARRA EM LATÃO # 95 MM2</t>
  </si>
  <si>
    <t>TERMINAL CABO-BARRA EM LATÃO # 120 MM2</t>
  </si>
  <si>
    <t>TERMINAL CABO-BARRA EM LATÃO # 185 MM2</t>
  </si>
  <si>
    <t>TERMINAL CABO-BARRA EM LATÃO 2 X # 185 MM2</t>
  </si>
  <si>
    <t>ARRUELA LISA EM LATAO 1/4"</t>
  </si>
  <si>
    <t>ACIONADOR MANUAL DE ALARME ENDERECAVEL TP QUEBRA VIDRO</t>
  </si>
  <si>
    <t>CINTA CIRCULAR ACO GALVANIZADO 200MM</t>
  </si>
  <si>
    <t>SUPORTE P/ TRANSFORMADOR EM LIGA DE ALUMINIO P/ POSTE CONCRETO CIRCULAR - 225MM</t>
  </si>
  <si>
    <t>TERMINAL CABO-BARRA EM LATAO 2X # 300MM2</t>
  </si>
  <si>
    <t>CONECTOR RJ45 MACHO - PARA REDE DE DADOS</t>
  </si>
  <si>
    <t>PRENSA CABOS PARA ELETRODUTO 1/2"</t>
  </si>
  <si>
    <t>PRENSA CABOS PARA ELETRODUTO 1"</t>
  </si>
  <si>
    <t>ESPELHO 4X2" C/ 1 CONECTOR RJ-45 FEMEA CAT 5E</t>
  </si>
  <si>
    <t>TOMADA TELEFONE COM CONECTOR RJ11</t>
  </si>
  <si>
    <t>TOMADA COAXIAL 75 OHMS PARA TV C/ ESPELHO 4X2"</t>
  </si>
  <si>
    <t>TERMINAL COMPRESSÃO COBRE ESTANHADO 35MM TEL 5135</t>
  </si>
  <si>
    <t>CONECTOR DE MEDICAO EM LATAO C/ 2 PARAFUSOS TEL-562</t>
  </si>
  <si>
    <t>BUJAO DE ACO GALVANIZADO 2 1/2"</t>
  </si>
  <si>
    <t>BUJAO DE ACO GALVANIZADO 3"</t>
  </si>
  <si>
    <t>BUJAO DE ACO GALVANIZADO 4"</t>
  </si>
  <si>
    <t>LUVA DE REDUCAO ACO GALV 4X2 1/2"</t>
  </si>
  <si>
    <t>NIPLE DUPLO ACO GALVANIZADO BSP Ø 2.1/2" (65MM)</t>
  </si>
  <si>
    <t>TUBO DE ACO GALVANIZADO 21,30 X 2,25MM (1/2") LEVE</t>
  </si>
  <si>
    <t>TUBO DE ACO GALVANIZADO 26,90 X 2,25MM (3/4") LEVE</t>
  </si>
  <si>
    <t>TUBO DE ACO GALVANIZADO 33,40 X 2,65MM (1") LEVE</t>
  </si>
  <si>
    <t>TUBO DE ACO GALVANIZADO 42,40 X 2,65MM (1 1/4") LEVE</t>
  </si>
  <si>
    <t>TUBO DE ACO GALVANIZADO 48,30 X 3,00MM (1 1/2") LEVE</t>
  </si>
  <si>
    <t>TUBO DE ACO GALVANIZADO 60,30 X 3,00MM (2") LEVE</t>
  </si>
  <si>
    <t>TUBO DE ACO GALVANIZADO 76,10 X 3,35MM (2 1/2") LEVE</t>
  </si>
  <si>
    <t>TUBO DE ACO GALVANIZADO 88,90 X 3,35MM (3") LEVE</t>
  </si>
  <si>
    <t>TUBO DE ACO GALVANIZADO 114,30 X 3,75MM (4") LEVE</t>
  </si>
  <si>
    <t>ADAPTADOR PVC SOLD.FLANGES LIVRES P/CX.AGUA 20MM</t>
  </si>
  <si>
    <t>ADAPTADOR PVC SOLD.FLANGES LIVRES P/CX.AGUA 25MM</t>
  </si>
  <si>
    <t>ADAPTADOR PVC SOLD.FLANGES LIVRES P/CX.AGUA 32MM</t>
  </si>
  <si>
    <t>ADAPTADOR PVC SOLD.FLANGES LIVRES P/CX.AGUA 40MM</t>
  </si>
  <si>
    <t>ADAPTADOR PVC SOLD.FLANGES LIVRES P/CX.AGUA 50MM</t>
  </si>
  <si>
    <t>ADAPTADOR PVC SOLD.FLANGES LIVRES P/CX.AGUA 60MM</t>
  </si>
  <si>
    <t>ADAPTADOR PVC SOLD.FLANGES LIVRES P/CX.AGUA 75MM</t>
  </si>
  <si>
    <t>ADAPTADOR PVC SOLDAVEL PARA REGISTRO 25MM X 3/4"</t>
  </si>
  <si>
    <t>ADAPTADOR PVC SOLDAVEL PARA REGISTRO 32MM X 1"</t>
  </si>
  <si>
    <t>ADAPTADOR PVC SOLDAVEL PARA REGISTRO 50MM X 1 1/2"</t>
  </si>
  <si>
    <t>BUCHA DE REDUCAO PVC SOLDAVEL LONGA 32X25MM</t>
  </si>
  <si>
    <t>BUCHA DE REDUCAO PVC SOLDAVEL LONGA 50X32MM</t>
  </si>
  <si>
    <t>JOELHO DE REDUCAO 90 PVC SOLDAVEL DE 32X25MM</t>
  </si>
  <si>
    <t>JOELHO 90 PVC SOLD/ROSCA REDUCAO 25X3/4"</t>
  </si>
  <si>
    <t>JOELHO DE REDUCAO 90 PVC SOLD/ROSCA DE 25X1/2"</t>
  </si>
  <si>
    <t>LUVA PVC SOLDAVEL/ROSCA DE 25X3/4"</t>
  </si>
  <si>
    <t>TUBO PVC CORRUGADO PERFURADO 100MM RIGIDO</t>
  </si>
  <si>
    <t>CURVA 90° CURTA PVC ESGOTO 40MM</t>
  </si>
  <si>
    <t>CURVA 90° CURTA PVC ESGOTO 100MM</t>
  </si>
  <si>
    <t>CURVA 90° LONGA PVC ESGOTO 100 MM</t>
  </si>
  <si>
    <t>JOELHO 90 C/VISITA PVC ESG 100X50MM</t>
  </si>
  <si>
    <t>PLUG PVC ESGOTO DE 100MM</t>
  </si>
  <si>
    <t>TE PVC REDUCAO ESGOTO DE 150X100MM</t>
  </si>
  <si>
    <t>JOELHO 90 DE PVC SOLDAVEL DE 25MM</t>
  </si>
  <si>
    <t>JOELHO 90 DE PVC SOLDAVEL DE 32MM</t>
  </si>
  <si>
    <t>JOELHO 90 DE PVC SOLDAVEL DE 50MM</t>
  </si>
  <si>
    <t>TE DE PVC SOLDAVEL DE 25MM</t>
  </si>
  <si>
    <t>TE DE PVC SOLDAVEL DE 32MM</t>
  </si>
  <si>
    <t>JOELHO 45 DE PVC P/ ESGOTO DE 40MM</t>
  </si>
  <si>
    <t>JOELHO 90 DE PVC P/ ESGOTO DE 40MM</t>
  </si>
  <si>
    <t>JOELHO 90 DE PVC P/ ESGOTO DE 75MM</t>
  </si>
  <si>
    <t>JOELHO 90 DE PVC P/ ESGOTO DE 100MM</t>
  </si>
  <si>
    <t>TE 90° PVC RIGIDO P/ ESGOTO DE 40MM (1 1/2")</t>
  </si>
  <si>
    <t>TE 90° PVC RIGIDO P/ ESGOTO DE 100MM (4")</t>
  </si>
  <si>
    <t>TUBO DE PVC DE 1 1/2" P/ DESCARGA</t>
  </si>
  <si>
    <t>LUVA DE PVC SOLDAVEL DE 25MM</t>
  </si>
  <si>
    <t>JOELHO 45 DE PVC P/ ESGOTO DE 150MM</t>
  </si>
  <si>
    <t>TE DE PVC SOLDAVEL DE 32X25MM</t>
  </si>
  <si>
    <t>JOELHO 45 DE PVC SOLDAVEL DE 25MM</t>
  </si>
  <si>
    <t>ANEL DE BORRACHA P/TUBO PVC 150MM (6")</t>
  </si>
  <si>
    <t>TUBO PVC RIGIDO ROSCAVEL DE 3/4"</t>
  </si>
  <si>
    <t>TUBO PVC RIGIDO ROSCAVEL DE 1"</t>
  </si>
  <si>
    <t>LUVA PVC ROSCAVEL DE 3/4"</t>
  </si>
  <si>
    <t>LUVA PVC ROSCAVEL DE 1"</t>
  </si>
  <si>
    <t>JOELHO 90 PVC ROSCAVEL C/ BUCHA DE LATAO 3/4"</t>
  </si>
  <si>
    <t>BACIA SANITÁRIA CONVENCIONAL RAVENA P9, DECA</t>
  </si>
  <si>
    <t>REGISTRO DE GAVETA BRUTO 15MM - 1/2"</t>
  </si>
  <si>
    <t>REGISTRO DE GAVETA BRUTO 20MM - 3/4"</t>
  </si>
  <si>
    <t>REGISTRO DE GAVETA BRUTO 25MM - 1"</t>
  </si>
  <si>
    <t>REGISTRO DE GAVETA BRUTO 32MM - 1.1/4"</t>
  </si>
  <si>
    <t>REGISTRO DE GAVETA BRUTO 40MM - 1.1/2"</t>
  </si>
  <si>
    <t>REGISTRO DE GAVETA BRUTO 50MM - 2"</t>
  </si>
  <si>
    <t>REGISTRO DE GAVETA BRUTO 65MM - 2.1/2"</t>
  </si>
  <si>
    <t>REGISTRO DE GAVETA BRUTO 80MM - 3"</t>
  </si>
  <si>
    <t>REGISTRO DE GAVETA CROMADO 1/2" COM CANOPLA</t>
  </si>
  <si>
    <t>REGISTRO DE GAVETA CROMADO 3/4" COM CANOPLA</t>
  </si>
  <si>
    <t>REGISTRO DE GAVETA CROMADO 1" COM CANOPLA</t>
  </si>
  <si>
    <t>REGISTRO DE GAVETA CROMADO 1 1/2" COM CANOPLA</t>
  </si>
  <si>
    <t>REGISTRO DE PRESSAO CROMADO 1/2"</t>
  </si>
  <si>
    <t>REGISTRO DE PRESSAO CROMADO 3/4"</t>
  </si>
  <si>
    <t>REGISTRO DE GAVETA CROMADO 1 1/4" COM CANOPLA</t>
  </si>
  <si>
    <t>REGISTRO DE PRESSAO BRUTO 3/4"</t>
  </si>
  <si>
    <t>REGISTRO DE ESFERA C/ BORBOLETA 3/4" BR 33 TIGRE</t>
  </si>
  <si>
    <t>REGISTRO PRESSAO BRUTO 1/2"</t>
  </si>
  <si>
    <t>VALVULA DE SAIDA PARA LAVATORIO CROMADA 1"</t>
  </si>
  <si>
    <t>VALVULA DE ESCOAMENTO P/ PIA OU TANQUE 1.1/4" CROMADA</t>
  </si>
  <si>
    <t>VALVULA DE SAIDA P/MICTORIO CROMADA (11/2")</t>
  </si>
  <si>
    <t>VALVULA DE PVC 2" C/ UNHO</t>
  </si>
  <si>
    <t>VALVULA DE PVC 1" C/ UNHO</t>
  </si>
  <si>
    <t>VALVULA DE DESCARGA 1 1/2" C/ ACABAMENTO CROMADO</t>
  </si>
  <si>
    <t>VALVULA DE DESCARGA COM REGISTRO 1 1/2" S/ ACABAM.</t>
  </si>
  <si>
    <t>VALVULA RETENCAO HORIZONTAL BRONZE - 80MM (3")</t>
  </si>
  <si>
    <t>VALVULA RETENCAO VERTICAL BRONZE - 32MM (1 1/4")</t>
  </si>
  <si>
    <t>VALVULA RETENCAO VERTICAL BRONZE - 20 MM 3/4"</t>
  </si>
  <si>
    <t>VALVULA RETENCAO VERTICAL BRONZE - 15MM (1/2")</t>
  </si>
  <si>
    <t>VALVULA RETENCAO VERTICAL BRONZE - 40MM (11/2")</t>
  </si>
  <si>
    <t>VALVULA RETENCAO VERTICAL BRONZE - 50MM (2")</t>
  </si>
  <si>
    <t>VALVULA RETENCAO VERTICAL BRONZE - 65MM (21/2")</t>
  </si>
  <si>
    <t>VALVULA RETENCAO VERTICAL BRONZE - 80MM (3")</t>
  </si>
  <si>
    <t>VALVULA DE RETENCAO VERTICAL BRONZE - 25MM (1")</t>
  </si>
  <si>
    <t>VALVULA EM PVC P/ LAVAT PADRAO POPULAR 1" C/ UNHO</t>
  </si>
  <si>
    <t>VALVULA DE DESCARGA COM CANOPLA CROMADA 11/4"</t>
  </si>
  <si>
    <t>VÁLVULA ESFERA NPT CLASSE 300 Ø 3/4"</t>
  </si>
  <si>
    <t>SIFAO METALICO TIPO COPO 1X1 1/2"</t>
  </si>
  <si>
    <t>SIFAO CROMADO 2"</t>
  </si>
  <si>
    <t>SIFAO METAL CROMADO P/ LAVATORIO 1" X 1 1/2"</t>
  </si>
  <si>
    <t>SIFAO DE PVC RIGIDO TIPO COPO 1" X 1 1/2"</t>
  </si>
  <si>
    <t>SIFAO ACO INOX CROMADO P/ LAVATORIO 1 1/4"</t>
  </si>
  <si>
    <t>SIFAO DE PVC DIAMETRO 2"</t>
  </si>
  <si>
    <t>SIFAO PVC PADRAO POPULAR P/ LAVATÓRIO 1"X1 1/2"</t>
  </si>
  <si>
    <t>ENGATE FLEXIVEL METAL CROMADO ESTEVES</t>
  </si>
  <si>
    <t>TUBO ACO GALV NBR5590 CL PESADA 20 MM (3/4) - GAS</t>
  </si>
  <si>
    <t>CAP 3/4 NPT - GALVANIZADO 300 LBS</t>
  </si>
  <si>
    <t>VALVULA DE RETENCAO MEIA LUVA 7/16" NS X 1/2" NPT</t>
  </si>
  <si>
    <t>PIGTAIL POL MX7/16 NS(24) - P45 - 0,50M</t>
  </si>
  <si>
    <t>TE NPT 3/4"- GALVANIZADO 300 LBS</t>
  </si>
  <si>
    <t>REGULADOR PRESSAO PRIM EST SAIDA 150KPA INC VALVULA P/ 02 CILIDROS</t>
  </si>
  <si>
    <t>CAIXA DESCARGA PLASTICA SOBREPOR BRANCA 6/9 LITROS</t>
  </si>
  <si>
    <t>RESERVATORIO DE POLIETILENO 1.000 L C/ TAMPA</t>
  </si>
  <si>
    <t>RESERVATORIO DE POLIETILENO 5.000 L C/ TAMPA</t>
  </si>
  <si>
    <t>RESERVATORIO DE POLIETILENO 1.500 L C/ TAMPA</t>
  </si>
  <si>
    <t>RESERVATORIO DE POLIETILENO 500 L C/ TAMPA</t>
  </si>
  <si>
    <t>RESERVATORIO DE POLIETILENO 310 L C/ TAMPA</t>
  </si>
  <si>
    <t>RESERVATORIO DE POLIETILENO 3.000 L C/ TAMPA</t>
  </si>
  <si>
    <t>RESERVATORIO DE POLIETILENO 2.000 L C/ TAMPA</t>
  </si>
  <si>
    <t>RESERVATORIO DE POLIETILENO 15.000 L C/ TAMPA</t>
  </si>
  <si>
    <t>BACIA LOUÇA BRANCA DECA VOGUE PLUS REF. P 510</t>
  </si>
  <si>
    <t>BACIA SIF. LOUCA DECA LINHA RAVENA REF. P.909</t>
  </si>
  <si>
    <t>BACIA SIFONADA DE LOUCA BRANCA</t>
  </si>
  <si>
    <t>BACIA LOUCA BRANCA COM CAIXA ACOPLADA</t>
  </si>
  <si>
    <t>CABIDE DE LOUCA BRANCA COM 2 GANCHOS</t>
  </si>
  <si>
    <t>LAVATORIO DE LOUCA BRANCA COM COLUNA</t>
  </si>
  <si>
    <t>LAVATORIO DE LOUCA BRANCA SEM COLUNA</t>
  </si>
  <si>
    <t>MICTORIO COLETIVO ACO INOX, AISI 304 N.18 - L=30CM</t>
  </si>
  <si>
    <t>PIA DE ACO INOXIDAVEL COM CUBA SIMPLES 1.50X0.58M</t>
  </si>
  <si>
    <t>TANQUE SIMPLES 85 LTS ACO INOX, AISI 304 - TS Nº 2</t>
  </si>
  <si>
    <t>TANQUE SIMPLES 45 LTS ACO INOX, AISI 304 - TS Nº 1</t>
  </si>
  <si>
    <t>CABIDE DE LOUCA BRANCA COM 1 GANCHO</t>
  </si>
  <si>
    <t>CHUVEIRO DE PVC C/ BRACO</t>
  </si>
  <si>
    <t>BACIA SIFONADA INFANTIL DE LOUCA BRANCA</t>
  </si>
  <si>
    <t>CUBA LOUCA BRANCA DE EMBUTIR DIAM.36CM DECA L-41</t>
  </si>
  <si>
    <t>ESCOVARIO AÇO INOX, AISI 304 Nº 18 - (17X43X23CM)</t>
  </si>
  <si>
    <t>LAVATORIO EM ACO INOX, LIGA AISI 304 N.1</t>
  </si>
  <si>
    <t>MICTORIO ACO INOX LIGA AISI 304 N.18 C/VALVULA</t>
  </si>
  <si>
    <t>TANQUE DUPLO 90 LTS ACO INOX AISI 304 TD Nº 1</t>
  </si>
  <si>
    <t>BEBEDOURO EM ACO INOX, AISI 304 CH18 DIM. 45X275CM</t>
  </si>
  <si>
    <t>CUBA EM ACO INOX P/ PANELOES, AISI 304 CH 22</t>
  </si>
  <si>
    <t>PIA EM ACO INOX C/ 2 CUBAS NO. 1 0.60 X 2.50 M</t>
  </si>
  <si>
    <t>BEBEDOURO ACO INOX COLETIVO N.18 - L= 0.45 M</t>
  </si>
  <si>
    <t>TANQUE DUPLO EM MARMORITE - DIM. 100X60 CM</t>
  </si>
  <si>
    <t>PIA EM MARMORITE P/COZINHA DIM. 1.20 X 0.60 M</t>
  </si>
  <si>
    <t>CABIDE 1 GANCHO REF.08 ACAB. CROMADO</t>
  </si>
  <si>
    <t>CANOPLA PARA VALVULA DE DESCARGA</t>
  </si>
  <si>
    <t>CUBA LOUCA BRANCA OVAL DE EMBUTIR REF. L37</t>
  </si>
  <si>
    <t>BACIA DE LOUÇA BRANCA LINHA APIA</t>
  </si>
  <si>
    <t>LAV. LOUÇA BRANCA S/ COLUNA LINHA COLIBRI</t>
  </si>
  <si>
    <t>TANQUE MARMORITE COM 1 BOJO DIM. 60X50CM</t>
  </si>
  <si>
    <t>CUBA ACO INOX RETANG. SIMPLES REF.302 MARCA STRAKE</t>
  </si>
  <si>
    <t>PIA ACO INOXI 01 CUBA N. 1 DIM. 0.60 X 1.80M</t>
  </si>
  <si>
    <t>PIA ACO INOXI 02 CUBAS N. 2 DIM. 0.60 X 2.10M</t>
  </si>
  <si>
    <t>LAVATORIO BRANCO COM COLUNA BRANCO PADRAO POPULAR</t>
  </si>
  <si>
    <t>LAVATORIO DE CANTO BRANCO REF. L101</t>
  </si>
  <si>
    <t>CUBA AÇO INOX RETANG. SIMPLES REF.301 MARCA STRAKE</t>
  </si>
  <si>
    <t>LAVATORIO DE CANTO BRANCO COLECAO MASTER - L76</t>
  </si>
  <si>
    <t>ACAB. ANTIVAND. REF. 01505006 P/ VALVULA DESCARGA</t>
  </si>
  <si>
    <t>BACIA SIF. LOUCA BRANCA VOGUE PLUS CONFORT - P51</t>
  </si>
  <si>
    <t>TORNEIRA PARA TANQUE</t>
  </si>
  <si>
    <t>TORNEIRA DE PRESSAO CROMADA P/LAVATORIO 1/2"</t>
  </si>
  <si>
    <t>TUBO DE LIGACAO CROMADO COM CANOPLA</t>
  </si>
  <si>
    <t>TORNEIRA DE JARDIM CROMADA 3/4" OU 1/2"</t>
  </si>
  <si>
    <t>TORNEIRA DE PRESSAO EM PVC P/ PIA 1/2"</t>
  </si>
  <si>
    <t>DUCHA MANUAL ACQUA JET C/ REG.PRESSÃO REF. C 2195</t>
  </si>
  <si>
    <t>TORNEIRA PARA PIA CROMADA 1/2" FABRIMAR OU SIMILAR</t>
  </si>
  <si>
    <t>TORNEIRA JATO ESGUICHO EM ACO INOX DIAM. 3/8" - TAMANHO 15 CM P/ BEBEDOURO INDUSTRIAL</t>
  </si>
  <si>
    <t>TORNEIRA EM PVC PARA LAVATORIO</t>
  </si>
  <si>
    <t>TORNEIRA DE PRESSAO CROMADA PARA TANQUE DE 1/2"</t>
  </si>
  <si>
    <t>TORN. CROMADA 1/2" LINHA PRATIKA REF.1157-P FABRIMAR</t>
  </si>
  <si>
    <t>TORNEIRA PRESSÃO CROMADA USO GERAL 3/4"</t>
  </si>
  <si>
    <t>FILTRO AQUALAR CURTO AP200 AQUALAR/EQUIV C/ REFIL(VELA)</t>
  </si>
  <si>
    <t>VALVULA DESC ANTI-VANDALISMO P/ MICTORIO DOCOL/EQU</t>
  </si>
  <si>
    <t>LAVATÓRIO COM COLUNA BRANCA CONFORT L51+CS1V</t>
  </si>
  <si>
    <t>TUBO LIGACAO MICTORIO ANTIVAND 00132606 DOCOL/EQU</t>
  </si>
  <si>
    <t>ACAB. VALV. DESC. PRESSMATIC BENEFIT 00184906 DOCOL</t>
  </si>
  <si>
    <t>CHUVEIRO CROMADO COM DESVIADOR FLEXIVEL 1975C</t>
  </si>
  <si>
    <t>CAIXA DE INCENDIO/ABRIGO PARA MANGUEIRA 60X90X17CM C/ TAMPA E SUPORTE</t>
  </si>
  <si>
    <t>EXTINTOR GAS CARBONICO CO2 5 BC -6 KG</t>
  </si>
  <si>
    <t>CAIXA DE ACO 40X60X40CM P/HIDRANTE DE RECALQUE</t>
  </si>
  <si>
    <t>ADAPTADOR LATAO ROSCA P/ ENGATE RAPIDO 63X63MM</t>
  </si>
  <si>
    <t>SUPORTE PARA EXTINTOR</t>
  </si>
  <si>
    <t>EXTINTOR AP 2A (10 LITROS)</t>
  </si>
  <si>
    <t>EXTINTOR PORTATIL PO QUIMICO SECO ABC- 4KG</t>
  </si>
  <si>
    <t>EXTINTOR PORTATIL PO QUIMICO SECO ABC- 6KG</t>
  </si>
  <si>
    <t>REGISTRO GLOBO ANGULAR 45º DE 63MM</t>
  </si>
  <si>
    <t>MANGUEIRA DE 63MM X 20 M C/ ENGATE STORZ</t>
  </si>
  <si>
    <t>REGISTRO GLOBO ANGULAR 90 DE 63MM</t>
  </si>
  <si>
    <t>TAMPAO COM CORRENTE PARA REGISTRO GLOBO ANGULAR</t>
  </si>
  <si>
    <t>CAIXA DE INCENDIO/ABRIGO PARA MANGUEIRA 80X90X17CM C/ TAMPA E SUPORTE</t>
  </si>
  <si>
    <t>CHAVE P/ CONEXOES TIPO STORZ DN 1 1/2X 2 1/2"</t>
  </si>
  <si>
    <t>MANGUEIRA DE INCENDIO 63MM X 15 M C/ ENGATE STORZ</t>
  </si>
  <si>
    <t>SINALIZ DE EMERGENCIA (SAIDA) ACRILICA AUTONOMA</t>
  </si>
  <si>
    <t>PLACA DE SINALIZAÇÃO DE EMERGÊNCIA DE ORIENTAÇÃO E SALVAMENTO , CONFORME ABNT NBR 13434/2004 E NT14/2010-ES</t>
  </si>
  <si>
    <t>ESGUICHO EM LATAO REGULAVEL 2.1/2"</t>
  </si>
  <si>
    <t>RALO SIFONADO EM PVC 100X40MM COM GRELHA EM PVC</t>
  </si>
  <si>
    <t>RALO SECO PVC 10 CM, COM GRELHA EM PVC</t>
  </si>
  <si>
    <t>CAIXA SIFONADA PVC 150X150X50MM,COM GRELHA EM PVC</t>
  </si>
  <si>
    <t>TAMPA P/ CAIXA SIFONADA EM PVC 15X15CM</t>
  </si>
  <si>
    <t>RALO SIFONADO 10X10CM C/ GRELHA QUADRADA PVC</t>
  </si>
  <si>
    <t>RALO SIFONADO EM PVC 100X40MM, C/ GRELHA CROMADA</t>
  </si>
  <si>
    <t>RALO SECO PVC 10CM, C/ GRELHA CROMADA</t>
  </si>
  <si>
    <t>RALO SIFONADO 100X40MM C/GRELHA PVC,AKROS MAR.REF.</t>
  </si>
  <si>
    <t>TAMPA ACO INOX ROTATIVA P/ CAIXA SIFONADA 150X150MM</t>
  </si>
  <si>
    <t>TAMPA ACO INOX ROTATIVA PARA RALO 100X100MM</t>
  </si>
  <si>
    <t>TAMPA PVC PARA RALO 100X100MM</t>
  </si>
  <si>
    <t>CHAPA GALVANIZADA Nº 26 DESENV 30 CM</t>
  </si>
  <si>
    <t>SUPORTE PARA CALHA</t>
  </si>
  <si>
    <t>CHAPA DE ACO GALVANIZADO Nº 16 (ESP. 1,55MM)</t>
  </si>
  <si>
    <t>CALHA EM CHAPA DE ACO GALVANIZADO N. 20 40X25X25CM</t>
  </si>
  <si>
    <t>CHAPA DE ACO GALVANIZADA Nº 14 (ESP. 1,95MM)</t>
  </si>
  <si>
    <t>TAMPA FERRO FUNDIDO ARTICULADA (60X40) CM</t>
  </si>
  <si>
    <t>FITA PERFURADA WALSYWA 19MM X 30M</t>
  </si>
  <si>
    <t>CAIXA TERMOPLASTICA P/ HIDROMETRO DN 3/4" P/PAREDE</t>
  </si>
  <si>
    <t>FILTRO ANAER.ANEL CONCR.DIAM 1M,H=2.0M,C/ VISITA</t>
  </si>
  <si>
    <t>CX SIF MONTADA C/ GRELHA E PORTA GRELHA QUADRADO INOX 150X150X50MM</t>
  </si>
  <si>
    <t>LAVATORIO C/ COLUNA RAVENA DECA L91/C9 BRANCO</t>
  </si>
  <si>
    <t>BOLSA DE BORRACHA Ø 1.1/2" P/ BACIA SANIT.</t>
  </si>
  <si>
    <t>ENGATES DE PVC</t>
  </si>
  <si>
    <t>ENGATES CROMADOS</t>
  </si>
  <si>
    <t>ASSENTO DE PLASTICO PARA VASO SANITARIO</t>
  </si>
  <si>
    <t>FITA DE VEDACAO 18MM X 50M</t>
  </si>
  <si>
    <t>ADESIVO PARA TUBO DE PVC RIGIDO</t>
  </si>
  <si>
    <t>SOLUCAO LIMPADORA PARA PVC RIGIDO</t>
  </si>
  <si>
    <t>TORNEIRA DE BOIA EM LATAO(BOIA PLAST)DN 20MM (3/4)</t>
  </si>
  <si>
    <t>TORNEIRA BOIA HASTE METALICA BALAO PLASTICO - 3/4"</t>
  </si>
  <si>
    <t>FILTRO ANAEROBIO ANEIS CONCR. DIAM.1.20M, H=2.00M</t>
  </si>
  <si>
    <t>FOSSA ANEIS PRE-MOLDADOS DIAM. 2M,H=2M,TAMPA 60CM</t>
  </si>
  <si>
    <t>FILTRO ANAER. ANEIS CONCR.DIAM. 2M,H=2M,TAMPA 60CM</t>
  </si>
  <si>
    <t>CAVALETE PARA PADRAO DE ENTRADA D=3/4"</t>
  </si>
  <si>
    <t>ENGATE N.3 EM PVC CIPLA OU SIMILAR</t>
  </si>
  <si>
    <t>ENGATE DE PVC 1/2"X40MM, LUCONI MARCA DE REF.</t>
  </si>
  <si>
    <t>LUBRIFICANTE PARA TUBO DE PVC E FERRO FUNDIDO</t>
  </si>
  <si>
    <t>FOSSA ANÉIS CONCR. D=1.20M, H=2.0M C/VISITA 60 CM</t>
  </si>
  <si>
    <t>AUTOMATICO DE BOIA 2 FUNCOES 25A</t>
  </si>
  <si>
    <t>TAMPA PLASTICA PARA BACIA SIFONADA INFANTIL</t>
  </si>
  <si>
    <t>ANEL PRE-MOLDADO DE CONCRETO Ø 1.50 M - H= 0,50M</t>
  </si>
  <si>
    <t>TAMPA PRE-MOLDADA DIAMETRO 1.5M</t>
  </si>
  <si>
    <t>REPARO DE VÁLVULA DE DESCARGA</t>
  </si>
  <si>
    <t>REMOCAO RESIDUOS CLASSE A CONAMA (CACAMBA) CLASSE II B (NBR10004) INCLUSIVE DESTINACAO FINAL</t>
  </si>
  <si>
    <t>BARRA CHATA DE FERRO ASTM A-36 1/4" X 1.1/4"</t>
  </si>
  <si>
    <t>TUBO ACO GALV 60,30 X 3,75MM (2") DIN 2440 - MEDIO</t>
  </si>
  <si>
    <t>TUBO ACO GALV. 33,70 X 3,35MM (1") DIN 2440 - MEDIO</t>
  </si>
  <si>
    <t>ALCAPAO DE MADEIRA DE LEI 60X60CM</t>
  </si>
  <si>
    <t>JATEAMENTO PADRÃO SA 2 1/2</t>
  </si>
  <si>
    <t>TUBO ACO GALV 26,90 X 2,65MM (3/4") DIN 2440 - MEDIO</t>
  </si>
  <si>
    <t>TUBO ACO GALV 76,10 X 3,75MM (2.1/2") DIN 2440 - MEDIO</t>
  </si>
  <si>
    <t>ALUGUEL MENSAL CONTAINER P/ ALMOX 6.00X2.40X2.40M</t>
  </si>
  <si>
    <t>REDE EM CORDA DE NYLON P/PROTECAO QUADRA ESPORTES MALHA 10X10CM</t>
  </si>
  <si>
    <t>MOBILIZAÇÃO E DESMOB. CONTEINER P/BARRACÃO DE OBRA</t>
  </si>
  <si>
    <t>TUBO ACO GALV 48,30 X 3,35MM (1.1/2") DIN 2440 - MEDIO</t>
  </si>
  <si>
    <t>TAMPA DE FERRO FUNDIDO 40X40CM C/ INSCR - TRAFEGO LEVE</t>
  </si>
  <si>
    <t>MOLDE P/ SOLDA EXOTERMICA TIPO HCL 5/8" 50-5</t>
  </si>
  <si>
    <t>PÇ</t>
  </si>
  <si>
    <t>ALUGUEL MENSAL CONTAINER VESTIARIO 6.0X2.40X2.40M</t>
  </si>
  <si>
    <t>ALUGUEL CONTAINER REFEITORIO 6X2.40X2.40M</t>
  </si>
  <si>
    <t>ALUGUEL CONTAINER SANITARIO COLET 6X2.40X2.40M</t>
  </si>
  <si>
    <t>FITA PERF NIQUELADA P/ EQUALIZ ROLO 3M 20X0.8MM 7F</t>
  </si>
  <si>
    <t>PO EXOTERMICO IGNICAO C/ PALITO CARTUCHO 115</t>
  </si>
  <si>
    <t>ALUGUEL CONTAINER ESCR+BANH 6X2.40X2.40M P+2J+1PT AR</t>
  </si>
  <si>
    <t>PLACA P/ INAUGURACAO OBRA EM ALUM POLIDO 40X50CM</t>
  </si>
  <si>
    <t>SUPORTE "Y" WALSYWA P/ FIXACAO DE ELETRODUTOS TETO</t>
  </si>
  <si>
    <t>ALUGUEL CONTAINER ESCRITORIO SEM WC (6X2.40X2.40)M</t>
  </si>
  <si>
    <t>DETECTOR OPTICO ENDERECAVEL 24V</t>
  </si>
  <si>
    <t>TIJOLO ESMERIL 76,2X76,2X50,8 MM</t>
  </si>
  <si>
    <t>SIRENE ELETRONICA MEDIA TP CORNETA</t>
  </si>
  <si>
    <t>TUBO ACO GALV 101,60 X 4,25MM (3.1/2") DIN 2440 - MEDIO</t>
  </si>
  <si>
    <t>TRINCO REDONDO VERTICAL FERRO GALVANIZADO 15CM</t>
  </si>
  <si>
    <t>GALVANIZAÇÃO ELETROLITICA</t>
  </si>
  <si>
    <t>BARRA CHATA DE FERRO ASTM A-36 1/8" X 3/4"</t>
  </si>
  <si>
    <t>BARRA CHATA DE FERRO ASTM A-36 1/4" X 1.1/2"</t>
  </si>
  <si>
    <t>CANTONEIRA ABAS IGUAIS DE FERRO ASTM A-36 - 1/4" X 1.1/4" X 1.1/4"</t>
  </si>
  <si>
    <t>BARRA DE FERRO REDONDA LISA SAE-1020 Ø 1/2"</t>
  </si>
  <si>
    <t>BARRA DE FERRO REDONDA LISA SAE-1020 Ø 5/8"</t>
  </si>
  <si>
    <t>BARRA DE FERRO REDONDA LISA SAE-1020 Ø 3/8"</t>
  </si>
  <si>
    <t>BARRA DE FERRO REDONDA LISA SAE-1020 Ø 5/16"</t>
  </si>
  <si>
    <t>PERFIL METALICO "T" 3/4 X 1/8"</t>
  </si>
  <si>
    <t>PERFIL METALICO "U" 200 X 50 X 3,8MM</t>
  </si>
  <si>
    <t>PERFIL 2L LAMINADO 38,10 X 38,10 X 3,18 X 200MM</t>
  </si>
  <si>
    <t>TUBO ACO GALV 88,90 X 4,00MM (3") DIN 2440 - MEDIO</t>
  </si>
  <si>
    <t>PERFIL "U" ENRIJECIDO 200 X 75 X 25 X 2,65MM (7,92KG/M)</t>
  </si>
  <si>
    <t>MASTRO SIMPLES FG DE 1 1/2"X3M</t>
  </si>
  <si>
    <t>CERAMICA LISA BRANCA REF POLAR 33X61 A - INCESA OU EQUIVALENE</t>
  </si>
  <si>
    <t>PORTA CORTA FOGO COM BARRA ANTIPANICO 1.00 X 2.10</t>
  </si>
  <si>
    <t>SOLO BRITA</t>
  </si>
  <si>
    <t>ESTOPA BRANCA - KG</t>
  </si>
  <si>
    <t>CINTO DE SEGURANCA</t>
  </si>
  <si>
    <t>UNIFORME DE BRIM (CALCA / CAMISA)</t>
  </si>
  <si>
    <t>CAPA DE CHUVA</t>
  </si>
  <si>
    <t>VESTE DE SEGURANCA (COLETE REFLETIVO)</t>
  </si>
  <si>
    <t>CAPACETE DE OBRA COM CARNEIRA</t>
  </si>
  <si>
    <t>BOTA DE SEGURANÇA</t>
  </si>
  <si>
    <t>OCULOS DE PROTECAO</t>
  </si>
  <si>
    <t>LUVA DE RASPA</t>
  </si>
  <si>
    <t>MASCARA DE AR</t>
  </si>
  <si>
    <t>PICARETA COM CABO</t>
  </si>
  <si>
    <t>PA DE PEDREIRO C/ CABO</t>
  </si>
  <si>
    <t>ENXADA COM CABO</t>
  </si>
  <si>
    <t>SERROTE DE 26"</t>
  </si>
  <si>
    <t>MARTELO 27CM COM CABO</t>
  </si>
  <si>
    <t>NIVEL DE PEDREIRO 12"</t>
  </si>
  <si>
    <t>ALICATE UNIVERSAL 8"</t>
  </si>
  <si>
    <t>MARRETA 5KG C/ CABO</t>
  </si>
  <si>
    <t>CHAVE AJUSTAVEL INGLESA "GRIFO" 10"</t>
  </si>
  <si>
    <t>JOGO DE CHAVE DE FENDA</t>
  </si>
  <si>
    <t>CAVADEIRA DE BRAÇO</t>
  </si>
  <si>
    <t>SERRA TICO TICO</t>
  </si>
  <si>
    <t>SERRA DE DISCO (CIRCULAR)</t>
  </si>
  <si>
    <t>CARRINHO DE MAO</t>
  </si>
  <si>
    <t>ESTAGIÁRIO 4 HORAS-UFES (INCL.L SOCIAIS DE 5%)</t>
  </si>
  <si>
    <t>INSUMOS SINAPI</t>
  </si>
  <si>
    <t>MAQUINA ELETRICA P/ POLIMENTO PISO - REF TAB SINAPI</t>
  </si>
  <si>
    <t>MAQ. CORTAR ASFALTO/CONCRETO - REF TABELA SINAPI</t>
  </si>
  <si>
    <t>RETROESCAVADEIRA MASSEY FERGUSON MF-86HF (E011)</t>
  </si>
  <si>
    <t>BETONEIRA 320 L (E301)</t>
  </si>
  <si>
    <t>VIBRADOR DE IMERSAO ELETRICO 2HP (E306)</t>
  </si>
  <si>
    <t>CAMINHAO CARR MBENZ L1620/51 C/GUIND. 6T X M(E434)</t>
  </si>
  <si>
    <t>CAMINHAO TANQUE MB L1620/51 6.000 L (1.0) E406</t>
  </si>
  <si>
    <t>TEODOLITO C/ PRECISAO +/- 6 SEGUNDOS (SINAPI 7247)</t>
  </si>
  <si>
    <t>NIVEL OTICO C/ PRECISAO +/- 0,7MM (SINAPI 7252)</t>
  </si>
  <si>
    <t>KOMBI STANDER A GASOLINA (PREÇO DE AQUISICAO)</t>
  </si>
  <si>
    <t>GOL 1.0 TOTAL FLEX 4 PORTAS BASICO GASOLINA (PRECO AQUIS)</t>
  </si>
  <si>
    <t>CARREG. DE PNEUS CASE W-20 1,33M3 (1.0) (E016)</t>
  </si>
  <si>
    <t>CAMINHAO BASC M BENZ LK1620 6 M3 (10,5T) - (E403)</t>
  </si>
  <si>
    <t>COMPACTADOR MANUAL MOTOR DIESEL POT.5HP (E906)</t>
  </si>
  <si>
    <t>SCORIO</t>
  </si>
  <si>
    <t>DER</t>
  </si>
  <si>
    <t>DATA BASE</t>
  </si>
  <si>
    <t>DEMOLIÇÕES E RETIRADAS</t>
  </si>
  <si>
    <t>PINTURA</t>
  </si>
  <si>
    <t>PAVIMENTAÇÃO</t>
  </si>
  <si>
    <t>COEF</t>
  </si>
  <si>
    <t>UNIT</t>
  </si>
  <si>
    <t>SICRO</t>
  </si>
  <si>
    <t>ADM LOCAL</t>
  </si>
  <si>
    <t>ACEITO</t>
  </si>
  <si>
    <t>ATUAL</t>
  </si>
  <si>
    <t>SETOP 02/16</t>
  </si>
  <si>
    <t>FINANCEIRO</t>
  </si>
  <si>
    <t>MASSA PARA MADEIRA</t>
  </si>
  <si>
    <t>CÓD</t>
  </si>
  <si>
    <t/>
  </si>
  <si>
    <t>CHP</t>
  </si>
  <si>
    <t>CHI</t>
  </si>
  <si>
    <t>SERVENTE COM ENCARGOS COMPLEMENTARES</t>
  </si>
  <si>
    <t>AD Administração Local, Mobilização, Desmobilização e Apoio Tecnológico</t>
  </si>
  <si>
    <t>un</t>
  </si>
  <si>
    <t>GRUPO - S01.010 - CANTEIRO DE OBRAS</t>
  </si>
  <si>
    <t>KM</t>
  </si>
  <si>
    <t>GRUPO - S02.010 - SERVIÇOS TÉCNICOS</t>
  </si>
  <si>
    <t>GRUPO - S03.010 - SERVIÇOS PRELIMINARES</t>
  </si>
  <si>
    <t>GRUPO - S04.010 - MOVIMENTO DE TERRA</t>
  </si>
  <si>
    <t>GRUPO - S05.010 - ESCORAMENTO / CONTENÇÃO</t>
  </si>
  <si>
    <t>GRUPO - S06.010 - ESGOTAMENTO</t>
  </si>
  <si>
    <t>GRUPO - S07.010 - FUNDACOES E ESTRUTURAS</t>
  </si>
  <si>
    <t>GRUPO - S08.010 - DISPOSITIVOS ESPECIAIS - CAIXAS E POÇOS DE VISITA</t>
  </si>
  <si>
    <t>GRUPO - S09.010 - FECHAMENTO</t>
  </si>
  <si>
    <t>GRUPO - S10.010 - PISOS E REVESTIMENTOS</t>
  </si>
  <si>
    <t>GRUPO - S11.010 - IMPERMEABILIZAÇÃO</t>
  </si>
  <si>
    <t>GRUPO - S12.010 - ESQUADRIAS E VIDROS</t>
  </si>
  <si>
    <t>GRUPO - S13.010 - COBERTURA</t>
  </si>
  <si>
    <t>GRUPO - S26.010 - SISTEMA ESGOTAMENTO SANITÁRIO</t>
  </si>
  <si>
    <t>FITAS ANTI-CORROSIVAS PRETA PARA ASSENT TELHAS</t>
  </si>
  <si>
    <t>AD 05 Ensaios e Sondagens (recomenda-se a não utilização dos itens deste clã para fins de confrontação de resultados com especificações técnicas)</t>
  </si>
  <si>
    <t>AD 05.05 Ensaios e Pesquisas em Solo "Recomenda-se a não utilização deste item para fins de confrontação de resultados com especificações técnicas"</t>
  </si>
  <si>
    <t>AD 05.05.0053 (/)</t>
  </si>
  <si>
    <t>AD 05.05.0100 (/)</t>
  </si>
  <si>
    <t>AD 05.05.0150 (/)</t>
  </si>
  <si>
    <t>AD 05.05.0200 (/)</t>
  </si>
  <si>
    <t>AD 05.05.0250 (/)</t>
  </si>
  <si>
    <t>AD 05.05.0350 (/)</t>
  </si>
  <si>
    <t>AD 05.05.0450 (/)</t>
  </si>
  <si>
    <t>AD 05.05.0600 (/)</t>
  </si>
  <si>
    <t>AD 05.10.0050 (/)</t>
  </si>
  <si>
    <t>AD 05.10.0100 (/)</t>
  </si>
  <si>
    <t>AD 05.10.0150 (/)</t>
  </si>
  <si>
    <t>AD 05.10.0200 (/)</t>
  </si>
  <si>
    <t>AD 05.15.0050 (/)</t>
  </si>
  <si>
    <t>AD 05.15.0100 (/)</t>
  </si>
  <si>
    <t>AD 05.15.0150 (/)</t>
  </si>
  <si>
    <t>AD 05.15.0200 (/)</t>
  </si>
  <si>
    <t>AD 05.15.0250 (/)</t>
  </si>
  <si>
    <t>AD 05.15.0300 (/)</t>
  </si>
  <si>
    <t>AD 05.15.0400 (/)</t>
  </si>
  <si>
    <t>AD 05.20.0050 (/)</t>
  </si>
  <si>
    <t>AD 10.05.0050 (/)</t>
  </si>
  <si>
    <t>AD 10.10.0100 (/)</t>
  </si>
  <si>
    <t>AD 15.05.0050 (/)</t>
  </si>
  <si>
    <t>AD 15.10.0050 (/)</t>
  </si>
  <si>
    <t>AD 15.10.0150 (A)</t>
  </si>
  <si>
    <t>AD 15.10.0200 (/)</t>
  </si>
  <si>
    <t>AD 15.10.0250 (/)</t>
  </si>
  <si>
    <t>AD 15.10.0300 (/)</t>
  </si>
  <si>
    <t>AD 15.10.0350 (A)</t>
  </si>
  <si>
    <t>AD 15.15.0050 (C)</t>
  </si>
  <si>
    <t>AD 15.15.0100 (B)</t>
  </si>
  <si>
    <t>AD 15.15.0150 (B)</t>
  </si>
  <si>
    <t>AD 15.15.0200 (A)</t>
  </si>
  <si>
    <t>AD 15.15.0250 (B)</t>
  </si>
  <si>
    <t>AD 15.15.0300 (A)</t>
  </si>
  <si>
    <t>AD 15.15.0350 (A)</t>
  </si>
  <si>
    <t>AD 15.15.0401 (B)</t>
  </si>
  <si>
    <t>AD 15.15.0550 (A)</t>
  </si>
  <si>
    <t>AD 15.15.0600 (A)</t>
  </si>
  <si>
    <t>AD 15.15.0700 (A)</t>
  </si>
  <si>
    <t>AD 15.15.0703 (/)</t>
  </si>
  <si>
    <t>AD 15.15.0706 (/)</t>
  </si>
  <si>
    <t>AD 15.15.0750 (B)</t>
  </si>
  <si>
    <t>AD 15.15.0770 (A)</t>
  </si>
  <si>
    <t>AD 15.15.0800 (A)</t>
  </si>
  <si>
    <t>AD 20.05.0050 (B)</t>
  </si>
  <si>
    <t>AD 20.05.0100 (A)</t>
  </si>
  <si>
    <t>AD 20.05.0200 (B)</t>
  </si>
  <si>
    <t>AD 20.05.0250 (B)</t>
  </si>
  <si>
    <t>AD 20.05.0300 (/)</t>
  </si>
  <si>
    <t>AD 20.05.0350 (/)</t>
  </si>
  <si>
    <t>AD 20.05.0400 (A)</t>
  </si>
  <si>
    <t>AD 20.05.0500 (/)</t>
  </si>
  <si>
    <t>AD 20.10.0050 (/)</t>
  </si>
  <si>
    <t>AD 20.15.0050 (/)</t>
  </si>
  <si>
    <t>AD 20.15.0100 (/)</t>
  </si>
  <si>
    <t>AD 20.15.0150 (/)</t>
  </si>
  <si>
    <t>AD 20.20.0050 (/)</t>
  </si>
  <si>
    <t>AD 20.25.0050 (A)</t>
  </si>
  <si>
    <t>AD 20.25.0051 (/)</t>
  </si>
  <si>
    <t>AD 20.25.0100 (/)</t>
  </si>
  <si>
    <t>AD 20.25.0150 (/)</t>
  </si>
  <si>
    <t>AD 20.25.0200 (/)</t>
  </si>
  <si>
    <t>AD 20.25.0210 (/)</t>
  </si>
  <si>
    <t>AD 20.25.0250 (/)</t>
  </si>
  <si>
    <t>AD 20.25.0300 (A)</t>
  </si>
  <si>
    <t>AD 20.25.0350 (/)</t>
  </si>
  <si>
    <t>AD 20.25.0400 (A)</t>
  </si>
  <si>
    <t>AD 25.05.0050 (/)</t>
  </si>
  <si>
    <t>AD 25.05.0150 (/)</t>
  </si>
  <si>
    <t>AD 25.05.0200 (/)</t>
  </si>
  <si>
    <t>AD 25.05.0250 (/)</t>
  </si>
  <si>
    <t>AD 25.05.0350 (/)</t>
  </si>
  <si>
    <t>AD 25.05.0450 (A)</t>
  </si>
  <si>
    <t>AD 25.05.0500 (A)</t>
  </si>
  <si>
    <t>AD 30.05.0050 (B)</t>
  </si>
  <si>
    <t>AD 30.05.0100 (/)</t>
  </si>
  <si>
    <t>AD 30.05.0200 (/)</t>
  </si>
  <si>
    <t>AD 30.05.0300 (/)</t>
  </si>
  <si>
    <t>AD 35.15.0050 (A)</t>
  </si>
  <si>
    <t>AD 35.15.0100 (A)</t>
  </si>
  <si>
    <t>AD 35.20.0056 (/)</t>
  </si>
  <si>
    <t>AD 35.25.0050 (/)</t>
  </si>
  <si>
    <t>AD 35.25.0150 (/)</t>
  </si>
  <si>
    <t>AD 35.25.0200 (/)</t>
  </si>
  <si>
    <t>AD 35.25.0250 (/)</t>
  </si>
  <si>
    <t>AD 35.30.0050 (A)</t>
  </si>
  <si>
    <t>AD 35.30.0150 (/)</t>
  </si>
  <si>
    <t>AD 35.30.0200 (/)</t>
  </si>
  <si>
    <t>AD 35.30.0250 (/)</t>
  </si>
  <si>
    <t>AD 35.30.0300 (/)</t>
  </si>
  <si>
    <t>AD 35.30.0350 (/)</t>
  </si>
  <si>
    <t>AD 35.30.0400 (A)</t>
  </si>
  <si>
    <t>AD 35.35.0200 (/)</t>
  </si>
  <si>
    <t>AD 35.35.0250 (/)</t>
  </si>
  <si>
    <t>AD 35.35.0300 (/)</t>
  </si>
  <si>
    <t>AD 35.35.0350 (/)</t>
  </si>
  <si>
    <t>AD 35.35.0550 (/)</t>
  </si>
  <si>
    <t>AD 35.35.0600 (/)</t>
  </si>
  <si>
    <t>AD 35.35.0650 (/)</t>
  </si>
  <si>
    <t>AD 35.35.0700 (/)</t>
  </si>
  <si>
    <t>AD 35.35.0750 (/)</t>
  </si>
  <si>
    <t>AD 35.35.0800 (/)</t>
  </si>
  <si>
    <t>AD 35.35.0850 (/)</t>
  </si>
  <si>
    <t>AD 35.35.0900 (/)</t>
  </si>
  <si>
    <t>AD 40.05.0128 (/)</t>
  </si>
  <si>
    <t>AD 40.05.0212 (/)</t>
  </si>
  <si>
    <t>AL 05.03.0050 (/)</t>
  </si>
  <si>
    <t>AL 05.05.0050 (/)</t>
  </si>
  <si>
    <t>AL 05.05.0053 (/)</t>
  </si>
  <si>
    <t>AL 05.05.0100 (/)</t>
  </si>
  <si>
    <t>AL 05.05.0150 (/)</t>
  </si>
  <si>
    <t>AL 05.05.0200 (/)</t>
  </si>
  <si>
    <t>AL 05.05.0250 (A)</t>
  </si>
  <si>
    <t>AL 05.10.0050 (/)</t>
  </si>
  <si>
    <t>AL 05.10.0053 (/)</t>
  </si>
  <si>
    <t>AL 05.10.0059 (/)</t>
  </si>
  <si>
    <t>AL 05.10.0103 (/)</t>
  </si>
  <si>
    <t>AL 05.10.0106 (/)</t>
  </si>
  <si>
    <t>AL 05.10.0150 (/)</t>
  </si>
  <si>
    <t>AL 05.10.0152 (/)</t>
  </si>
  <si>
    <t>AL 05.10.0153 (/)</t>
  </si>
  <si>
    <t>AL 05.10.0156 (/)</t>
  </si>
  <si>
    <t>AL 05.10.0200 (/)</t>
  </si>
  <si>
    <t>AL 05.15.0050 (/)</t>
  </si>
  <si>
    <t>AL 05.15.0100 (/)</t>
  </si>
  <si>
    <t>AL 05.20.0050 (/)</t>
  </si>
  <si>
    <t>AL 05.20.0053 (/)</t>
  </si>
  <si>
    <t>AL 05.20.0056 (/)</t>
  </si>
  <si>
    <t>AL 05.20.0100 (/)</t>
  </si>
  <si>
    <t>AL 05.20.0103 (/)</t>
  </si>
  <si>
    <t>AL 05.20.0150 (/)</t>
  </si>
  <si>
    <t>AL 05.20.0153 (/)</t>
  </si>
  <si>
    <t>AL 05.20.0156 (/)</t>
  </si>
  <si>
    <t>AL 05.20.0200 (/)</t>
  </si>
  <si>
    <t>AL 05.20.0203 (/)</t>
  </si>
  <si>
    <t>AL 05.20.0250 (/)</t>
  </si>
  <si>
    <t>AL 05.20.0253 (/)</t>
  </si>
  <si>
    <t>AL 05.20.0300 (/)</t>
  </si>
  <si>
    <t>AL 05.20.0303 (/)</t>
  </si>
  <si>
    <t>AL 05.20.0350 (/)</t>
  </si>
  <si>
    <t>AL 05.20.0353 (/)</t>
  </si>
  <si>
    <t>AL 05.20.0400 (/)</t>
  </si>
  <si>
    <t>AL 05.20.0450 (/)</t>
  </si>
  <si>
    <t>AL 05.23.0100 (/)</t>
  </si>
  <si>
    <t>AL 05.23.0200 (/)</t>
  </si>
  <si>
    <t>AL 05.23.0300 (/)</t>
  </si>
  <si>
    <t>AL 05.25.0050 (/)</t>
  </si>
  <si>
    <t>AL 05.25.0053 (/)</t>
  </si>
  <si>
    <t>AL 05.25.0100 (/)</t>
  </si>
  <si>
    <t>AL 05.25.0103 (/)</t>
  </si>
  <si>
    <t>AL 05.25.0250 (/)</t>
  </si>
  <si>
    <t>AL 05.25.0300 (/)</t>
  </si>
  <si>
    <t>AL 05.25.0350 (/)</t>
  </si>
  <si>
    <t>AL 05.25.0353 (/)</t>
  </si>
  <si>
    <t>AL 05.25.0400 (/)</t>
  </si>
  <si>
    <t>AL 05.25.0403 (/)</t>
  </si>
  <si>
    <t>AL 05.25.0450 (/)</t>
  </si>
  <si>
    <t>AL 05.25.0453 (/)</t>
  </si>
  <si>
    <t>AL 05.27.0100 (/)</t>
  </si>
  <si>
    <t>AL 05.29.0100 (/)</t>
  </si>
  <si>
    <t>AL 05.30.0050 (A)</t>
  </si>
  <si>
    <t>AL 05.30.0150 (A)</t>
  </si>
  <si>
    <t>AL 05.30.0250 (/)</t>
  </si>
  <si>
    <t>AL 05.35.0050 (A)</t>
  </si>
  <si>
    <t>AL 05.35.0100 (/)</t>
  </si>
  <si>
    <t>AL 05.35.0150 (/)</t>
  </si>
  <si>
    <t>AL 10.05.0050 (A)</t>
  </si>
  <si>
    <t>AL 10.05.0100 (A)</t>
  </si>
  <si>
    <t>AL 10.05.0150 (/)</t>
  </si>
  <si>
    <t>AL 10.05.0153 (/)</t>
  </si>
  <si>
    <t>AL 10.05.0156 (/)</t>
  </si>
  <si>
    <t>AL 10.05.0200 (/)</t>
  </si>
  <si>
    <t>AL 10.05.0400 (/)</t>
  </si>
  <si>
    <t>AL 10.05.0450 (/)</t>
  </si>
  <si>
    <t>AL 10.05.0600 (/)</t>
  </si>
  <si>
    <t>AL 10.05.0750 (/)</t>
  </si>
  <si>
    <t>AL 10.05.0800 (/)</t>
  </si>
  <si>
    <t>1.1</t>
  </si>
  <si>
    <t>I</t>
  </si>
  <si>
    <t>$</t>
  </si>
  <si>
    <t>CNPJ</t>
  </si>
  <si>
    <t>FORNECEDOR</t>
  </si>
  <si>
    <t>MÉDIA</t>
  </si>
  <si>
    <t>RECURSO</t>
  </si>
  <si>
    <t>ORÇAMENTO</t>
  </si>
  <si>
    <t>SALDO</t>
  </si>
  <si>
    <t>&lt; Contrapartida</t>
  </si>
  <si>
    <t>CONTATO</t>
  </si>
  <si>
    <t>Cotação</t>
  </si>
  <si>
    <t>Data Base</t>
  </si>
  <si>
    <t>CORREÇÃO
DE VALOR</t>
  </si>
  <si>
    <t>PLANILHA ORÇAMENTÁRIA</t>
  </si>
  <si>
    <t>ENDEREÇO:</t>
  </si>
  <si>
    <t>CONT.PREV:</t>
  </si>
  <si>
    <t>CRONOGRAMA FÍSICO FINANCEIRO</t>
  </si>
  <si>
    <t>MEMÓRIA DE CÁLCULO</t>
  </si>
  <si>
    <t>COTAÇÃO DE MERCADO</t>
  </si>
  <si>
    <t>SEM DES</t>
  </si>
  <si>
    <t>Padronizar a elaboração de planilhas orçamentárias da secretaria de obras.</t>
  </si>
  <si>
    <t>Servidor</t>
  </si>
  <si>
    <t>Osmario Cavalcante Wanderlei Junior</t>
  </si>
  <si>
    <t>Revisão</t>
  </si>
  <si>
    <t>Objetivo</t>
  </si>
  <si>
    <t>INSTRUÇÕES</t>
  </si>
  <si>
    <t>JULHO/2020</t>
  </si>
  <si>
    <t>VII- CRONOGRAMA
a. Verificar os macroitens da planilha orçamentária, conferir subtotais, percentuais financeiros e onde está marcado em amarelo preencher a evolução de acordo com o mês de execução previsto.</t>
  </si>
  <si>
    <t>I- A atualização da data base deve ser realizada manualmente nas planilhas "CSINAPI", "ISINAPI", "CIOPES", "IIOPES", "CCESAN" E "CSCORIO".</t>
  </si>
  <si>
    <t>II- BDI
a. Preencher as informações marcadas em amarelo, consultar o Guia de Orçamento do TCU para detalhamento, caso necessário
b. Utilizar a planilha com contribuição previdenciária NÃO DESONERADA.</t>
  </si>
  <si>
    <t>III- ORÇAMENTO
a. Utilizar referenciais SINAPI e IOPES, preferencialmente.
b. DER, DNIT/SICRO são permitidos desde que alimentado manualmente.
 - Quando alimentar manualmente, verificar se o BDI foi retirado da planilha referencial.
 - Composições e cotações de mercado são identificados como COMP e MERC respectivamente e devem seguir numeração ordenada.
c. Alimentar as colunas: ITEM, FONTE, CÓDIGO e QUANT
 - A coluna QUANT pode ser vinculada à memória de cálculo facultativamente
d. Quando houver necessidade de adicionar novas linhas, basta copiar uma linha com fórmula e inserir linha copiada.</t>
  </si>
  <si>
    <t>IV- MEMÓRIA DE CÁLCULO
a. Realizar o levantamento de todos os serviços previstos.
 - Pode ser vinculada à planilha orçamentária automaticamente.</t>
  </si>
  <si>
    <t>V- COMPOSIÇÃO
a. Para criar uma composição com os referenciais ITEM I, alimentar a planilha com os dados marcados em amarelo.
 - Tipo: C para Composição; I para Insumo
 - Órgão: SINAPI, IOPES, CESAN, SCORIO, DER (manualmente), DNIT (manualmente), MERC
 - Código: De acordo com cada referencial
 - Coef: Coeficiente de acordo com a unidade adotada</t>
  </si>
  <si>
    <t>VI- MERCADO
a. Preencher dados referente a cotação de mercado realizada.
 - CNPJ, Nome do fornecedor, contato, data da cotação e preço.
 - Se a data da cotação for posterior ou anterior a Data Base da planilha orçamentária, deve-se corrigir o valor. Pode utilizar o INCC, disponível na Tabela 35 da FGV</t>
  </si>
  <si>
    <t>PARA LICITAÇÃO</t>
  </si>
  <si>
    <t>Na planilha ORÇAMENTO, clicar no botão GERAR PLANILHA.
Automaticamente será gerada uma planilha simplificada, apenas com fórmula de multiplicação do valor total.
SUGERE-SE PROTEGER esta planilha, mantendo somente a coluna G livre para alteração pelo LICITANTE.</t>
  </si>
  <si>
    <t>Financeiro (R$)</t>
  </si>
  <si>
    <t>Financeiro Acumulado (R$)</t>
  </si>
  <si>
    <t>Físico Acumulado (%)</t>
  </si>
  <si>
    <t>Físico (%)</t>
  </si>
  <si>
    <t>CANALETA DE DISTRIBUICAO 20X10CM COMPRIMENTO 2,00 M, COM TAMPA, SEM ADESIVO E COM DIVISORIAS, REF. 308 01X LEGRAND SISTEMA X OU EQUIVALENTE</t>
  </si>
  <si>
    <t>AJUDANTE (AJUDANTE PRATICO - SINDUSCON)</t>
  </si>
  <si>
    <t>AZULEJISTA (OFICIAL - SINDUSCON)</t>
  </si>
  <si>
    <t>CALCETEIRO/PINTOR (OFICIAL - SINDUSCON)</t>
  </si>
  <si>
    <t>CARPINTEIRO (OFICIAL - SINDUSCON)</t>
  </si>
  <si>
    <t>ELETRICISTA (OFICIAL - SINDUSCON)</t>
  </si>
  <si>
    <t>ELETROTECNICO MONTADOR - SINTRACONST</t>
  </si>
  <si>
    <t>ENCANADOR - (OFICIAL - SINDUSCON)</t>
  </si>
  <si>
    <t>ARMADOR (OFICIAL - SINDUSCON)</t>
  </si>
  <si>
    <t>GRANITEIRO/MARMORISTA (OFICIAL - SINDUSCON)</t>
  </si>
  <si>
    <t>LADRILHISTA - (OFICIAL - SINDUSCON)</t>
  </si>
  <si>
    <t>MONTADOR (SINTRACONST)</t>
  </si>
  <si>
    <t>PASTILHEIRO - (OFICIAL - SINDUSCON)</t>
  </si>
  <si>
    <t>PEDREIRO - (OFICIAL - SINDUSCON)</t>
  </si>
  <si>
    <t>PINTOR -(OFICIAL - SINDUSCON)</t>
  </si>
  <si>
    <t>SERVENTE (AUXILIAR DE OBRAS - SINDUSCON)</t>
  </si>
  <si>
    <t>TELHADISTA - (OFICIAL - SINDUSCON)</t>
  </si>
  <si>
    <t>NIVELADOR (SINTEC)</t>
  </si>
  <si>
    <t>AUXILIAR DE CAMPO (SINTEC)</t>
  </si>
  <si>
    <t>AJUDANTE MONTADOR ELETROMECÂNICO - (AJUDANTE DE MONTAGEM SINTRACONST)</t>
  </si>
  <si>
    <t>MONTADOR DE ESTRUTURA - SINTRACONST</t>
  </si>
  <si>
    <t>BUCHA PLASTICA S-7</t>
  </si>
  <si>
    <t>BUCHA PLASTICA S-5</t>
  </si>
  <si>
    <t>BUCHA PLASTICA S-8</t>
  </si>
  <si>
    <t>BUCHA PLASTICA COM PARAFUSO - 6MM</t>
  </si>
  <si>
    <t>MÃO DE OBRA</t>
  </si>
  <si>
    <t>FATOR</t>
  </si>
  <si>
    <t>MATERIAL</t>
  </si>
  <si>
    <t>C</t>
  </si>
  <si>
    <t>ABC</t>
  </si>
  <si>
    <t>COMPOSIÇÕES SINAPI</t>
  </si>
  <si>
    <t>ORIG</t>
  </si>
  <si>
    <t>COMPOSIÇÕES DER/IOPES</t>
  </si>
  <si>
    <t>INSUMOS DER/IOPES</t>
  </si>
  <si>
    <t>LAMPADA TUBULAR LED T8 9W 600MM BIVOLT CERTIFICADA INMETRO</t>
  </si>
  <si>
    <t>LAMPADA TUBULAR LED T8 18W 1200MM BIVOLT CERTIFICADA INMETRO</t>
  </si>
  <si>
    <t>COMPOSIÇÕES CESAN</t>
  </si>
  <si>
    <t>COMPOSIÇÕES SCORIO</t>
  </si>
  <si>
    <t>REFERENCIAL</t>
  </si>
  <si>
    <t>COMPOSIÇÃO DE SERVIÇO</t>
  </si>
  <si>
    <t>MEDIANA</t>
  </si>
  <si>
    <t>UNIT+BDI</t>
  </si>
  <si>
    <t>A</t>
  </si>
  <si>
    <t>CURVA ABC</t>
  </si>
  <si>
    <t>LIMITE</t>
  </si>
  <si>
    <t>CATEGORIA</t>
  </si>
  <si>
    <t>PERCENTUAL</t>
  </si>
  <si>
    <t>QTDE</t>
  </si>
  <si>
    <t>VALOR</t>
  </si>
  <si>
    <t>B</t>
  </si>
  <si>
    <t>TEOREMA DE PARETO</t>
  </si>
  <si>
    <t>PRECO UNITÁRIO</t>
  </si>
  <si>
    <t>ALTURA</t>
  </si>
  <si>
    <t>LARGURA</t>
  </si>
  <si>
    <t>QUANTIDADES</t>
  </si>
  <si>
    <t>COMPRIMENTO</t>
  </si>
  <si>
    <t>1.2</t>
  </si>
  <si>
    <t>LADOS</t>
  </si>
  <si>
    <t>PREFEITURA MUNICIPAL DE BAIXO GUANDU</t>
  </si>
  <si>
    <t>FEV/21</t>
  </si>
  <si>
    <t>Escavação Manual Em Material De 1A. Categoria, Até 1.50 M De Profundidade</t>
  </si>
  <si>
    <t>Fornecimento, Dobragem E Colocação Em Fôrma, De Armadura Ca-50 A Média, Diâmetro De 6.3 A 10.0 Mm</t>
  </si>
  <si>
    <t>Fornecimento, Dobragem E Colocação Em Fôrma, De Armadura Ca-60 B Fina, Diâmetro De 4.0 A 7.0Mm</t>
  </si>
  <si>
    <t>Fornecimento, Preparo E Aplicação De Concreto Fck=25 Mpa (Brita 1 E 2) - (5% De Perdas Já Incluído No Custo)</t>
  </si>
  <si>
    <t>Chapisco De Argamassa De Cimento E Areia Média Ou Grossa Lavada, No Traço 1:3, Espessura 5 Mm</t>
  </si>
  <si>
    <t>Reboco De Argamassa De Cimento, Cal Hidratada Ch1 E Areia Média Ou Grossa Lavada No Traço 1:0.5:6, Espessura 5Mm</t>
  </si>
  <si>
    <t>Pintura Com Tinta Acrílica Suvinil, Coral Ou Metalatex, Inclusive Selador Acrílico, Em Paredes Externas A Três Demãos</t>
  </si>
  <si>
    <t>ESQUADRIAS</t>
  </si>
  <si>
    <t>4.1</t>
  </si>
  <si>
    <t>3.1</t>
  </si>
  <si>
    <t>4.2</t>
  </si>
  <si>
    <t>2.1</t>
  </si>
  <si>
    <t>2.2</t>
  </si>
  <si>
    <t>2.3</t>
  </si>
  <si>
    <t>2.4</t>
  </si>
  <si>
    <t>2.5</t>
  </si>
  <si>
    <t>2.6</t>
  </si>
  <si>
    <t>2.7</t>
  </si>
  <si>
    <t>2.8</t>
  </si>
  <si>
    <t>3.2</t>
  </si>
  <si>
    <t>3.3</t>
  </si>
  <si>
    <t>3.4</t>
  </si>
  <si>
    <t>3.5</t>
  </si>
  <si>
    <t>4.3</t>
  </si>
  <si>
    <t>5.1</t>
  </si>
  <si>
    <t>4.4</t>
  </si>
  <si>
    <t>5.3</t>
  </si>
  <si>
    <t>5.4</t>
  </si>
  <si>
    <t>PAREDES</t>
  </si>
  <si>
    <t>6.1</t>
  </si>
  <si>
    <t>6.2</t>
  </si>
  <si>
    <t>6.3</t>
  </si>
  <si>
    <t>6.4</t>
  </si>
  <si>
    <t>6.5</t>
  </si>
  <si>
    <t>INSTALAÇÕES E EQUIPAMENTOS ELÉTRICOS</t>
  </si>
  <si>
    <t>6.6</t>
  </si>
  <si>
    <t>INSTALAÇÕES E EQUIPAMENTOS HIDRÁULICOS</t>
  </si>
  <si>
    <t>7.1</t>
  </si>
  <si>
    <t>7.2</t>
  </si>
  <si>
    <t>7.4</t>
  </si>
  <si>
    <t>7.5</t>
  </si>
  <si>
    <t>7.6</t>
  </si>
  <si>
    <t>7.7</t>
  </si>
  <si>
    <t>7.8</t>
  </si>
  <si>
    <t>7.9</t>
  </si>
  <si>
    <t>7.10</t>
  </si>
  <si>
    <t>8.1</t>
  </si>
  <si>
    <t>7.11</t>
  </si>
  <si>
    <t>8.2</t>
  </si>
  <si>
    <t>7.13</t>
  </si>
  <si>
    <t>7.14</t>
  </si>
  <si>
    <t>7.15</t>
  </si>
  <si>
    <t>QUANTIDADE</t>
  </si>
  <si>
    <t>9.1</t>
  </si>
  <si>
    <t>SERVIÇOS COMPLEMENTARES</t>
  </si>
  <si>
    <t>m²</t>
  </si>
  <si>
    <t>Código</t>
  </si>
  <si>
    <t>Descrição</t>
  </si>
  <si>
    <t>Und.</t>
  </si>
  <si>
    <t>Preço</t>
  </si>
  <si>
    <t>INSUMOS DE MAO DE OBRA</t>
  </si>
  <si>
    <t>MAO DE OBRA (SALARIOS)</t>
  </si>
  <si>
    <t>MAO DE OBRA (SALARIOS) - CONTINUACAO</t>
  </si>
  <si>
    <t>Categoria: Material</t>
  </si>
  <si>
    <t>INSUMOS BASICOS - CIVIL</t>
  </si>
  <si>
    <t>ELEMENTOS ESTRUTURAIS PRE-MOLDADOS</t>
  </si>
  <si>
    <t>AGREGADOS, AGLOMERANTES, MISTURADOS</t>
  </si>
  <si>
    <t>AGREGADOS, AGLOMERANTES E MISTURAS</t>
  </si>
  <si>
    <t>MADEIRAS</t>
  </si>
  <si>
    <t>MADEIRA DE LEI PARA TELHADO COLONIAL/TELHA FRANCESA</t>
  </si>
  <si>
    <t>MADEIRA DE LEI PARA TELHADO</t>
  </si>
  <si>
    <t>MADEIRAS - CONTINUACAO</t>
  </si>
  <si>
    <t>FORMAS E ESCORAMENTOS</t>
  </si>
  <si>
    <t>ARMADURAS PARA CONCRETO</t>
  </si>
  <si>
    <t>LAJES E PAINEIS PRE-FABRICADOS</t>
  </si>
  <si>
    <t>VEDACAO (TIJOLOS E BLOCOS)</t>
  </si>
  <si>
    <t>VEDACAO (ELEMENTOS VAZADOS)</t>
  </si>
  <si>
    <t>VEDACAO (DIVISORIAS)</t>
  </si>
  <si>
    <t>MATERIAIS PARA IMPERMEABILIZACAO</t>
  </si>
  <si>
    <t>ADITIVO SIKA 1</t>
  </si>
  <si>
    <t>MATERIAIS PARA IMPERMEABILIZACAO (CONT.)</t>
  </si>
  <si>
    <t>TELHAS E DOMUS</t>
  </si>
  <si>
    <t>TELHAS (ELEMENTOS DE ARREMATE)</t>
  </si>
  <si>
    <t>ELEMENTOS DE FIXACAO (PARAFUSOS/FERRAGENS)</t>
  </si>
  <si>
    <t>ELEMENTOS DE FIXACAO - CONTINUACAO</t>
  </si>
  <si>
    <t>ELEMENTOS DE FIXAÇÃO - CONTINUAÇÃO</t>
  </si>
  <si>
    <t>ARAMES</t>
  </si>
  <si>
    <t>FECHAMENTOS EXTERNOS</t>
  </si>
  <si>
    <t>FECHAMENTOS EXTERNOS (CONT.)</t>
  </si>
  <si>
    <t>DIVERSOS (CONTINUACAO)</t>
  </si>
  <si>
    <t>CILINDRO DE GAS DE COZINHA 45 KG (VAZIO)</t>
  </si>
  <si>
    <t>INSUMOS DE ACABAMENTOS - CIVIL</t>
  </si>
  <si>
    <t>ESQUADRIAS DE MADEIRA - ANGELIM PEDRA</t>
  </si>
  <si>
    <t>ESQUADRIAS DE MADEIRA (CONT.)</t>
  </si>
  <si>
    <t>ESQUADRIAS METÁLICAS (CONT.)</t>
  </si>
  <si>
    <t>FERRAGENS PARA ESQUADRIAS</t>
  </si>
  <si>
    <t>FERRAGENS PARA ESQUADRIAS (CONT.)</t>
  </si>
  <si>
    <t>REVESTIMENTOS (CERÂMICA E SIMILARES)</t>
  </si>
  <si>
    <t>REVESTIMENTOS (CERÂMICA E SIMILARES) - CONT.</t>
  </si>
  <si>
    <t>REVESTIMENTOS (PEDRAS NATURAIS)</t>
  </si>
  <si>
    <t>REVESTIMENTOS (ELEMENTOS DE ARREMATE)</t>
  </si>
  <si>
    <t>FORROS</t>
  </si>
  <si>
    <t>FORROS (CONTINUAÇÃO)</t>
  </si>
  <si>
    <t>FERRAGENS P/ ESQUADRIAS (CONT)</t>
  </si>
  <si>
    <t>PISOS (CERÂMICA E SIMILARES)</t>
  </si>
  <si>
    <t>PISOS (CERÂMICA E SIMILARES) - CONT.</t>
  </si>
  <si>
    <t>TINTAS (CONTINUACAO)</t>
  </si>
  <si>
    <t>PISOS CERAMICOS E GRANITO</t>
  </si>
  <si>
    <t>FERRAGENS PARA ESQUADRIAS (CONTINUAÇÃO)</t>
  </si>
  <si>
    <t>PISOS (MADEIRA, PLÁSTICOS, ETC)</t>
  </si>
  <si>
    <t>PISOS (MADEIRA, PLÁSTICOS, ETC) - CONT.</t>
  </si>
  <si>
    <t>PISOS (ELEMENTOS DE ARREMATE)</t>
  </si>
  <si>
    <t>PISOS (ELEMENTOS DE ARREMATE) - CONT.</t>
  </si>
  <si>
    <t>PAVIMENTAÇÃO EXTERNA</t>
  </si>
  <si>
    <t>VIDROS E ACESSORIOS</t>
  </si>
  <si>
    <t>VIDROS E ACESSORIOS (CONTINUAÇÃO)</t>
  </si>
  <si>
    <t>TINTAS (CONT.)</t>
  </si>
  <si>
    <t>VERNIZES E OUTROS MATERIAIS PARA PINTURA</t>
  </si>
  <si>
    <t>DIVERSOS (CONTINUAÇÃO)</t>
  </si>
  <si>
    <t>REVESTIMENTOS (PEDRAS NATURAIS) - CONTINUAÇÃO</t>
  </si>
  <si>
    <t>INSUMOS DE ELETRICA</t>
  </si>
  <si>
    <t>POSTE (CONT)</t>
  </si>
  <si>
    <t>PARA RAIOS E ACESSORIOS</t>
  </si>
  <si>
    <t>ISOLADORES E ESPACADORES</t>
  </si>
  <si>
    <t>LAMPADAS (CONTINUAÇÃO)</t>
  </si>
  <si>
    <t>LUMINARIAS - CONT</t>
  </si>
  <si>
    <t>TRANSFORMADORES</t>
  </si>
  <si>
    <t>PARA-RAIOS - ACESSORIOS</t>
  </si>
  <si>
    <t>QUADROS E CAIXAS ENTRADA/MEDIÇÃO</t>
  </si>
  <si>
    <t>QUADROS E CAIXAS (CONTINUAÇÃO)</t>
  </si>
  <si>
    <t>ELETRODUTOS (AÇO ESMALTADO E CONEXÕES)</t>
  </si>
  <si>
    <t>CAIXAS DE PASSAGEM E ECONDULETES (CONTINUAÇÃO)</t>
  </si>
  <si>
    <t>ELETRODUTOS (PVC RIGIDO E CONEXÕES)</t>
  </si>
  <si>
    <t>ELETRODUTOS (PVC RIGIDO E CONEXÕES) - CONTINUAÇÃO</t>
  </si>
  <si>
    <t>ELETRODUTOS (PVC RIG/FLEX E CONEXOES - CONT</t>
  </si>
  <si>
    <t>FIOS E CABOS (CONTINUAÇÃO)</t>
  </si>
  <si>
    <t>FIOS E CABOS (CONT)</t>
  </si>
  <si>
    <t>CHAVES</t>
  </si>
  <si>
    <t>BASES E FUSIVEIS</t>
  </si>
  <si>
    <t>BASES E FUSIVEIS (CONTINUACAO)</t>
  </si>
  <si>
    <t>DISJUNTORES (CONTINUAÇÃO)</t>
  </si>
  <si>
    <t>DISJUNTORES</t>
  </si>
  <si>
    <t>DISJUNTORES (CONTINUACAO)</t>
  </si>
  <si>
    <t>CAIXAS DE PASSAGEM E CONDULETES</t>
  </si>
  <si>
    <t>CAIXAS DE PASSAGEM E CONDULETES (CONTINUAÇÃO)</t>
  </si>
  <si>
    <t>INTERRUPTORES, TOMADAS E ESPELHOS</t>
  </si>
  <si>
    <t>LUMINÁRIAS (CALHAS, PROJETORES, CONJUNTOS)</t>
  </si>
  <si>
    <t>LÂMPADAS</t>
  </si>
  <si>
    <t>LUMINÁRIAS (CONT.)</t>
  </si>
  <si>
    <t>LUMINARIAS (CONT)</t>
  </si>
  <si>
    <t>LUMINARIAS (CONT )</t>
  </si>
  <si>
    <t>APARELHOS ELETRICOS</t>
  </si>
  <si>
    <t>APARELHOS ELETRICOS - CONTINUAÇÃO</t>
  </si>
  <si>
    <t>APARELHOS ELÉTRICOS - CONTINUAÇÃO</t>
  </si>
  <si>
    <t>PARA-RAIOS E ACESSORIOS</t>
  </si>
  <si>
    <t>ELETROFERRAGENS</t>
  </si>
  <si>
    <t>ELETROFERRAGENS (BUCHAS.ARRUELAS. BRACADEIRAS)</t>
  </si>
  <si>
    <t>PARA-RAIOS E ACESSORIOS (CONT.)</t>
  </si>
  <si>
    <t>DIVERSOS - CONTINUAÇÃO</t>
  </si>
  <si>
    <t>INSUMOS ELETRICA CONTINUACAO</t>
  </si>
  <si>
    <t>ELETROFERRAGENS (DIVERSOS)</t>
  </si>
  <si>
    <t>DIVERSOS (CONT.)</t>
  </si>
  <si>
    <t>INSUMOS DE REDE LOGICA / TELEFONIA/ CFTV/ SOM</t>
  </si>
  <si>
    <t>CABOS E CONEXOES</t>
  </si>
  <si>
    <t>TOMADAS</t>
  </si>
  <si>
    <t>INSUMOS DE HIDRAULICA</t>
  </si>
  <si>
    <t>TUBOS (CONCRETO)</t>
  </si>
  <si>
    <t>TUBOS (CONCRETO-CONT.)</t>
  </si>
  <si>
    <t>TUBOS (AÇO GALVANIZADO E CONEXÕES)</t>
  </si>
  <si>
    <t>TUBOS (FERRO FUNDIDO E CONEXÕES)</t>
  </si>
  <si>
    <t>TUBOS (PVC RÍGIDO E CONEXÕES)</t>
  </si>
  <si>
    <t>TUBOS (PVC RÍGIDO E CONEXÕES) - CONT.</t>
  </si>
  <si>
    <t>TUBO DE ESGOTO DE PVC SERIE "R" CINZA (6") - 150MM - TIGRE, AMANCO OU EQUIVALENTE</t>
  </si>
  <si>
    <t>TUBOS (PVC RIGIDO TP ESGOTO)</t>
  </si>
  <si>
    <t>TUBOS (PVC RIGIDO SOLDAVEL E ESGOTO COM CONEXOES)</t>
  </si>
  <si>
    <t>TUBO DE PVC SOLDAVEL MARROM 20MM (AGUA FRIA) - TIGRE, AMANCO OU EQUIVALENTE</t>
  </si>
  <si>
    <t>TUBO DE PVC SOLDAVEL MARROM 25MM (AGUA FRIA) - TIGRE, AMANCO OU EQUIVALENTE</t>
  </si>
  <si>
    <t>TUBO DE PVC SOLDAVEL MARROM 32MM (AGUA FRIA) - TIGRE, AMANCO OU EQUIVALENTE</t>
  </si>
  <si>
    <t>TUBO DE PVC SOLDAVEL MARROM 40MM (AGUA FRIA) - TIGRE, AMANCO OU EQUIVALENTE</t>
  </si>
  <si>
    <t>TUBO DE PVC SOLDAVEL MARROM 50MM (AGUA FRIA) - TIGRE, AMANCO OU EQUIVALENTE</t>
  </si>
  <si>
    <t>TUBO DE PVC SOLDAVEL MARROM 60MM (AGUA FRIA) - TIGRE, AMANCO OU EQUIVALENTE</t>
  </si>
  <si>
    <t>TUBO DE PVC SOLDAVEL MARROM 75MM (AGUA FRIA) - TIGRE, AMANCO OU EQUIVALENTE</t>
  </si>
  <si>
    <t>TUBO DE PVC SOLDAVEL MARROM 85MM (AGUA FRIA) - TIGRE, AMANCO OU EQUIVALENTE</t>
  </si>
  <si>
    <t>TUBO DE ESGOTO PRIMARIO DE PVC BRANCO SERIE NORMAL(1.1/2") - 40MM - TIGRE, AMANCO OU EQUIVALENTE</t>
  </si>
  <si>
    <t>TUBO DE ESGOTO PRIMARIO DE PVC BRANCO SERIE NORMAL (2") - 50MM - TIGRE, AMANCO OU EQUIVALENTE</t>
  </si>
  <si>
    <t>TUBO DE ESGOTO PRIMARIO DE PVC BRANCO SERIE NORMAL (3") - 75MM - TIGRE, AMANCO OU EQUIVALENTE</t>
  </si>
  <si>
    <t>TUBO DE ESGOTO PRIMARIO DE PVC BRANCO SERIE NORMAL (4") - 100MM - TIGRE, AMANCO OU EQUIVALENTE</t>
  </si>
  <si>
    <t>TUBO DE ESGOTO PRIMARIO DE PVC BRANCO SERIE NORMAL (6") - 150MM - TIGRE, AMANCO OU EQUIVALENTE</t>
  </si>
  <si>
    <t>TUBO DE ESGOTO PRIMARIO DE PVC BRANCO SERIE NORMAL (8") - 200MM - TIGRE, AMANCO OU EQUIVALENTE</t>
  </si>
  <si>
    <t>TUBOS (PVC RIGIDO E CONEXOES - CONT.)</t>
  </si>
  <si>
    <t>TUBOS (PVC RIGIDO E CONEXOES-ROSCAVEL)</t>
  </si>
  <si>
    <t>TUBOS (PVC E CONEXOES - CONT.)</t>
  </si>
  <si>
    <t>REGISTROS</t>
  </si>
  <si>
    <t>VÁLVULAS</t>
  </si>
  <si>
    <t>VALVULA DE DESCARGA P/ MICTORIO 1.1/2"</t>
  </si>
  <si>
    <t>VÁLVULAS (CONTINUAÇÃO)</t>
  </si>
  <si>
    <t>SIFÕES / ENGATES</t>
  </si>
  <si>
    <t>CAIXAS DE DESCARGA E RESERVATORIOS</t>
  </si>
  <si>
    <t>APARELHOS SANITÁRIOS E SIMILARES</t>
  </si>
  <si>
    <t>METAIS SANITÁRIOS</t>
  </si>
  <si>
    <t>TORNEIRA DE LAVATORIO PAREDE ANTI-VANDAL CROMADO BIOPRESS AV 140MM - 1182-AV-BIO-140 - FABRIMAR OU EQUIVALENTE</t>
  </si>
  <si>
    <t>APARELHOS E EQUIPAMENTOS</t>
  </si>
  <si>
    <t>EQUIPAMENTOS DE PROTEÇÃO CONTRA INCÊNDIO</t>
  </si>
  <si>
    <t>RALOS, CAIXAS E GRELHAS</t>
  </si>
  <si>
    <t>RALOS, CAIXAS E GRELHAS (CONT)</t>
  </si>
  <si>
    <t>CAPTAÇÃO ÁGUAS PLUVIAIS</t>
  </si>
  <si>
    <t>CAPTACAO AGUAS PLUVIAIS (CONTINUACAO)</t>
  </si>
  <si>
    <t>DIVERSOS (CONT)</t>
  </si>
  <si>
    <t>ASSENTO POLIESTER P/ BACIA VOGUE PLUS AP51 - DECA OU EQUIVALENTE</t>
  </si>
  <si>
    <t>ASSENTO POLIESTER C/ ABERTURA FRONTAL P/ BACIA VOGUE PLUS AP52 - DECA OU EQUIVALENTE</t>
  </si>
  <si>
    <t>TUBOS E CONEXÕES FºFº TK P/ INST. BOMBAS (EE)</t>
  </si>
  <si>
    <t>DIVERSOS CONTINUACAO</t>
  </si>
  <si>
    <t>INSUMOS DE MANUTENCAO - SERRALHERIA</t>
  </si>
  <si>
    <t>INSUMOS DE MANUTENÇAO SERRALHERIA (CONT)</t>
  </si>
  <si>
    <t>INSUMOS DE ELETRICA (CONT.)</t>
  </si>
  <si>
    <t>PARA RAIOS E ACESSORIOS (CONT)</t>
  </si>
  <si>
    <t>INSUMOS ACABAMENTOS - CIVIL</t>
  </si>
  <si>
    <t>REVESTIMENTOS CERAMICOS (PAREDES)</t>
  </si>
  <si>
    <t>ESQUADRIAS METALICAS</t>
  </si>
  <si>
    <t>ROD. FEDERAL - CONSTRUCAO</t>
  </si>
  <si>
    <t>CONTINUACAO - CONSTRUCAO DE ESTRADAS</t>
  </si>
  <si>
    <t>OFICINA</t>
  </si>
  <si>
    <t>COMBUSTIVEL</t>
  </si>
  <si>
    <t>MATERIAL DE CONSUMO I</t>
  </si>
  <si>
    <t>FERRAMENTAS</t>
  </si>
  <si>
    <t>FERRAMENTAS MANUAIS E ACESSORIOS</t>
  </si>
  <si>
    <t>INSUMOS MÃO DE OBRA - MENSALISTA</t>
  </si>
  <si>
    <t>MÃO DE OBRA (SALÁRIOS-MENSAL)</t>
  </si>
  <si>
    <t>MÃO DE OBRAS (SALARIO-MENSAL)</t>
  </si>
  <si>
    <t>INSUMOS IOPES</t>
  </si>
  <si>
    <t>INSUMOS DIVERSOS SEDU</t>
  </si>
  <si>
    <t>INSUMOS PRECO SINAPI</t>
  </si>
  <si>
    <t>Categoria: Equipamento</t>
  </si>
  <si>
    <t>Preço Prod.</t>
  </si>
  <si>
    <t>INSUMOS - EQUIPAMENTOS (EQUIPAMENTOS NOVOS)</t>
  </si>
  <si>
    <t>EQUIPAMENTOS - CUSTO HORARIO</t>
  </si>
  <si>
    <t>EQUIPAMENTOS (CUSTO HORARIO - CONT)</t>
  </si>
  <si>
    <t>EQUIPAMENTOS - CUSTO HORARIO (CONT)</t>
  </si>
  <si>
    <t>EQUIPAMENTOS ROD. FEDERAL CONSERVACAO</t>
  </si>
  <si>
    <t>8.3</t>
  </si>
  <si>
    <t>8.4</t>
  </si>
  <si>
    <t>Placa De Obra Nas Dimensões De 2.0 X 4.0 M, Padrão Iopes</t>
  </si>
  <si>
    <t>Retirada De Portas E Janelas De Madeira, Inclusive Batentes</t>
  </si>
  <si>
    <t>Demolição De Alvenaria</t>
  </si>
  <si>
    <t>Retirada De Aparelhos Sanitários</t>
  </si>
  <si>
    <t>Retirada De Torneiras E Registros</t>
  </si>
  <si>
    <t>Retirada De Esquadrias Metálicas</t>
  </si>
  <si>
    <t>Demolição De Revestimento Com Azulejos</t>
  </si>
  <si>
    <t>Demolição De Piso Revestido Com Cerâmica</t>
  </si>
  <si>
    <t>Remoção De Luminárias, De Forma Manual, Sem Reaproveitamento. Af_12/2017</t>
  </si>
  <si>
    <t>Demolição De Pilares E Vigas Em Concreto Armado, De Forma Manual, Sem Reaproveitamento. Af_12/2017</t>
  </si>
  <si>
    <t>Apicoamento De Superfície Com Revestimento Em Argamassa</t>
  </si>
  <si>
    <t>Piso Cerâmico Esmaltado, Pei 5, Acabamento Semibrilho, Dim. 45X45Cm, Ref. De Cor Cargo Plus White Eliane/Equiv. Assentado Com Argamassa De Cimento Colante, Inclusive Rejuntamento</t>
  </si>
  <si>
    <t>Verga/Contraverga Reta De Concreto Armado 10 X 5 Cm, Fck = 15 Mpa, Inclusive Forma, Armação E Desforma</t>
  </si>
  <si>
    <t>Soleira De Granito Esp. 2 Cm E Largura De 15 Cm</t>
  </si>
  <si>
    <t>Pintura Com Tinta Esmalte Sintético, Marcas De Referência Suvinil, Coral Ou Metalatex, A Duas Demãos, Inclusive Fundo Anticorrosivo A Uma Demão, Em Metal</t>
  </si>
  <si>
    <t>Janela De Correr Para Vidro Em Alumínio Anodizado Cor Natural, Linha 25, Completa, Incl. Puxador Com Tranca, Alizar, Caixilho E Contramarco, Exclusive Vidro</t>
  </si>
  <si>
    <t>Marco De Madeira De Lei De 1ª (Peroba, Ipê, Angelim Pedra Ou Equivalente) Com 15X3 Cm De Batente, Nas Dimensões De 0.70 X 2.10 M</t>
  </si>
  <si>
    <t>Vidro Plano Transparente Liso, Com 4 Mm De Espessura</t>
  </si>
  <si>
    <t>Janela Tipo Maxim-Ar Para Vidro Em Alumínio Anodizado Natural, Linha 25, Completa, Incl. Puxador Com Tranca, Caixilho, Alizar E Contramarco, Exclusive Vidro</t>
  </si>
  <si>
    <t>Alizar De Madeira De Lei De 1ª (Peroba, Ipê, Angelim Pedra Ou Equivalente) De 5 X 1,5 Cm</t>
  </si>
  <si>
    <t>Portão De Ferro De Abrir Em Barra Chata, Inclusive Chumbamento</t>
  </si>
  <si>
    <t>Gradil Em Alumínio Fixado Em Vãos De Janelas, Formado Por Tubos De 3/4". Af_04/2019</t>
  </si>
  <si>
    <t>Instalação De Vidro Temperado, E = 6 Mm, Encaixado Em Perfil U. Af_01/2021_P</t>
  </si>
  <si>
    <t>Lixamento De Parede Com Pintura Antiga Pva Para Recebimento De Nova Camada De Tinta</t>
  </si>
  <si>
    <t>Pintura Com Tinta Látex Pva Suvinil, Coral Ou Metalatex, Inclusive Selador Em Paredes Internas E Forros A Três Demãos</t>
  </si>
  <si>
    <t>Roda Parede Em Granito Cinza Andorinha 7X2Cm, Com Acabamento Abaulado Nos Dois Lados</t>
  </si>
  <si>
    <t>Alvenaria De Blocos Cerâmicos 10 Furos 10X20X20Cm, Assentados C/Argamassa De Cimento, Cal Hidratada Ch1 E Areia Traço 1:0,5:8, Juntas 12Mm E Esp. Das Paredes S/Revestimento, 10Cm (Bloco Comprado Na Praça De Vitória, Posto Obra)</t>
  </si>
  <si>
    <t>Emassamento De Paredes E Forros, Com Duas Demãos De Massa À Base De Pva, Marcas De Referência Suvinil, Coral Ou Metalatex</t>
  </si>
  <si>
    <t>Retirada De Revestimento Antigo Em Reboco</t>
  </si>
  <si>
    <t>Luminaria Sobrepor Compl., Corpo Ch. Aço Pintada Branca, Refletor Aletas Parabólicas Alum.Alta Pureza E Refletância Inclusive 2 Lâmpadas Led T8 20W Temp. De Cor 5000K Bivolt C/ 1,20M - Ref. Caa01-S232 - Lumicenter Ou Equivalente</t>
  </si>
  <si>
    <t>Interruptor De Uma Tecla Simples 10A/250V, Com Placa 4X2"</t>
  </si>
  <si>
    <t>Ventilador De Teto Base Madeira Sem Alojamento Para Luminária, Ref. Tron Ou Equivalente, Com Comando De Interruptor Simples, Sem Dimer Para Regulagem De Velocidade</t>
  </si>
  <si>
    <t>Ponto Padrão De Tomada Para Chuveiro Elétrico - Considerando Eletroduto Pvc Rígido De 3/4" Inclusive Conexões (9.0M), Fio Isolado Pvc De 6.0Mm2 (32.5M) E Caixa Estampada 4X2" (1 Und)</t>
  </si>
  <si>
    <t>Bacia Sifonada De Louça Branca Com Caixa Acoplada, Inclusive Acessórios</t>
  </si>
  <si>
    <t>Torneira De Parede Cromada, Marcas De Referência Fabrimar (Linha Prática, Ref.1157) , Deca Ou Docol</t>
  </si>
  <si>
    <t>Ponto Com Registro De Pressão (Chuveiro, Caixa De Descarga, Etc...)</t>
  </si>
  <si>
    <t>Torneira Pressão Em Pvc Para Pia Diam. 1/2", Marcas De Referência Astra, Cipla Ou Akros</t>
  </si>
  <si>
    <t>Lavatório De Louça Branca, Padrão Popular, Marcas De Referência Deca, Celite Ou Ideal Standard, Inclusive Acessórios Em Pvc, Exceto Torneira</t>
  </si>
  <si>
    <t>Ponto De Água Fria (Lavatório, Tanque, Pia De Cozinha, Etc...)</t>
  </si>
  <si>
    <t>Ponto Para Esgoto Secundário (Pia, Lavatório, Mictório, Tanque, Bidê, Etc...)</t>
  </si>
  <si>
    <t>Espelho Para Banheiros Espessura 4 Mm, Incluindo Chapa Compensada 10 Mm, Moldura De Alumínio Em Perfil L 3/4", Fixado Com Parafusos Cromados</t>
  </si>
  <si>
    <t>Chuveiro Elétrico Tipo Ducha Lorenzet Ou Corona</t>
  </si>
  <si>
    <t>Bancada De Granito Com Espessura De 2 Cm</t>
  </si>
  <si>
    <t>Ponto Para Esgoto Primário (Vaso Sanitário)</t>
  </si>
  <si>
    <t>Sifão Em Pvc Para Tanque 2"</t>
  </si>
  <si>
    <t>Limpeza Geral Da Obra (Edificação)</t>
  </si>
  <si>
    <t>6.7</t>
  </si>
  <si>
    <t>8.5</t>
  </si>
  <si>
    <t>8.6</t>
  </si>
  <si>
    <t>8.7</t>
  </si>
  <si>
    <t>8.8</t>
  </si>
  <si>
    <t>8.9</t>
  </si>
  <si>
    <t>5.2</t>
  </si>
  <si>
    <t>6.8</t>
  </si>
  <si>
    <t>6.9</t>
  </si>
  <si>
    <t>Revestimento Cerâmico Para Paredes Internas Com Placas Tipo Esmaltada Extra De Dimensões 32X57 Cm Aplicadas Em Ambientes De Área Maior Que 5 M² A Meia Altura Das Paredes. Af_06/2014</t>
  </si>
  <si>
    <t>10.1</t>
  </si>
  <si>
    <t>10.2</t>
  </si>
  <si>
    <t>10.3</t>
  </si>
  <si>
    <t>ESTRUTURAS DE CONCRETO</t>
  </si>
  <si>
    <t>Barracão Para Almoxarifado Área De 10.90M2, De Chapa De Compensado 12Mm E Pontaletes 8X8Cm, Piso Cimentado E Cobertura De Telha De Fibrocimento De 6Mm, Inclusive Ponto De Luz, Conf. Projeto (2 Utilizações)</t>
  </si>
  <si>
    <t>Remoção De Pontos Elétricos (Ventiladores)</t>
  </si>
  <si>
    <t>Pintura Com Verniz Brilhante, Linha Premium, Marcas De Referência Suvinil, Coral Ou Metalatex, Em Madeira, A Três Demãos</t>
  </si>
  <si>
    <t>Limpeza De Aço Com Lixamento E Escovamento Com Escova De Aço, Até A Completa Remoção De Partículas Soltas, Materiais Indesejáveis E Corrosão</t>
  </si>
  <si>
    <t>Lixamento De Madeira Para Aplicação De Fundo Ou Pintura. Af_01/2021</t>
  </si>
  <si>
    <t>Conserto De Trincas Nas Paredes, Incluindo Rasgo, Tela Eletrosoldada E Graute.</t>
  </si>
  <si>
    <t>Luminária Tipo Plafon Em Plástico, De Sobrepor, Com 1 Lâmpada Fluorescente De 15 W, Sem Reator - Fornecimento E Instalação. Af_02/2020</t>
  </si>
  <si>
    <t>Espelho Para Caixa Estampada 4 X 2"</t>
  </si>
  <si>
    <t>Índice De Preço Para Remoção De Entulho Decorrente Da Execução De Obras (Classe A Conama - Nbr 10.004 - Classe Ii-B), Incluindo Aluguel Da Caçamba, Carga, Transporte E Descarga Em Área Licenciada</t>
  </si>
  <si>
    <t>Pintura De Letra Em Parede Dim. 20X30Cm Com Tinta Látex Acrílica, Marcas De Referência Suvinil, Coral Ou Metalatex</t>
  </si>
  <si>
    <t>Fôrma De Chapa Compensada Resinada 12Mm, Levando-Se Em Conta A Utilização 3 Vezes (Incluido O Material, Corte, Montagem, Escoramento E Desfôrma)</t>
  </si>
  <si>
    <t>PISO</t>
  </si>
  <si>
    <t>2.9</t>
  </si>
  <si>
    <t>2.10</t>
  </si>
  <si>
    <t>2.11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</si>
  <si>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</si>
  <si>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</si>
  <si>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</si>
  <si>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</si>
  <si>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</si>
  <si>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</si>
  <si>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</si>
  <si>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</si>
  <si>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</si>
  <si>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</si>
  <si>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</si>
  <si>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8.11</t>
  </si>
  <si>
    <t>8.12</t>
  </si>
  <si>
    <t>11.1</t>
  </si>
  <si>
    <t>11.2</t>
  </si>
  <si>
    <t>11.3</t>
  </si>
  <si>
    <t>4.16</t>
  </si>
  <si>
    <t>4.17</t>
  </si>
  <si>
    <t>4.18</t>
  </si>
  <si>
    <t>11.4</t>
  </si>
  <si>
    <t>11.5</t>
  </si>
  <si>
    <t>12.1</t>
  </si>
  <si>
    <t>4.19</t>
  </si>
  <si>
    <t>INSTALAÇÕES DE GÁS</t>
  </si>
  <si>
    <t>4.20</t>
  </si>
  <si>
    <t>4.21</t>
  </si>
  <si>
    <t>4.22</t>
  </si>
  <si>
    <t>1.3</t>
  </si>
  <si>
    <t>O BDI ADOTADO SEGUE RESOLUÇÃO TC Nº 329, DE 24 DE SETEMBRO DE 2019.</t>
  </si>
  <si>
    <t>Demolição De Piso Cimentado Inclusive Lastro De Concreto</t>
  </si>
  <si>
    <t>Reaterro Apiloado De Cavas De Fundação, Em Camadas De 20 Cm</t>
  </si>
  <si>
    <t>Lastro Regularizado E Impermeabilizado De Concreto Não Estrutural, Espessura De 8 Cm</t>
  </si>
  <si>
    <t>Piso Argamassa Alta Resistência Tipo Granilite Ou Equiv De Qualidade Comprovada, Esp De 10Mm, Com Juntas Plástica Em Quadros De 1M, Na Cor Natural, Com Acabamento Polido Mecanizado, Inclusive Regularização E=3.0Cm</t>
  </si>
  <si>
    <t>Polimento De Piso Piso Granilite</t>
  </si>
  <si>
    <t>Porta Em Madeira De Lei Tipo Angelim Pedra Ou Equiv.,Esp. 35 Mm, Maciça C/ Friso P/ Verniz, Padrão Sedu, Com Visor, Inclusive Alizares, Dobradiças E Fechadura De Bola Ext. Em Latão Cromado Lafonte Ou Equiv., Excl. Marco, Dimensões: 0.90 X 2.10 M</t>
  </si>
  <si>
    <t>Marco De Madeira De Lei De 1ª (Peroba, Ipê, Angelim Pedra Ou Equivalente) Com 15 X 3 Cm De Batente, Nas Dimensões De 0.90 X 2.10 M</t>
  </si>
  <si>
    <t>Porta Em Madeira De Lei Tipo Angelim Pedra Ou Equiv.,Esp. 35 Mm, Maciça C/ Friso P/ Verniz, Padrão Sedu, Com Visor, Inclusive Alizares, Dobradiças E Fechadura De Bola Ext. Em Latão Cromado Lafonte Ou Equiv., Excl. Marco, Dimensões: 0.80 X 2.10 M</t>
  </si>
  <si>
    <t>Marco De Madeira De Lei De 1ª (Peroba, Ipê, Angelim Pedra Ou Equivalente) Com 15X3 Cm De Batente, Nas Dimensões De 0.80 X 2.10 M</t>
  </si>
  <si>
    <t>Porta Em Madeira De Lei Tipo Angelim Pedra Ou Equiv.,Esp. 35 Mm, Maciça C/ Friso P/ Verniz, Padrão Sedu, Com Visor, Inclusive Alizares, Dobradiças E Fechadura De Bola Ext. Em Latão Cromado Lafonte Ou Equiv., Excl. Marco, Dimensões: 0.70 X 2.10 M</t>
  </si>
  <si>
    <t>Recolocação De Folha De Porta Em Madeira De 1 Folha, Excl. Ferragens, Marcos E Alizares</t>
  </si>
  <si>
    <t>Porta De Abrir Tipo Veneziana Em Alumínio Anodizado, Linha 25, Completa, Incl. Puxador Com Tranca, Caixilho, Alizar E Contramarco</t>
  </si>
  <si>
    <t>Tomada Padrão Brasileiro Linha Branca, Nbr 14136 2 Polos + Terra 10A/250V, Com Placa 4X2"</t>
  </si>
  <si>
    <t>Interruptor De Duas Teclas Simples 10A/250V, Com Placa 4X2"</t>
  </si>
  <si>
    <t>Ponto Padrão De Tomada 2 Pólos Mais Terra - Considerando Eletroduto Pvc Rígido De 3/4" Inclusive Conexões (5.0M), Fio Isolado Pvc De 2.5Mm2 (16.5M) E Caixa Estampada 4X2" (1 Und)</t>
  </si>
  <si>
    <t>Ponto Padrão De Interruptor De 1 Tecla Paralelo - Considerando Eletroduto Pvc Rígido De 3/4" Inclusive Conexões (8.5M), Fio Isolado Pvc De 2.5Mm2 (28.8M) E Caixa Estampada 4X2" (1 Und)</t>
  </si>
  <si>
    <t>Ponto Para Iluminação De Emergência Completo, Inclusive Bloco Autônomo De Iluminação 2X9W Com Tomada Universal</t>
  </si>
  <si>
    <t>Placa De Sinalização De Segurança Codigo 14 - 315/158(Nbr 13.434); Código S3(Nt 14/2010-Es) ("Saida De Emergência" - Seta Vertical)</t>
  </si>
  <si>
    <t>Ponto Padrão De Tomada Para Ar Refrigerado - Considerando Eletroduto Pvc Rígido De 3/4" Inclusive Conexões (6.0M), Fio Isolado Pvc De 4.0Mm2 (21.6M) E Caixa Estampada 4X2" (1 Und)</t>
  </si>
  <si>
    <t>Cobertura Nova De Telhas Cerâmicas Tipo Capa E Canal Inclusive Cumeeiras (Telhas Compradas Na Fábrica, Posto Obra)</t>
  </si>
  <si>
    <t>Fornecimento, Preparo E Aplicação De Concreto Magro Com Consumo Mínimo De Cimento De 250 Kg/M3 (Brita 1 E 2) - (5% De Perdas Já Incluído No Custo)</t>
  </si>
  <si>
    <t>Fornecimento E Instalação De Equipamento Para A Ligação De Gás Da Casinha De Gás Até O Fogão, Incluso Quebra Do Piso Para A Passagem Do Piso.</t>
  </si>
  <si>
    <t>NOME DA ESCOLA</t>
  </si>
  <si>
    <t>ENDEREÇO DA ESCOLA</t>
  </si>
  <si>
    <t>67,49</t>
  </si>
  <si>
    <t>3,18</t>
  </si>
  <si>
    <t>2,73</t>
  </si>
  <si>
    <t>5,24</t>
  </si>
  <si>
    <t>20,32</t>
  </si>
  <si>
    <t>12,68</t>
  </si>
  <si>
    <t>7,90</t>
  </si>
  <si>
    <t>11,17</t>
  </si>
  <si>
    <t>13,98</t>
  </si>
  <si>
    <t>1,63</t>
  </si>
  <si>
    <t>51,84</t>
  </si>
  <si>
    <t>65,00</t>
  </si>
  <si>
    <t>1,55</t>
  </si>
  <si>
    <t>3,41</t>
  </si>
  <si>
    <t>39,81</t>
  </si>
  <si>
    <t>18,56</t>
  </si>
  <si>
    <t>1,29</t>
  </si>
  <si>
    <t>0,57</t>
  </si>
  <si>
    <t>3,81</t>
  </si>
  <si>
    <t>0,55</t>
  </si>
  <si>
    <t>0,84</t>
  </si>
  <si>
    <t>16,84</t>
  </si>
  <si>
    <t>22,46</t>
  </si>
  <si>
    <t>5,31</t>
  </si>
  <si>
    <t>1,28</t>
  </si>
  <si>
    <t>2,79</t>
  </si>
  <si>
    <t>2,44</t>
  </si>
  <si>
    <t>12,58</t>
  </si>
  <si>
    <t>5,51</t>
  </si>
  <si>
    <t>9,00</t>
  </si>
  <si>
    <t>13,74</t>
  </si>
  <si>
    <t>2,11</t>
  </si>
  <si>
    <t>14,50</t>
  </si>
  <si>
    <t>11,15</t>
  </si>
  <si>
    <t>33,25</t>
  </si>
  <si>
    <t>18,87</t>
  </si>
  <si>
    <t>7,52</t>
  </si>
  <si>
    <t>80,73</t>
  </si>
  <si>
    <t>6,93</t>
  </si>
  <si>
    <t>3,61</t>
  </si>
  <si>
    <t>3,52</t>
  </si>
  <si>
    <t>27,23</t>
  </si>
  <si>
    <t>1,94</t>
  </si>
  <si>
    <t>3,45</t>
  </si>
  <si>
    <t>0,58</t>
  </si>
  <si>
    <t>0,95</t>
  </si>
  <si>
    <t>4,49</t>
  </si>
  <si>
    <t>5,09</t>
  </si>
  <si>
    <t>3,28</t>
  </si>
  <si>
    <t>17,78</t>
  </si>
  <si>
    <t>3,01</t>
  </si>
  <si>
    <t>1,12</t>
  </si>
  <si>
    <t>16,37</t>
  </si>
  <si>
    <t>11,51</t>
  </si>
  <si>
    <t>13,89</t>
  </si>
  <si>
    <t>2,24</t>
  </si>
  <si>
    <t>7,19</t>
  </si>
  <si>
    <t>22,39</t>
  </si>
  <si>
    <t>25,44</t>
  </si>
  <si>
    <t>13,54</t>
  </si>
  <si>
    <t>4,20</t>
  </si>
  <si>
    <t>2,48</t>
  </si>
  <si>
    <t>15,47</t>
  </si>
  <si>
    <t>3,98</t>
  </si>
  <si>
    <t>15,21</t>
  </si>
  <si>
    <t>14,48</t>
  </si>
  <si>
    <t>16,45</t>
  </si>
  <si>
    <t>13,33</t>
  </si>
  <si>
    <t>0,32</t>
  </si>
  <si>
    <t>25,58</t>
  </si>
  <si>
    <t>19,16</t>
  </si>
  <si>
    <t>9,30</t>
  </si>
  <si>
    <t>1,44</t>
  </si>
  <si>
    <t>5,73</t>
  </si>
  <si>
    <t>15,32</t>
  </si>
  <si>
    <t>7,44</t>
  </si>
  <si>
    <t>4,95</t>
  </si>
  <si>
    <t>136,13</t>
  </si>
  <si>
    <t>42,12</t>
  </si>
  <si>
    <t>101,85</t>
  </si>
  <si>
    <t>23,71</t>
  </si>
  <si>
    <t>24,19</t>
  </si>
  <si>
    <t>34,52</t>
  </si>
  <si>
    <t>0,21</t>
  </si>
  <si>
    <t>4,36</t>
  </si>
  <si>
    <t>0,22</t>
  </si>
  <si>
    <t>46,74</t>
  </si>
  <si>
    <t>6,19</t>
  </si>
  <si>
    <t>3,68</t>
  </si>
  <si>
    <t>18,55</t>
  </si>
  <si>
    <t>0,81</t>
  </si>
  <si>
    <t>38,09</t>
  </si>
  <si>
    <t>6,60</t>
  </si>
  <si>
    <t>35,12</t>
  </si>
  <si>
    <t>14,39</t>
  </si>
  <si>
    <t>69,74</t>
  </si>
  <si>
    <t>18,67</t>
  </si>
  <si>
    <t>15,09</t>
  </si>
  <si>
    <t>18,23</t>
  </si>
  <si>
    <t>25,31</t>
  </si>
  <si>
    <t>11,30</t>
  </si>
  <si>
    <t>12,59</t>
  </si>
  <si>
    <t>42,89</t>
  </si>
  <si>
    <t>19,64</t>
  </si>
  <si>
    <t>23,78</t>
  </si>
  <si>
    <t>7,93</t>
  </si>
  <si>
    <t>15,01</t>
  </si>
  <si>
    <t>3,79</t>
  </si>
  <si>
    <t>4,56</t>
  </si>
  <si>
    <t>10,53</t>
  </si>
  <si>
    <t>1,59</t>
  </si>
  <si>
    <t>1,52</t>
  </si>
  <si>
    <t>16,54</t>
  </si>
  <si>
    <t>PERFIL "U" EM ALUMINIO ANODIZADO NATURAL 1/2" X 1/2" ESP. 1/16"</t>
  </si>
  <si>
    <t>QUADRO DISTRIB EM PVC 12 CIRCUITOS - BARRAMENTO 100A</t>
  </si>
  <si>
    <t>CABO PP ISOLAMENTO 1000V, 3 X 4.00 MM2 - PIRELLI OU EQUIVALENTE</t>
  </si>
  <si>
    <t>CABO PP ISOLAMENTO 1000V, 2 X 2.5 MM2 - PIRELLI OU EQUIVALENTE</t>
  </si>
  <si>
    <t>CAIXA 4X4" EM ALUMINIO P/ PISO</t>
  </si>
  <si>
    <t>CONDULETE ALUMINIO SILICO, SAIDA T, ENTRADA ROSCA BSP 3/4" C/ VEDACAO E TAMPA</t>
  </si>
  <si>
    <t>PRESILHA DE LATAO FURO Ø5MM PARA CABOS 35-50MM² - TEL-744 - TERMOTECNICA OU EQUIVALENTE</t>
  </si>
  <si>
    <t>CABECOTE DE ALUMINIO FUNDIDO 2 1/2"</t>
  </si>
  <si>
    <t>BUCHA DE ALUMINIO FUNDIDO 3/4" C/ ROSCA BSP- WETZEL OU EQUIVALENTE</t>
  </si>
  <si>
    <t>BUCHA DE ALUMINIO FUNDIDO 1" C/ ROSCA BSP- WETZEL OU EQUIVALENTE</t>
  </si>
  <si>
    <t>BUCHA DE ALUMINIO FUNDIDO 1 1/2" C/ ROSCA BSP- WETZEL OU EQUIVALENTE</t>
  </si>
  <si>
    <t>BUCHA DE ALUMINIO FUNDIDO 2" C/ ROSCA BSP- WETZEL OU EQUIVALENTE</t>
  </si>
  <si>
    <t>BUCHA DE ALUMINIO FUNDIDO 3" C/ ROSCA BSP- WETZEL OU EQUIVALENTE</t>
  </si>
  <si>
    <t>BUCHA DE ALUMINIO FUNDIDO 4" C/ ROSCA BSP- WETZEL OU EQUIVALENTE</t>
  </si>
  <si>
    <t>BUCHA DE ALUMINIO FUNDIDO 6" C/ ROSCA BSP- WETZEL OU EQUIVALENTE</t>
  </si>
  <si>
    <t>ARRUELA DE ALUMINIO FUNDIDO 3/4" - WETZEL OU EQUIVALENTE</t>
  </si>
  <si>
    <t>ARRUELA DE ALUMINIO FUNDIDO 1" - WETZEL OU EQUIVALENTE</t>
  </si>
  <si>
    <t>ARRUELA DE ALUMINIO FUNDIDO 1 1/2" - WETZEL OU EQUIVALENTE</t>
  </si>
  <si>
    <t>ARRUELA DE ALUMINIO FUNDIDO 2" - WETZEL OU EQUIVALENTE</t>
  </si>
  <si>
    <t>ARRUELA DE ALUMINIO FUNDIDO 3" - WETZEL OU EQUIVALENTE</t>
  </si>
  <si>
    <t>ARRUELA DE ALUMINIO FUNDIDO 4" - WETZEL OU EQUIVALENTE</t>
  </si>
  <si>
    <t>ARRUELA DE ALUMINIO FUNDIDO 6" - WETZEL OU EQUIVALENTE</t>
  </si>
  <si>
    <t>CONECTOR PARAFUSO FENDIDO SPLIT-BOLT (KS-17) P/CABO 4 - 10MM2 - BURNDY OU EQUIVALENTE</t>
  </si>
  <si>
    <t>CONECTOR PARAFUSO FENDIDO SPLIT-BOLT (KS-26) P/CABO 35 - 70MM2 - BURNDY OU EQUIVALENTE</t>
  </si>
  <si>
    <t>CABECOTE DE ALUMINIO FUNDIDO 3"</t>
  </si>
  <si>
    <t>CABECOTE DE ALUMINIO FUNDIDO 4"</t>
  </si>
  <si>
    <t>CAIXA ACOPLADA P/ BACIA LOUCA INCL. VALVULA COM DUPLO ACIONAMENTO - REF. CD.00F - DECA OU EQUIVALENTE</t>
  </si>
  <si>
    <t>QUADRO DISTRIB. PVC DE EMBUTIR P/ 6 CIRCUITOS C/ BARRAMENTO C/ TRINCO</t>
  </si>
  <si>
    <t>QUADRO DISTRIB. PVC DE EMBUTIR P/ 12 CIRCUITOS S/ BARRAMENTO C/ TRINCO</t>
  </si>
  <si>
    <t>23,05</t>
  </si>
  <si>
    <t>126,24</t>
  </si>
  <si>
    <t>63,51</t>
  </si>
  <si>
    <t>5,84</t>
  </si>
  <si>
    <t>2,49</t>
  </si>
  <si>
    <t>26,00</t>
  </si>
  <si>
    <t>12,67</t>
  </si>
  <si>
    <t>15,57</t>
  </si>
  <si>
    <t>10,14</t>
  </si>
  <si>
    <t>22,93</t>
  </si>
  <si>
    <t>51,64</t>
  </si>
  <si>
    <t>6,42</t>
  </si>
  <si>
    <t>34,62</t>
  </si>
  <si>
    <t>21,45</t>
  </si>
  <si>
    <t>17,75</t>
  </si>
  <si>
    <t>56,93</t>
  </si>
  <si>
    <t>20,19</t>
  </si>
  <si>
    <t>DATABASE</t>
  </si>
  <si>
    <t>204,46</t>
  </si>
  <si>
    <t>40,01</t>
  </si>
  <si>
    <t>11,10</t>
  </si>
  <si>
    <t>4,83</t>
  </si>
  <si>
    <t>10,90</t>
  </si>
  <si>
    <t>17,02</t>
  </si>
  <si>
    <t>2,38</t>
  </si>
  <si>
    <t>142,65</t>
  </si>
  <si>
    <t>25,01</t>
  </si>
  <si>
    <t>13,29</t>
  </si>
  <si>
    <t>13,07</t>
  </si>
  <si>
    <t>10,27</t>
  </si>
  <si>
    <t>11,27</t>
  </si>
  <si>
    <t>14,83</t>
  </si>
  <si>
    <t>16,30</t>
  </si>
  <si>
    <t>20,54</t>
  </si>
  <si>
    <t>64,99</t>
  </si>
  <si>
    <t>10,24</t>
  </si>
  <si>
    <t>36,64</t>
  </si>
  <si>
    <t>20,11</t>
  </si>
  <si>
    <t>23,00</t>
  </si>
  <si>
    <t>8,54</t>
  </si>
  <si>
    <t>39,00</t>
  </si>
  <si>
    <t>18,78</t>
  </si>
  <si>
    <t>18,81</t>
  </si>
  <si>
    <t>14,03</t>
  </si>
  <si>
    <t>16,01</t>
  </si>
  <si>
    <t>25,05</t>
  </si>
  <si>
    <t>31,27</t>
  </si>
  <si>
    <t>2,42</t>
  </si>
  <si>
    <t>9,28</t>
  </si>
  <si>
    <t>30,42</t>
  </si>
  <si>
    <t>472,01</t>
  </si>
  <si>
    <t>445,12</t>
  </si>
  <si>
    <t>44,92</t>
  </si>
  <si>
    <t>210,00</t>
  </si>
  <si>
    <t>57,89</t>
  </si>
  <si>
    <t>6,30</t>
  </si>
  <si>
    <t>67,96</t>
  </si>
  <si>
    <t>26,21</t>
  </si>
  <si>
    <t>96,90</t>
  </si>
  <si>
    <t>187,30</t>
  </si>
  <si>
    <t>19,74</t>
  </si>
  <si>
    <t>102,44</t>
  </si>
  <si>
    <t>84,61</t>
  </si>
  <si>
    <t>271,90</t>
  </si>
  <si>
    <t>16,18</t>
  </si>
  <si>
    <t>102,45</t>
  </si>
  <si>
    <t>119,24</t>
  </si>
  <si>
    <t>21,42</t>
  </si>
  <si>
    <t>65,85</t>
  </si>
  <si>
    <t>47,94</t>
  </si>
  <si>
    <t>139,44</t>
  </si>
  <si>
    <t>14,15</t>
  </si>
  <si>
    <t>117,19</t>
  </si>
  <si>
    <t>22,57</t>
  </si>
  <si>
    <t>41,73</t>
  </si>
  <si>
    <t>1.275,00</t>
  </si>
  <si>
    <t>996,09</t>
  </si>
  <si>
    <t>1.447,65</t>
  </si>
  <si>
    <t>90,78</t>
  </si>
  <si>
    <t>29,87</t>
  </si>
  <si>
    <t>31,79</t>
  </si>
  <si>
    <t>180,81</t>
  </si>
  <si>
    <t>94,80</t>
  </si>
  <si>
    <t>178,63</t>
  </si>
  <si>
    <t>17,85</t>
  </si>
  <si>
    <t>153,92</t>
  </si>
  <si>
    <t>18,35</t>
  </si>
  <si>
    <t>504,40</t>
  </si>
  <si>
    <t>145,10</t>
  </si>
  <si>
    <t>77,05</t>
  </si>
  <si>
    <t>162,65</t>
  </si>
  <si>
    <t>54,68</t>
  </si>
  <si>
    <t>34,31</t>
  </si>
  <si>
    <t>46,85</t>
  </si>
  <si>
    <t>29,85</t>
  </si>
  <si>
    <t>56,00</t>
  </si>
  <si>
    <t>Placa de obra nas dimensões de 2.0 x 4.0 m, padrão DER</t>
  </si>
  <si>
    <t xml:space="preserve">BARRACAO PARA ESCRITORIO/FISCALIZACAO </t>
  </si>
  <si>
    <t xml:space="preserve">M2 </t>
  </si>
  <si>
    <t xml:space="preserve">BARRACAO ABERTO PARA GUARDA DE TUBOS </t>
  </si>
  <si>
    <t xml:space="preserve">BARRACAO ABERTO PARA SERVICOS GERAIS </t>
  </si>
  <si>
    <t xml:space="preserve">BARRACAO FECHADO DEPOSITO/ALMOXARIFADO </t>
  </si>
  <si>
    <t xml:space="preserve">BARRACAO PARA REFEITORIO </t>
  </si>
  <si>
    <t xml:space="preserve">BARRACAO PARA VESTIARIO E SANITARIO </t>
  </si>
  <si>
    <t xml:space="preserve">PADRAO DE ENTRADA PROVISORIO DE ENERGIA </t>
  </si>
  <si>
    <t xml:space="preserve">UN </t>
  </si>
  <si>
    <t xml:space="preserve">TAPUME CHAPA COMPENSADA RESINADA E=6MM </t>
  </si>
  <si>
    <t xml:space="preserve">TAPUME TELHA METAL E=0,50MM H=2,00M </t>
  </si>
  <si>
    <t xml:space="preserve">M </t>
  </si>
  <si>
    <t xml:space="preserve">PLACA OBRA PAD CESAN E AGENTE FINANCEIRO </t>
  </si>
  <si>
    <t xml:space="preserve">FOSSA SEPTICA PRE-MOLDADA CAP 10 PESSOAS </t>
  </si>
  <si>
    <t xml:space="preserve">FILTRO ANAEROBICO PRE-MOLDADO CAP 10 PES </t>
  </si>
  <si>
    <t xml:space="preserve">SUMIDOURO PRE-MOLDADO CAP 10 PESSOAS </t>
  </si>
  <si>
    <t xml:space="preserve">CONTAINER ESCRITORIO DE 6,0X2,4M C/ BANH </t>
  </si>
  <si>
    <t xml:space="preserve">UNM </t>
  </si>
  <si>
    <t xml:space="preserve">CONTAINER DEPOSITO MAT 6,0X2,4M C/ BANH </t>
  </si>
  <si>
    <t xml:space="preserve">CONTAINER DEPOSITO MAT 6,0X2,4M S/ BANH </t>
  </si>
  <si>
    <t xml:space="preserve">CONTAINER SANIT/VESTIARIO DE 6,0X2,4M </t>
  </si>
  <si>
    <t xml:space="preserve">MOBILIZACAO DE CONTAINER 6,0X2,4M </t>
  </si>
  <si>
    <t xml:space="preserve">DESMOBILIZACAO DE CONTAINER 6,0X2,4M </t>
  </si>
  <si>
    <t xml:space="preserve">BANHEIRO QUIMICO </t>
  </si>
  <si>
    <t>1.480,31</t>
  </si>
  <si>
    <t xml:space="preserve">SANITARIO HIDRAULICO PORTATIL </t>
  </si>
  <si>
    <t xml:space="preserve">TRANSP MAT FORNEC CESAN DIST 51 A 100KM </t>
  </si>
  <si>
    <t xml:space="preserve">TK </t>
  </si>
  <si>
    <t xml:space="preserve">TRANSP MAT FORNEC CESAN DIST 101 A 200KM </t>
  </si>
  <si>
    <t xml:space="preserve">TRANSP MAT FORNEC CESAN DIST ACI 200KM </t>
  </si>
  <si>
    <t xml:space="preserve">GRUPO GERADOR ATE 20 KVA </t>
  </si>
  <si>
    <t xml:space="preserve">HRS </t>
  </si>
  <si>
    <t xml:space="preserve">MES </t>
  </si>
  <si>
    <t xml:space="preserve">GRUPO GERADOR DE 21 A 80 KVA </t>
  </si>
  <si>
    <t xml:space="preserve">GRUPO GERADOR DE 81 A 125 KVA </t>
  </si>
  <si>
    <t xml:space="preserve">GRUPO GERADOR DE 126 A 180 KVA </t>
  </si>
  <si>
    <t xml:space="preserve">MOB E DESMOB DE EQUIPAMENTOS &lt;=50KM </t>
  </si>
  <si>
    <t xml:space="preserve">MOB E DESMOB DE EQUIPAMENTOS &gt;50KM </t>
  </si>
  <si>
    <t xml:space="preserve">KM </t>
  </si>
  <si>
    <t xml:space="preserve">CADASTRO DE REDE AGUA OU ESGOTO </t>
  </si>
  <si>
    <t xml:space="preserve">CADASTRO DA OBRA CIVIL LOCALIZADA </t>
  </si>
  <si>
    <t xml:space="preserve">LOC NIV REDE COL/RECAL/EMISARIO/ADUTORA </t>
  </si>
  <si>
    <t xml:space="preserve">LOC NIV E ACOMP TOPOG REDES DIST AGUA </t>
  </si>
  <si>
    <t xml:space="preserve">ACOMP TOPOGRAFICO REDES COLETORAS ESGOTO </t>
  </si>
  <si>
    <t xml:space="preserve">ACOMP TOPOGR RECAL/EMISARIO/ADUTORA </t>
  </si>
  <si>
    <t xml:space="preserve">TESTE DE DEFORMACAO E DECLIVIDADE </t>
  </si>
  <si>
    <t xml:space="preserve">TESTE DE ESTANQUEIDADE </t>
  </si>
  <si>
    <t xml:space="preserve">LOCACAO OBRA COM EQUIPAMENTO TOPOGRAFICO </t>
  </si>
  <si>
    <t xml:space="preserve">LOCACAO OBRA SEM EQUIPAMENTO TOPOGRAFICO </t>
  </si>
  <si>
    <t xml:space="preserve">LOCACAO AREA COM EQUIPAMENTO TOPOGRAFICO </t>
  </si>
  <si>
    <t xml:space="preserve">EQUIPE TOPOGRAFICA OBRA POR MES </t>
  </si>
  <si>
    <t xml:space="preserve">EQUIPE TOPOGRAFICA OBRA POR DIA </t>
  </si>
  <si>
    <t xml:space="preserve">UND </t>
  </si>
  <si>
    <t xml:space="preserve">ENSAIO COMPRESSAO SIMPLES - CONTRAPROVA </t>
  </si>
  <si>
    <t xml:space="preserve">MARCO LOCALIZADOR DE DUTOS </t>
  </si>
  <si>
    <t xml:space="preserve">LS: 157,27% </t>
  </si>
  <si>
    <t>SEM BDI</t>
  </si>
  <si>
    <t>Página 1 de 26</t>
  </si>
  <si>
    <t xml:space="preserve">CÓDIGO </t>
  </si>
  <si>
    <t xml:space="preserve">DESCRIÇÃO </t>
  </si>
  <si>
    <t xml:space="preserve">UNIDADE </t>
  </si>
  <si>
    <t xml:space="preserve">SINALIZACAO COM FITA SUBTERRANEA </t>
  </si>
  <si>
    <t xml:space="preserve">TAPUME VEDACAO DESCONTINUO COM TABUAS </t>
  </si>
  <si>
    <t xml:space="preserve">TAPUME PROT CHAPA COMPENS RESINADA 12MM </t>
  </si>
  <si>
    <t xml:space="preserve">TAPUME PROT TELHA MET E=0,50MM H=2,0M </t>
  </si>
  <si>
    <t xml:space="preserve">PASSADICOS COM PRANCHAS DE MADEIRA </t>
  </si>
  <si>
    <t xml:space="preserve">PASSADICOS COM CHAPAS DE ACO </t>
  </si>
  <si>
    <t xml:space="preserve">KG </t>
  </si>
  <si>
    <t xml:space="preserve">TELA DE PROTECAO FACHADA </t>
  </si>
  <si>
    <t xml:space="preserve">ESCORAMENTO DE MURO </t>
  </si>
  <si>
    <t xml:space="preserve">ESCORAMENTO DE ARVORES </t>
  </si>
  <si>
    <t xml:space="preserve">ESCORAMENTO DE POSTES </t>
  </si>
  <si>
    <t xml:space="preserve">ANDAIME TIPO BALANCIM LEVE </t>
  </si>
  <si>
    <t xml:space="preserve">ANDAIME FACHADEIRO (M2XMES) </t>
  </si>
  <si>
    <t xml:space="preserve">MONTAGEM/DESMONTAGEM ANDAIME FACHADEIRO </t>
  </si>
  <si>
    <t xml:space="preserve">TRANSP MANUAL MAT DIFIC ACESS ATE 500M </t>
  </si>
  <si>
    <t xml:space="preserve">TRANSP MANUAL MAT DIFIC ACESS ACIMA 500M </t>
  </si>
  <si>
    <t xml:space="preserve">TRANSPORTE MANUAL DE MATERIAIS </t>
  </si>
  <si>
    <t xml:space="preserve">TO </t>
  </si>
  <si>
    <t xml:space="preserve">CORTE DESTOC ARVORE DIAM DE 10,01 A 30CM </t>
  </si>
  <si>
    <t xml:space="preserve">CORTE DESTOC ARVORE DIAM MAIOR 30,0CM </t>
  </si>
  <si>
    <t xml:space="preserve">LIMPEZA DE AREA (VARREDURA) </t>
  </si>
  <si>
    <t xml:space="preserve">LIMPEZA DE RUA COM LAVAGEM </t>
  </si>
  <si>
    <t xml:space="preserve">LIMPEZA GERAL DA EDIFICACAO </t>
  </si>
  <si>
    <t xml:space="preserve">LIMPEZA MANUAL DE TERRENO </t>
  </si>
  <si>
    <t xml:space="preserve">LIMPEZA MANUAL TERRENO VEGETACAO DENSA </t>
  </si>
  <si>
    <t xml:space="preserve">LIMPEZA MECANICA DE TERRENO </t>
  </si>
  <si>
    <t xml:space="preserve">LIMPEZA ARMADURAS COM ESCOVA DE ACO </t>
  </si>
  <si>
    <t xml:space="preserve">LIMPEZA DE CONCRETO C/ HIDROJATEAMENTO </t>
  </si>
  <si>
    <t xml:space="preserve">LIMPEZA DE CALHAS </t>
  </si>
  <si>
    <t xml:space="preserve">LIMP MANUAL CANALETA DE AGUAS PLUVIAIS </t>
  </si>
  <si>
    <t xml:space="preserve">LIMPEZA PAREDES E FUNDO COM ESCOVACAO </t>
  </si>
  <si>
    <t xml:space="preserve">LIMPEZA E LAVAGEM COM BOMBA ALTA PRESSAO </t>
  </si>
  <si>
    <t xml:space="preserve">LIMPEZA MANUAL DE CAIXA </t>
  </si>
  <si>
    <t xml:space="preserve">LIMPEZA MANUAL DE POCOS VISITA </t>
  </si>
  <si>
    <t xml:space="preserve">LIMPEZA E DESOBSTRUCAO PV E CAIXA </t>
  </si>
  <si>
    <t xml:space="preserve">LIMPEZA E DESOBS REDES DN 100 A DN 400 </t>
  </si>
  <si>
    <t xml:space="preserve">LIMPEZA E DESOB DE REDES COM RID-GID </t>
  </si>
  <si>
    <t xml:space="preserve">RETIRADA MAT LEITO FILTRANTE C/ REAPROV </t>
  </si>
  <si>
    <t xml:space="preserve">M3 </t>
  </si>
  <si>
    <t xml:space="preserve">RASPAGEM/LIMP MECANICA TERRENO C/ TRATOR </t>
  </si>
  <si>
    <t xml:space="preserve">REGULARIZACAO E ACERTO MANUAL DO TERRENO </t>
  </si>
  <si>
    <t xml:space="preserve">REGULARIZACAO MECANICA DE TERRENO </t>
  </si>
  <si>
    <t xml:space="preserve">REMOCAO DE ENTULHO SEM CAMINHAO </t>
  </si>
  <si>
    <t xml:space="preserve">PODA MANUAL DE GRAMA INCLUSIVE BOTA FORA </t>
  </si>
  <si>
    <t xml:space="preserve">PODA MEC DE GRAMA INCLUSIVE BOTA FORA </t>
  </si>
  <si>
    <t xml:space="preserve">PLACA SINALIZACAO TRANSITO EM CAVALETE </t>
  </si>
  <si>
    <t xml:space="preserve">TELA TAPUME CONTINUO PARA SINALIZACAO </t>
  </si>
  <si>
    <t xml:space="preserve">CONES DE SINALIZACAO </t>
  </si>
  <si>
    <t xml:space="preserve">CONES DE SINALIZACAO COM SINALIZADOR </t>
  </si>
  <si>
    <t xml:space="preserve">BANDEROLA DE SINALIZACAO </t>
  </si>
  <si>
    <t xml:space="preserve">SINAL PARE E SIGA C/ PLACAS BLOQ E RADIO </t>
  </si>
  <si>
    <t xml:space="preserve">SINALIZACAO NOTURNA COM ENERGIA ELETRICA </t>
  </si>
  <si>
    <t xml:space="preserve">SINALIZACAO COM FAIXA DUPLA ZEBRADA </t>
  </si>
  <si>
    <t xml:space="preserve">APICOAMENTO MANUAL DE CONCRETO </t>
  </si>
  <si>
    <t>11,18</t>
  </si>
  <si>
    <t>Página 2 de 26</t>
  </si>
  <si>
    <t xml:space="preserve">DEMOLICAO DE ALVEN LAJOTA/TIJOLO/BLOCO </t>
  </si>
  <si>
    <t xml:space="preserve">DEMOLICAO DE ALVENARIA DE COBOGO </t>
  </si>
  <si>
    <t xml:space="preserve">DEMOLICAO MANUAL CONCRETO ARMADO </t>
  </si>
  <si>
    <t xml:space="preserve">DEMOLICAO MECANICA CONCRETO ARMADO </t>
  </si>
  <si>
    <t xml:space="preserve">DEMOLICAO MANUAL CONCRETO SIMPLES/CICLOP </t>
  </si>
  <si>
    <t xml:space="preserve">DEMOLICAO MANUAL DE PISO EM CERAMICA </t>
  </si>
  <si>
    <t xml:space="preserve">DEMOLICAO MANUAL DE PISO EM GRANITO </t>
  </si>
  <si>
    <t xml:space="preserve">DEMOLICAO DE REVESTIMENTO EM CERAMICA </t>
  </si>
  <si>
    <t xml:space="preserve">RETIRADA DE BANCADA MARMORE/GRANITO </t>
  </si>
  <si>
    <t xml:space="preserve">RETIRADA DE BACIA/LAVATORIOS C/ REAPROV. </t>
  </si>
  <si>
    <t xml:space="preserve">RETIRADA COBERT CANALETE 49 OU 90 C/ REA </t>
  </si>
  <si>
    <t xml:space="preserve">RETIRADA COBERT TELHA FIBROCIM C/ REPROV </t>
  </si>
  <si>
    <t xml:space="preserve">RETIRADA DA ESTRUTURA MADEIRA DO TELHADO </t>
  </si>
  <si>
    <t xml:space="preserve">RETIRADA DE MASSA UNICA/REBOCO/EMBOCO </t>
  </si>
  <si>
    <t xml:space="preserve">RETIRADA DE ARAME FARPADO DE CERCA </t>
  </si>
  <si>
    <t xml:space="preserve">RETIRADA DE CERCA EM TELA GALVANIZADA </t>
  </si>
  <si>
    <t xml:space="preserve">RETIRADA DE CERCA SEM REAPROVEITAMENTO </t>
  </si>
  <si>
    <t xml:space="preserve">RETIRADA DE DIVISORIAS COM REAPROVEITAM </t>
  </si>
  <si>
    <t xml:space="preserve">RETIR ESQUADRIA PORTA/JANELA C/ REAPRPV. </t>
  </si>
  <si>
    <t xml:space="preserve">RETIRADA DE FORRO EM PVC C/ REAPROVEITAM </t>
  </si>
  <si>
    <t xml:space="preserve">RETIRADA DE GUARDA CORPO </t>
  </si>
  <si>
    <t xml:space="preserve">REMOCAO DE PINTURA ESTRUTURA METALICA </t>
  </si>
  <si>
    <t xml:space="preserve">RETIRADA PONTO ELETRICOS, INC DISJUNTOR </t>
  </si>
  <si>
    <t xml:space="preserve">RETIRADA DE PORTAO COM REAPROVEITAMENTO </t>
  </si>
  <si>
    <t xml:space="preserve">RETIR RODAPE/DEGRAU/SOLEIRA/BANC GRANITO </t>
  </si>
  <si>
    <t xml:space="preserve">RETIRADA DE TELHA CERAMICA </t>
  </si>
  <si>
    <t xml:space="preserve">RETIRADA DE TORNEIRAS E REGISTROS </t>
  </si>
  <si>
    <t xml:space="preserve">RETIRADA PISO PAVIFLEX/PLACAS BORRACHA </t>
  </si>
  <si>
    <t xml:space="preserve">RETIRADA DE GRADES OU GRADIS </t>
  </si>
  <si>
    <t xml:space="preserve">DESATIVACAO E VEDACAO DE PONTO DE AGUA </t>
  </si>
  <si>
    <t xml:space="preserve">FURO EM ROCHA DN 32MM/50CM C/ ENCH GROUT </t>
  </si>
  <si>
    <t xml:space="preserve">FURO EM PAREDE CONCRETO 3/8" 15 A 20CM </t>
  </si>
  <si>
    <t xml:space="preserve">ABERTUR/FECHAM ALVENAR TUBO DN15A25MM </t>
  </si>
  <si>
    <t xml:space="preserve">ABERTUR/FECHAM ALVENAR TUBO DN32A50MM </t>
  </si>
  <si>
    <t xml:space="preserve">ABERTUR/FECHAM ALVENAR TUBO DN75 A 100MM </t>
  </si>
  <si>
    <t xml:space="preserve">CACAMBA ESTAC. P/ CARREG.MANUAL </t>
  </si>
  <si>
    <t xml:space="preserve">RETIRADA DE TAMPAS CHAPA ACO </t>
  </si>
  <si>
    <t xml:space="preserve">DEMOLICAO DE PISO CIMENTADO SOBRE LASTR </t>
  </si>
  <si>
    <t xml:space="preserve">RETIRADA MAT LEITO FILTRANTE S/ REAPROV </t>
  </si>
  <si>
    <t xml:space="preserve">ANDAIME TUBULAR P/ESTRUTURAS CONCRETO </t>
  </si>
  <si>
    <t xml:space="preserve">MONTAGEM/DESMONTAGEM ANDAIME TUBULAR </t>
  </si>
  <si>
    <t xml:space="preserve">LOCACAO ANDAIME METALICO TUBULAR (MXMES) </t>
  </si>
  <si>
    <t xml:space="preserve">PLACAS INDICATIVAS EM ACRILICO </t>
  </si>
  <si>
    <t xml:space="preserve">RETIRADA DE GUARDA CORPO C REAPROVEITAM </t>
  </si>
  <si>
    <t xml:space="preserve">ESCAVACAO MANUAL SOLO 1ªCAT PROF ATE 3M </t>
  </si>
  <si>
    <t xml:space="preserve">ESCAVACAO MANUAL SOLO 1ªCAT PROF ACI 3M </t>
  </si>
  <si>
    <t xml:space="preserve">ESCAVACAO MANUAL VALA ATE 1M SOLO MOLE </t>
  </si>
  <si>
    <t xml:space="preserve">ESCAVACAO MANUAL DE SOLO TURFOSO </t>
  </si>
  <si>
    <t xml:space="preserve">ESCAVACAO MANUAL SOLO 2ªCAT PROF ATE 3M </t>
  </si>
  <si>
    <t xml:space="preserve">ESCAVACAO MECAN SOLO 1ªCAT PROF ATE 3M </t>
  </si>
  <si>
    <t>Página 3 de 26</t>
  </si>
  <si>
    <t xml:space="preserve">ESCAVACAO MECAN SOLO 1ªCAT PROF ACI 3M </t>
  </si>
  <si>
    <t xml:space="preserve">ESCAVACAO MECANICA DE MATERIAL TURFOSO </t>
  </si>
  <si>
    <t xml:space="preserve">ESCAVACAO MECAN SOLO 2ªCAT PROF ATE 3M </t>
  </si>
  <si>
    <t xml:space="preserve">ESCAVACAO MECAN SOLO 2ªCAT PROF ACI 3M </t>
  </si>
  <si>
    <t xml:space="preserve">ESCAVACAO CAVA/VALA COM ARGAM EXPANSIVA </t>
  </si>
  <si>
    <t xml:space="preserve">ESC ROCHA MACICO OU AFLORADA C/ ARG EXPA </t>
  </si>
  <si>
    <t xml:space="preserve">ESCAVACAO MEC EM ROCHA S/ USO EXPLOSIVOS </t>
  </si>
  <si>
    <t xml:space="preserve">ESCAVACAO EM CAVA C/ USO EXPLOSIVOS </t>
  </si>
  <si>
    <t xml:space="preserve">ESCAVACAO MEC E REMOCAO DE SOLOS MOLES </t>
  </si>
  <si>
    <t xml:space="preserve">REGULARIZACAO DO FUNDO DE VALA COM AREIA </t>
  </si>
  <si>
    <t xml:space="preserve">REGULARIZACAO DO FUNDO DE CAVA C/ BRITA </t>
  </si>
  <si>
    <t xml:space="preserve">REGULARIZACAO DO FUNDO VALA </t>
  </si>
  <si>
    <t xml:space="preserve">REATERRO MAN SEM COMPACTACAO CONTROLADA </t>
  </si>
  <si>
    <t xml:space="preserve">REATERRO MEC SEM COMPACTACAO CONTROLADA </t>
  </si>
  <si>
    <t xml:space="preserve">REATERRO COM APILOAMENTO MANUAL </t>
  </si>
  <si>
    <t xml:space="preserve">REATERRO COM COMPACTACAO MECANICA </t>
  </si>
  <si>
    <t xml:space="preserve">REATERRO COM ADENSAMENTO HIDRAULICO </t>
  </si>
  <si>
    <t xml:space="preserve">ATERRO COM AREIA SEM COMPAC CONTROLADA </t>
  </si>
  <si>
    <t xml:space="preserve">ATERRO COM AREIA COM COMPAC MECANICA </t>
  </si>
  <si>
    <t xml:space="preserve">ATERRO COM AREIA COM ADENSAMENTO HIDR </t>
  </si>
  <si>
    <t xml:space="preserve">ATERRO COM ARGILA S/ COMPAC CONTROLADA </t>
  </si>
  <si>
    <t xml:space="preserve">ATERRO COM ARGILA C/ APILOAMENTO MANUAL </t>
  </si>
  <si>
    <t xml:space="preserve">ATERRO COM ARGILA C/ COMPAC MECANICA </t>
  </si>
  <si>
    <t xml:space="preserve">ATERRO COM ARGILA MECANIZADO 100% PN </t>
  </si>
  <si>
    <t xml:space="preserve">CORTE TERRENO NATURAL COM EQUIP MECANICO </t>
  </si>
  <si>
    <t xml:space="preserve">CORTE ATERRO COMPENS INCL COMPAC. 100%PN </t>
  </si>
  <si>
    <t xml:space="preserve">CORTE, CARGA, DESC E ESPALH MAT DIST 1,5 </t>
  </si>
  <si>
    <t>9,47</t>
  </si>
  <si>
    <t xml:space="preserve">CORTE E CARGA DE MATERIAL COM EQUIP MECA </t>
  </si>
  <si>
    <t xml:space="preserve">CARGA E DESCARGA QQ TIPO SOLO(BOTA FORA) </t>
  </si>
  <si>
    <t xml:space="preserve">CARGA E DESCARGA DE ROCHA (BOTA FORA) </t>
  </si>
  <si>
    <t xml:space="preserve">CARGA MAN E DESC DE ENTULHO EM CAMINHAO </t>
  </si>
  <si>
    <t xml:space="preserve">TRANSPORTE DE SOLOS PARA BOTA FORA </t>
  </si>
  <si>
    <t xml:space="preserve">MK </t>
  </si>
  <si>
    <t xml:space="preserve">TRANSPORTE DE MATERIAIS PARA ATERRO </t>
  </si>
  <si>
    <t xml:space="preserve">ESPALHAMENTO/REGUL DE MATERIAL ESCAVADO </t>
  </si>
  <si>
    <t xml:space="preserve">DRAGAGEM DE LAGOAS E VALAS </t>
  </si>
  <si>
    <t xml:space="preserve">BOTA-FORA DE MATERIAIS SEM USO CAMINHAO </t>
  </si>
  <si>
    <t xml:space="preserve">COMPAC MEC ATERRO ARGILOGO 100% PN </t>
  </si>
  <si>
    <t xml:space="preserve">RECOMPOSICAO DE CAVA COM BRITA 02 </t>
  </si>
  <si>
    <t xml:space="preserve">RECOMPOSICAO DE CAVA COM SOLO BRITA </t>
  </si>
  <si>
    <t xml:space="preserve">ESCORAMENTO METALICO TIPO GAIOLA </t>
  </si>
  <si>
    <t xml:space="preserve">ESCORAMENTO VALAS COM PRANCHA METALICA </t>
  </si>
  <si>
    <t xml:space="preserve">ESCORAMENTO CAVAS COM PRANCHA METALICA </t>
  </si>
  <si>
    <t xml:space="preserve">ENROCAMENTO COM PEDRA DE MAO </t>
  </si>
  <si>
    <t xml:space="preserve">ENSECADEIRA COM SACOS DE AREIA </t>
  </si>
  <si>
    <t xml:space="preserve">ENSECADEIRA SACOS E SOLO LOCAL </t>
  </si>
  <si>
    <t xml:space="preserve">ENSECADEIRA COM PRANCHAS DE MADEIRA </t>
  </si>
  <si>
    <t xml:space="preserve">DAMAS EM SOLO CIMENTO 6:1 (ESTRUTURANTE) </t>
  </si>
  <si>
    <t xml:space="preserve">DAMAS EM SOLO CIMENTO 12:1 </t>
  </si>
  <si>
    <t xml:space="preserve">DAMAS CONTENCAO MADEIRA </t>
  </si>
  <si>
    <t xml:space="preserve">GABIAO TIPO COLCHAO H=0,30 ZN/AL+PVC </t>
  </si>
  <si>
    <t xml:space="preserve">MURO GABIAO TIPO CAIXA 2X1X1M ZN/AL </t>
  </si>
  <si>
    <t>Página 4 de 26</t>
  </si>
  <si>
    <t xml:space="preserve">RIP-RAP EM PLACAS CONCRETO ARMADO E=5CM </t>
  </si>
  <si>
    <t xml:space="preserve">INJECAO DE SOLO-CIMENTO 10:1 </t>
  </si>
  <si>
    <t xml:space="preserve">SOLO CIMENTO 1:6 ENSACADO </t>
  </si>
  <si>
    <t xml:space="preserve">ESGOT C/ AUX DE CJ MOTO-BOMBA ATE 10M3/H </t>
  </si>
  <si>
    <t xml:space="preserve">ESGOT C/ AUX DE CJ MOTO-BOMBA ACI 10M3/H </t>
  </si>
  <si>
    <t xml:space="preserve">REBAI LENCOL FREATICO C/ PONT FILTRANTES </t>
  </si>
  <si>
    <t xml:space="preserve">LASTRO DE AREIA MEDIA LAVADA </t>
  </si>
  <si>
    <t xml:space="preserve">LASTRO DE PO DE PEDRA </t>
  </si>
  <si>
    <t xml:space="preserve">LASTRO DE BRITA "0" </t>
  </si>
  <si>
    <t xml:space="preserve">LASTRO DE BRITA "1" </t>
  </si>
  <si>
    <t xml:space="preserve">LASTRO DE BRITA "2" </t>
  </si>
  <si>
    <t xml:space="preserve">LASTRO DE BRITA 3 A 4 </t>
  </si>
  <si>
    <t xml:space="preserve">LASTRO DE PEDRA DE MAO </t>
  </si>
  <si>
    <t xml:space="preserve">TIJOLO CERAMICO PARA LEITO DE SECAGEM </t>
  </si>
  <si>
    <t xml:space="preserve">LASTRO DE CONCRETO MAGRO </t>
  </si>
  <si>
    <t xml:space="preserve">FORMA PLANA METALICA ESCO/DESF/CIMB </t>
  </si>
  <si>
    <t xml:space="preserve">FORMA CURVA METALICA ESCO/DESF/CIMB </t>
  </si>
  <si>
    <t xml:space="preserve">FORMA PLANA DE MADEIRA - PILAR/VIGA/PARE </t>
  </si>
  <si>
    <t xml:space="preserve">FORMA CURVA MADEIRA - PILAR/VIGA/PAREDE </t>
  </si>
  <si>
    <t xml:space="preserve">FORMA PLANA CHAPA 12MM-VIGA/PILAR/PAREDE </t>
  </si>
  <si>
    <t xml:space="preserve">FORMA PLANA CHAPA 12MM-LAJE </t>
  </si>
  <si>
    <t xml:space="preserve">FORMA CURVA CHAPA COMPENSADA PLAST 12MM </t>
  </si>
  <si>
    <t xml:space="preserve">CIMBRAMENTO DE MADEIRA PARA EDIFICACOES </t>
  </si>
  <si>
    <t xml:space="preserve">TAMPONAMENTO DE FURO DE FORMA METALICA </t>
  </si>
  <si>
    <t xml:space="preserve">ARMADURA CA-25 </t>
  </si>
  <si>
    <t xml:space="preserve">ARMADURA CA-50 </t>
  </si>
  <si>
    <t xml:space="preserve">ARMADURA CA-60 </t>
  </si>
  <si>
    <t xml:space="preserve">CONCRETO FCK 100 KG/CM2, VIRADO NA OBRA </t>
  </si>
  <si>
    <t xml:space="preserve">CONCRETO FCK 150 KG/CM2, VIRADO NA OBRA </t>
  </si>
  <si>
    <t xml:space="preserve">CONCRETO FCK 200 KG/CM2, VIRADO NA OBRA </t>
  </si>
  <si>
    <t xml:space="preserve">CONCRETO FCK 250 KG/CM2, VIRADO NA OBRA </t>
  </si>
  <si>
    <t xml:space="preserve">CONCRETO USINADO FCK 150 KG/CM2 </t>
  </si>
  <si>
    <t xml:space="preserve">CONCRETO USINADO FCK 200 KG/CM2 </t>
  </si>
  <si>
    <t xml:space="preserve">CONCRETO USINADO FCK 250 KG/CM2 </t>
  </si>
  <si>
    <t xml:space="preserve">CONCRETO USINADO FCK 300 KG/CM2 </t>
  </si>
  <si>
    <t xml:space="preserve">CONCRETO USINADO FCK 350 KG/CM2 </t>
  </si>
  <si>
    <t xml:space="preserve">CONCRETO USINADO FCK 400 KG/CM2 </t>
  </si>
  <si>
    <t xml:space="preserve">CONCRETO USINADO FCK 200 KG/CM2 BOMBEADO </t>
  </si>
  <si>
    <t xml:space="preserve">CONCRETO USINADO FCK 250 KG/CM2 BOMBEADO </t>
  </si>
  <si>
    <t xml:space="preserve">CONCRETO USINADO FCK 300 KG/CM2 BOMBEADO </t>
  </si>
  <si>
    <t xml:space="preserve">CONCRETO USINADO FCK 350 KG/CM2 BOMBEADO </t>
  </si>
  <si>
    <t xml:space="preserve">CONCRETO USINADO FCK 400 KG/CM2 BOMBEADO </t>
  </si>
  <si>
    <t xml:space="preserve">CONCRETO CICLOPICO </t>
  </si>
  <si>
    <t xml:space="preserve">LAJE PRE-MOLDADA PARA FORRO SIMPLES </t>
  </si>
  <si>
    <t xml:space="preserve">LAJE PRE-MOLDADA SOBRECARGA 300KG/M2 </t>
  </si>
  <si>
    <t xml:space="preserve">CRAVACAO DE ESTACAS COM TRILHO TR-57 </t>
  </si>
  <si>
    <t xml:space="preserve">CRAVACAO DE ESTACAS COM TRILHO TR-68 </t>
  </si>
  <si>
    <t xml:space="preserve">CRAVACAO DE ESTACA CONC DN 180MM 35 TON </t>
  </si>
  <si>
    <t xml:space="preserve">CRAVACAO DE ESTACA CONC DN 230MM 55 TON </t>
  </si>
  <si>
    <t>Página 5 de 26</t>
  </si>
  <si>
    <t xml:space="preserve">CRAVACAO ESTACA EUCALIPTO TRATADO 0,15M </t>
  </si>
  <si>
    <t xml:space="preserve">CRAV ESTACA PERFIL "I" BITOLA W 150X13 </t>
  </si>
  <si>
    <t xml:space="preserve">CRAV ESTACA PERFIL "I" BITOLA W 200X35,9 </t>
  </si>
  <si>
    <t xml:space="preserve">CRAV ESTACA PERFIL "I" BITOLA W 200X46,1 </t>
  </si>
  <si>
    <t xml:space="preserve">PILAR 40X20CM REDE DN150 A 250-RIO </t>
  </si>
  <si>
    <t xml:space="preserve">PILAR 60X20CM REDE DN300 A 400-RIO </t>
  </si>
  <si>
    <t xml:space="preserve">PILAR 40X15CM REDE DN150 A 250-CORREGO </t>
  </si>
  <si>
    <t xml:space="preserve">PILAR 60X15CM REDE DN300 A 400-CORREGO </t>
  </si>
  <si>
    <t xml:space="preserve">BASE 80X60X40CM REDE DN150 A 400-RIO </t>
  </si>
  <si>
    <t xml:space="preserve">BASE 60X60X30CM REDE DN150 A 250-CORREGO </t>
  </si>
  <si>
    <t xml:space="preserve">BASE 80X60X30CM REDE DN300 A 400-CORREGO </t>
  </si>
  <si>
    <t xml:space="preserve">PV-ANEL CONCR DN 600 PROF ATE 1,25M </t>
  </si>
  <si>
    <t xml:space="preserve">PV-ANEL CONCR DN 1000 PROF DE1,26A1,75M </t>
  </si>
  <si>
    <t xml:space="preserve">PV-ANEL CONCR DN 1000 PROF DE1,76A2,25M </t>
  </si>
  <si>
    <t xml:space="preserve">PV-ANEL CONCR DN 1000 PROF DE2,26A2,75M </t>
  </si>
  <si>
    <t xml:space="preserve">PV-ANEL CONCR DN 1200 PROF DE2,76A3,25M </t>
  </si>
  <si>
    <t xml:space="preserve">PV-ANEL CONCR DN 1200 PROF DE3,26A3,75M </t>
  </si>
  <si>
    <t xml:space="preserve">PV-ANEL CONCR DN 1200 PROF DE3,76A4,25M </t>
  </si>
  <si>
    <t xml:space="preserve">PV-ANEL CONCR DN 1200 PROF DE4,26A4,75M </t>
  </si>
  <si>
    <t xml:space="preserve">PV-ANEL CONCR DN 1200 PROF DE4,76A5,25M </t>
  </si>
  <si>
    <t xml:space="preserve">PV-ANEL CONCR DN 1200 PROF DE5,26A5,75M </t>
  </si>
  <si>
    <t xml:space="preserve">PV-ANEL CONCR DN 1200 PROF DE5,76A6,25M </t>
  </si>
  <si>
    <t xml:space="preserve">PV DN600 BEIRA RIO PROF ATE 1,25M-ENTER </t>
  </si>
  <si>
    <t xml:space="preserve">PV DN600 BEIRA RIO PROF 1,26A1,75M-ENTER </t>
  </si>
  <si>
    <t xml:space="preserve">PV DN600 BEIRA RIO PROF 1,76A2,25M-ENTER </t>
  </si>
  <si>
    <t xml:space="preserve">PV DN600 BEIRA RIO PROF 2,26A2,75M-ENTER </t>
  </si>
  <si>
    <t xml:space="preserve">PV DN800 BEIRA RIO PROF ATE 1,25M-ENTER </t>
  </si>
  <si>
    <t xml:space="preserve">PV DN800 BEIRA RIO PROF 1,26A1,75M-ENTER </t>
  </si>
  <si>
    <t xml:space="preserve">PV DN800 BEIRA RIO PROF 1,76A2,25M-ENTER </t>
  </si>
  <si>
    <t xml:space="preserve">PV DN800 BEIRA RIO PROF 2,26A2,75M-ENTER </t>
  </si>
  <si>
    <t xml:space="preserve">PV DN800 BEIRA RIO PROF 2,76A3,25M-ENTER </t>
  </si>
  <si>
    <t xml:space="preserve">PV DN800 BEIRA RIO PROF 3,26A3,75M-ENTER </t>
  </si>
  <si>
    <t xml:space="preserve">PV DN600 BEIRA RIO PROF ATE 1,25M-AEREO </t>
  </si>
  <si>
    <t xml:space="preserve">PV DN600 BEIRA RIO PROF 1,26A1,75M-AEREO </t>
  </si>
  <si>
    <t xml:space="preserve">PV DN800 BEIRA RIO PROF ATE 1,25M-AEREO </t>
  </si>
  <si>
    <t xml:space="preserve">PV DN800 BEIRA RIO PROF 1,26A1,75M-AEREO </t>
  </si>
  <si>
    <t xml:space="preserve">PV DN800 BEIRA RIO PROF 1,76A2,25M-AEREO </t>
  </si>
  <si>
    <t xml:space="preserve">PV POLIET DN 800 PROF ATE 1,25M </t>
  </si>
  <si>
    <t xml:space="preserve">PV POLIET DN 800 PROF DE 1,26 A 1,75M </t>
  </si>
  <si>
    <t xml:space="preserve">PV POLIET DN 800 PROF DE 1,76 A 2,25M </t>
  </si>
  <si>
    <t xml:space="preserve">PV POLIET DN 1000 PROF DE 2,26 A 2,75M </t>
  </si>
  <si>
    <t xml:space="preserve">PV POLIET DN 1000 PROF DE 2,76 A 3,25M </t>
  </si>
  <si>
    <t xml:space="preserve">PV POLIET DN 1000 PROF DE 3,26 A 3,75M </t>
  </si>
  <si>
    <t xml:space="preserve">PV POLIET DN 1000 PROF DE 3,76 A 4,25M </t>
  </si>
  <si>
    <t xml:space="preserve">ALVENARIA DE TIJOLO MACICO, E=10CM </t>
  </si>
  <si>
    <t xml:space="preserve">ALVENARIA DE TIJOLO MACICO, E=20CM </t>
  </si>
  <si>
    <t xml:space="preserve">ALVENARIA DE LAJOTA FURADA E=10CM </t>
  </si>
  <si>
    <t xml:space="preserve">ALVENARIA DE LAJOTA FURADA E=20CM </t>
  </si>
  <si>
    <t xml:space="preserve">ALVENARIA BLOCO CONCRETO E=9CM </t>
  </si>
  <si>
    <t xml:space="preserve">ALVENARIA BLOCO CONCRETO E=14CM </t>
  </si>
  <si>
    <t>Página 6 de 26</t>
  </si>
  <si>
    <t xml:space="preserve">ALVENARIA BLOCO CONCRETO E=19CM </t>
  </si>
  <si>
    <t xml:space="preserve">ALVENARIA BLOCO CONCRETO E=9CM APARENTE </t>
  </si>
  <si>
    <t xml:space="preserve">ALVENARIA BLOCO CONCRETO E=14CM APARENTE </t>
  </si>
  <si>
    <t xml:space="preserve">ALVENARIA BLOCO CONCRETO E=19CM APARENTE </t>
  </si>
  <si>
    <t xml:space="preserve">ALVENARIA BLOCO CONCR E=14CM ESTRUTURAL </t>
  </si>
  <si>
    <t xml:space="preserve">ALVENARIA BLOCO CONCR E=19CM ESTRUTURAL </t>
  </si>
  <si>
    <t xml:space="preserve">ALVENARIA BLOCO CONCR E=14CM ESTRUT/APAR </t>
  </si>
  <si>
    <t xml:space="preserve">ALVENARIA BLOCO CONCR E=19CM ESTRUT/APAR </t>
  </si>
  <si>
    <t xml:space="preserve">ALVENAR BL CONCR U E=14CM ARM/CONC/AMAR </t>
  </si>
  <si>
    <t xml:space="preserve">ALVENAR BL CONCR U E=19CM ARM/CONC/AMAR </t>
  </si>
  <si>
    <t xml:space="preserve">ALVENARIA ELEMENTO VAZADO CERAMICO E=7CM </t>
  </si>
  <si>
    <t xml:space="preserve">ALVENARIA ELEMENTO VAZADO CONCR E=10CM </t>
  </si>
  <si>
    <t xml:space="preserve">ALVENARIA DE PEDRA </t>
  </si>
  <si>
    <t xml:space="preserve">GUARDA CORPO PRFV 2"X2" PADRAO A2.3 </t>
  </si>
  <si>
    <t xml:space="preserve">GUARDA-CORPO GALV 1.1/2" PAD A2.2 S/TEL </t>
  </si>
  <si>
    <t xml:space="preserve">GUARDA-CORPO GALV 1.1/2" PAD A2.2 C/TEL </t>
  </si>
  <si>
    <t xml:space="preserve">CORRIMAO PRFV 2"X2" PADRAO A2.3 </t>
  </si>
  <si>
    <t xml:space="preserve">CORRIMAO ACO GALV. 1.1/2", PAD A2.4 </t>
  </si>
  <si>
    <t xml:space="preserve">FORRO EM GESSO LISO </t>
  </si>
  <si>
    <t xml:space="preserve">FORRO EM REGUAS DE PVC </t>
  </si>
  <si>
    <t xml:space="preserve">LINHA DE SOMBRA PARA FORRO DE GESSO </t>
  </si>
  <si>
    <t xml:space="preserve">PISO CERAMICO PEI-5 TIPO "A" </t>
  </si>
  <si>
    <t xml:space="preserve">REVESTIMENTO CERAMICO PEI-3 TIPO "A" </t>
  </si>
  <si>
    <t xml:space="preserve">PISO LADRILHO HIDRAULICO 20X20CM </t>
  </si>
  <si>
    <t xml:space="preserve">PLACAS CONCR. ARMADO E=8,0CM 50X50CM-VIA </t>
  </si>
  <si>
    <t xml:space="preserve">PLACAS CONCR ARMADO E=4,0CM 40X40CM-JARD </t>
  </si>
  <si>
    <t xml:space="preserve">PISO ALTA RESIST C/ JUNTA E AGREGADO 8MM </t>
  </si>
  <si>
    <t xml:space="preserve">PISO CIMENTADO E=2,0CM SOB/ LASTRO 8,0CM </t>
  </si>
  <si>
    <t xml:space="preserve">RODAPE CERAMICO PEI-5 TIPO "A" </t>
  </si>
  <si>
    <t xml:space="preserve">RODAPE DE MADEIRA MACICA H=7,0CM </t>
  </si>
  <si>
    <t xml:space="preserve">SOLEIRA, RODAPE E PEITORIL GRANITO E=2CM </t>
  </si>
  <si>
    <t xml:space="preserve">REGUL BASE DE PISO C/ ARGAM 1:3, E=3CM </t>
  </si>
  <si>
    <t xml:space="preserve">EMBOCO ARGAMASSA CIMENTO/CAL/AREIA 1:2:9 </t>
  </si>
  <si>
    <t xml:space="preserve">EMBOCO ARGAMASSA CIMENTO/AREIA 1:3 </t>
  </si>
  <si>
    <t xml:space="preserve">REBOCO COMUM ARGAMASSA CIMENTO/AREIA 1:3 </t>
  </si>
  <si>
    <t xml:space="preserve">REBOCO PAULISTA ARGAM CIMENTO/AREIA 1:3 </t>
  </si>
  <si>
    <t xml:space="preserve">REBOCO PAULISTA TETO/PLATIB TRAÇO 1:2:9 </t>
  </si>
  <si>
    <t xml:space="preserve">CALAFETO ARGAMASSA CIMENTO/AREIA 1:3 </t>
  </si>
  <si>
    <t xml:space="preserve">CHAPISCO INT/EXT ARGAM CIMENTO/AREIA 1:3 </t>
  </si>
  <si>
    <t xml:space="preserve">CHAPISCO TETO/PLATIB ARG CIMEN/AREIA 1:3 </t>
  </si>
  <si>
    <t xml:space="preserve">CHAPISCO ACABAM ARGAM CIMENTO/AREIA 1:3 </t>
  </si>
  <si>
    <t xml:space="preserve">EMASSAMENTO ESQUADRIAS MADEIRA 2 DEMAOS </t>
  </si>
  <si>
    <t xml:space="preserve">EMASSAM PAREDE/TETO MASSA PVA 2 DEMAOS </t>
  </si>
  <si>
    <t xml:space="preserve">EMASSAM PAREDE/TETO MASSA ACRIL 2 DEMAOS </t>
  </si>
  <si>
    <t xml:space="preserve">PINTURA CAL PAREDE EXT/MEIO FIO 1 DEMAO </t>
  </si>
  <si>
    <t xml:space="preserve">PINTURA PVA LATEX PAREDE/TETO 2 DEMAOS </t>
  </si>
  <si>
    <t xml:space="preserve">PINTURA PVA LATEX PAREDE/TETO 3 DEMAOS </t>
  </si>
  <si>
    <t xml:space="preserve">PINTURA ACRILICA SOBRE CHAPISCO 2 DEMAOS </t>
  </si>
  <si>
    <t xml:space="preserve">PINTURA LATEX SOBRE CHAPISCO 2 DEMAOS </t>
  </si>
  <si>
    <t xml:space="preserve">PINTURA TEXTURA ACRILICA FINA </t>
  </si>
  <si>
    <t xml:space="preserve">PINTURA TEXTURA ACRILICA GROSSA </t>
  </si>
  <si>
    <t>Página 7 de 26</t>
  </si>
  <si>
    <t xml:space="preserve">PINTURA ESMALTE SINTETICO ACO 2 DEMAOS </t>
  </si>
  <si>
    <t xml:space="preserve">PINTURA ESMALTE SINTET TUBUL 2 DEMAOS </t>
  </si>
  <si>
    <t xml:space="preserve">PINT ESMALTE SINT PAREDE/TETO 2 DEMAOS </t>
  </si>
  <si>
    <t xml:space="preserve">PINT ESMALTE SINT PAREDE/TETO 3 DEMAOS </t>
  </si>
  <si>
    <t xml:space="preserve">PINTURA ESMALTE SINTET MADEIRA 2 DEMAOS </t>
  </si>
  <si>
    <t xml:space="preserve">PINTURA ACRILICA PAREDE/TETO 2 DEMAOS </t>
  </si>
  <si>
    <t xml:space="preserve">PINTURA ACRILICA PAREDE/TETO 3 DEMAOS </t>
  </si>
  <si>
    <t xml:space="preserve">PINTURA EM VERNIZ ACRILICO 2 DEMAOS </t>
  </si>
  <si>
    <t xml:space="preserve">PINTURA EPOXI PAREDES 2 DEMAOS </t>
  </si>
  <si>
    <t xml:space="preserve">PINT ANTICORROSIVA ZARCAO FERRO 2 DEMAOS </t>
  </si>
  <si>
    <t xml:space="preserve">PINTURA ACRILICA PARA PISO 2 DEMAOS </t>
  </si>
  <si>
    <t xml:space="preserve">PINTURA COM NATA DE CIMENTO </t>
  </si>
  <si>
    <t xml:space="preserve">BANCADA DE APOIO GRANITO CINZA E=2,0CM </t>
  </si>
  <si>
    <t xml:space="preserve">SELADOR ACRILICO PAREDE/TETO </t>
  </si>
  <si>
    <t xml:space="preserve">POLIURETANO ACRIL ESTR METAL DUAS DEMAOS </t>
  </si>
  <si>
    <t xml:space="preserve">REBOCO IMPERME C/ ARGAMASSA TIXOTROPICA </t>
  </si>
  <si>
    <t xml:space="preserve">PINTURA EM VERNIZ REDUTOR EPOXI 2 DEMAOS </t>
  </si>
  <si>
    <t xml:space="preserve">ADITIVO IMPERMEABILIZANTE SIKA 1 OU SIMI </t>
  </si>
  <si>
    <t xml:space="preserve">ADIT ACELER PEGA/ENDURECIM SIKA 3 OU SIM </t>
  </si>
  <si>
    <t xml:space="preserve">ADESIVO BASE POLIMERO SIKAFIX OU SIMILAR </t>
  </si>
  <si>
    <t>13,27</t>
  </si>
  <si>
    <t xml:space="preserve">ARGAMASSA FLUIDA SIKAGROUT250 OU SIMILAR </t>
  </si>
  <si>
    <t xml:space="preserve">SIKA TOP 108 OU SIMILAR 2 DEMAOS </t>
  </si>
  <si>
    <t xml:space="preserve">IGOLFLEX OU SIMILAR 2 DEMAOS </t>
  </si>
  <si>
    <t xml:space="preserve">IGOLFLEX OU SIMILAR 3 DEMAOS </t>
  </si>
  <si>
    <t xml:space="preserve">IGOLFLEX BRANCO OU SIMILAR 2 DEMAOS </t>
  </si>
  <si>
    <t xml:space="preserve">IGOLFLEX BRANCO OU SIMILAR 3 DEMAOS </t>
  </si>
  <si>
    <t xml:space="preserve">IGOL 2 OU SIMILAR 2 DEMAOS </t>
  </si>
  <si>
    <t xml:space="preserve">SIKA TOP 107 OU SIMILAR 1 DEMAO </t>
  </si>
  <si>
    <t xml:space="preserve">SIKA TOP 107 OU SIMILAR 2 DEMAOS </t>
  </si>
  <si>
    <t xml:space="preserve">SIKA TOP 107 OU SIMILAR 3 DEMAOS </t>
  </si>
  <si>
    <t xml:space="preserve">SIKA TOP FLEX OU SIMILAR 1 DEMAO </t>
  </si>
  <si>
    <t xml:space="preserve">SIKA TOP FLEX OU SIMILAR 2 DEMAOS </t>
  </si>
  <si>
    <t xml:space="preserve">SIKA TOP FLEX OU SIMILAR 3 DEMAOS </t>
  </si>
  <si>
    <t xml:space="preserve">SIKAGARD 62 OU SIMILAR </t>
  </si>
  <si>
    <t xml:space="preserve">MANTA ASFALTICA E=4MM ESTRUTURADA </t>
  </si>
  <si>
    <t xml:space="preserve">REJUNTE MASTIQUE 2X1 - SIKAFLEX OU SIMIL </t>
  </si>
  <si>
    <t xml:space="preserve">PINTURA EPOXI ALCATRAO 3 DEMAOS </t>
  </si>
  <si>
    <t xml:space="preserve">TECIDO DE POLIESTER 1 CAMADA </t>
  </si>
  <si>
    <t xml:space="preserve">ISOPOR COM E=2,5CM </t>
  </si>
  <si>
    <t xml:space="preserve">ISOPOR COM E=1,0CM </t>
  </si>
  <si>
    <t xml:space="preserve">JUNTA DILAT ELAST CONCR FUNGENBAND O-22 </t>
  </si>
  <si>
    <t xml:space="preserve">REVEST SIKA TOP 122 OU SIMILAR E=20MM </t>
  </si>
  <si>
    <t xml:space="preserve">GEOGRELHA DE POLIESTER RESISTENCIA 200KN </t>
  </si>
  <si>
    <t xml:space="preserve">MANTA GEOTEXTIL POLIESTER 10KN/M </t>
  </si>
  <si>
    <t xml:space="preserve">PORTA MADEIRA PRANCHETA, COMPLETA </t>
  </si>
  <si>
    <t xml:space="preserve">PORTA DE MADEIRA ALMOFADA, COMPLETA </t>
  </si>
  <si>
    <t xml:space="preserve">PORTA ALUMINIO DE ABRIR/CORRER, COMPLETA </t>
  </si>
  <si>
    <t xml:space="preserve">JANELA/BASCULA ALUM ABRIR/CORRER, COMPL </t>
  </si>
  <si>
    <t xml:space="preserve">VIDRO LISO TRANSPARENTE E=4MM </t>
  </si>
  <si>
    <t xml:space="preserve">DIVISORIA GRANITO CINZA POLIDO DUAS FACE </t>
  </si>
  <si>
    <t>Página 8 de 26</t>
  </si>
  <si>
    <t xml:space="preserve">ESPELHO DE CRISTAL E=4MM </t>
  </si>
  <si>
    <t xml:space="preserve">COBERT TELHAS FIBR OND E=6MM, C/ MADEIR </t>
  </si>
  <si>
    <t xml:space="preserve">COBERT TELHAS FIBR OND E=6MM, S/ MADEIR </t>
  </si>
  <si>
    <t xml:space="preserve">COBERT TELHAS FIBR OND E=8MM, C/ MADEIR </t>
  </si>
  <si>
    <t xml:space="preserve">COBERT TELHAS FIBR OND E=8MM, S/ MADEIR </t>
  </si>
  <si>
    <t>66,35</t>
  </si>
  <si>
    <t xml:space="preserve">COBERTURA TELHAS CANALETE 49, C/ MADEIR </t>
  </si>
  <si>
    <t xml:space="preserve">COBERTURA TELHAS CANALETE 49, S/ MADEIR </t>
  </si>
  <si>
    <t xml:space="preserve">COBERTURA TELHAS CANALETE 90, C/ MADEIR </t>
  </si>
  <si>
    <t xml:space="preserve">COBERTURA TELHAS CANALETE 90 S MADEIRAM </t>
  </si>
  <si>
    <t xml:space="preserve">COBERT TELHAS ALUMINIO ONDULADA E=5,0MM </t>
  </si>
  <si>
    <t xml:space="preserve">COBERT TELHAS CERAMICA FRANCESA, C/MADEI </t>
  </si>
  <si>
    <t xml:space="preserve">COBERT TELHAS CERAMICA COLONIAL, C/MADEI </t>
  </si>
  <si>
    <t xml:space="preserve">COBERT TELHAS TRANSL TRAP, ESTRU METAL </t>
  </si>
  <si>
    <t xml:space="preserve">CUMEEIRA UNIVERSAL DE FIBROCIMENTO </t>
  </si>
  <si>
    <t xml:space="preserve">RUFO EM ALUMINIO ESP=0,5MM LARGURA 40CM </t>
  </si>
  <si>
    <t xml:space="preserve">CALHA EM PVC L=20CM COM SUPORTE </t>
  </si>
  <si>
    <t xml:space="preserve">BACIA SANITARIA LOUCA CAIXA ACOPLADA </t>
  </si>
  <si>
    <t xml:space="preserve">BACIA SANITARIA LOUCA CONVENCIONAL </t>
  </si>
  <si>
    <t xml:space="preserve">BACIA SANITARIA LOUCA CONVENCIONAL PCD </t>
  </si>
  <si>
    <t xml:space="preserve">MICTORIO LOUCA SIFONADO </t>
  </si>
  <si>
    <t xml:space="preserve">LAVATORIO LOUCA COM COLUNA </t>
  </si>
  <si>
    <t xml:space="preserve">LAVATORIO LOUCA COM COLUNA SUSPENSA PCD </t>
  </si>
  <si>
    <t xml:space="preserve">LAVATORIO LOUCA SEM COLUNA SUSPENSO </t>
  </si>
  <si>
    <t xml:space="preserve">CUBA LOUCA DE EMBUTIR </t>
  </si>
  <si>
    <t xml:space="preserve">CUBA ACO INOX DE EMBUTIR </t>
  </si>
  <si>
    <t xml:space="preserve">TANQUE LOUCA SUSPENSO SEM COLUNA </t>
  </si>
  <si>
    <t xml:space="preserve">CHUVEIRO PLASTICO BRANCO ELETRICO </t>
  </si>
  <si>
    <t xml:space="preserve">CHUVEIRO PLASTICO BRANCO COMUM </t>
  </si>
  <si>
    <t xml:space="preserve">DUCHA HIGIENICA METAL CROMADO </t>
  </si>
  <si>
    <t xml:space="preserve">TORNEIRA BANCADA METAL MANUAL LAVATORIO </t>
  </si>
  <si>
    <t xml:space="preserve">TORNEIRA BANCADA METAL AUTOMAT LAVATORIO </t>
  </si>
  <si>
    <t xml:space="preserve">TORNEIRA BANCADA METAL MANUAL PIA COZINH </t>
  </si>
  <si>
    <t xml:space="preserve">TORNEIRA PVC MANUAL USO GERAL </t>
  </si>
  <si>
    <t xml:space="preserve">CABIDE METAL CROMADO UM GANCHO </t>
  </si>
  <si>
    <t xml:space="preserve">PAPELEIRA METAL CROMADO </t>
  </si>
  <si>
    <t xml:space="preserve">PAPELEIRA PLASTICA PAPEL HIGIENICO ROLAO </t>
  </si>
  <si>
    <t xml:space="preserve">TOALHEIRO PLASTICO PAPEL TOALHA </t>
  </si>
  <si>
    <t xml:space="preserve">SABONETEIRA PLASTICA TIPO DISPENSER </t>
  </si>
  <si>
    <t xml:space="preserve">RALO SECO PVC 100X53X40MM QUADRADO </t>
  </si>
  <si>
    <t xml:space="preserve">RALO SINFONADO PVC 100X40MM CILINDRICO </t>
  </si>
  <si>
    <t xml:space="preserve">CAIXA SINFONADA PVC 100X100X50MM REDONDA </t>
  </si>
  <si>
    <t xml:space="preserve">CAIXA DESCARGA EXTERNA PLASTICA COMPLETA </t>
  </si>
  <si>
    <t xml:space="preserve">CAIXA GORDURA PRE-MOLDADA 40X40X40CM </t>
  </si>
  <si>
    <t xml:space="preserve">CAIXA PASSAGEM PRE-MOLDADA 40X40X40CM </t>
  </si>
  <si>
    <t xml:space="preserve">CAIXA DAGUA FIBRA VIDRO 500L COMPLETA </t>
  </si>
  <si>
    <t xml:space="preserve">CAIXA DAGUA FIBRA VIDRO 1000L COMPLETA </t>
  </si>
  <si>
    <t xml:space="preserve">PONTO AGUA FRIA </t>
  </si>
  <si>
    <t xml:space="preserve">PONTO DRENO AR-CONDICIONADO </t>
  </si>
  <si>
    <t xml:space="preserve">PONTO REGISTRO DE PRESSAO </t>
  </si>
  <si>
    <t xml:space="preserve">PONTO REGISTRO DE GAVETA 3/4" </t>
  </si>
  <si>
    <t>GRUPO - S14.010 - INSTALAÇÕES HIDROSSANITÁRIAS</t>
  </si>
  <si>
    <t>Página 9 de 26</t>
  </si>
  <si>
    <t xml:space="preserve">PONTO REGISTRO DE GAVETA 1/2" </t>
  </si>
  <si>
    <t xml:space="preserve">PONTO VALVULA DESCARGA MICTORIO </t>
  </si>
  <si>
    <t xml:space="preserve">PONTO VALVULA DESCARGA BACIA SANITARIA </t>
  </si>
  <si>
    <t xml:space="preserve">PONTO VALVULA DESCARGA BACIA SANITAR PCD </t>
  </si>
  <si>
    <t xml:space="preserve">PONTO ESGOTO PRIMARIO </t>
  </si>
  <si>
    <t xml:space="preserve">PONTO ESGOTO SECUNDARIO </t>
  </si>
  <si>
    <t xml:space="preserve">PONTO VENTILACAO ESGOTO </t>
  </si>
  <si>
    <t xml:space="preserve">TANQUE PRE-MOLDADO DE CONCRETO </t>
  </si>
  <si>
    <t xml:space="preserve">TUBO PVC SOLD AGUA 20MM, INC CONEXOES </t>
  </si>
  <si>
    <t xml:space="preserve">TUBO PVC SOLD AGUA 25MM, INC CONEXOES </t>
  </si>
  <si>
    <t xml:space="preserve">TUBO PVC SOLD AGUA 32MM, INC CONEXOES </t>
  </si>
  <si>
    <t xml:space="preserve">TUBO PVC SOLD AGUA 50MM, INC CONEXOES </t>
  </si>
  <si>
    <t xml:space="preserve">TUBO PVC SOLD ESGOTO 40MM, INC CONEXOES </t>
  </si>
  <si>
    <t xml:space="preserve">TUBO PVC SOLD ESGOTO 50MM, INC CONEXOES </t>
  </si>
  <si>
    <t xml:space="preserve">TUBO PVC SOLD ESGOTO 75MM, INC CONEXOES </t>
  </si>
  <si>
    <t xml:space="preserve">TUBO PVC SOLD ESGOTO 100MM, INC CONEXOES </t>
  </si>
  <si>
    <t xml:space="preserve">TUBO PVC SOLD ESGOTO 200MM, INC CONEXOES </t>
  </si>
  <si>
    <t xml:space="preserve">REGISTRO DE GAVETA BRUTO DN 25 MM (1") </t>
  </si>
  <si>
    <t xml:space="preserve">PONTO ILUMINACAO APARENTE TETO </t>
  </si>
  <si>
    <t xml:space="preserve">PONTO ILUMINACAO EMBUTIDO PAREDE </t>
  </si>
  <si>
    <t xml:space="preserve">PONTO INTERRUPTOR SIMPLES EMBUT 1TECLA </t>
  </si>
  <si>
    <t xml:space="preserve">PONTO INTERRUPTOR SIMPLES EMBUT 2TECLAS </t>
  </si>
  <si>
    <t xml:space="preserve">PONTO INTERRUPTOR SIMPLES EMBUT 3TECLAS </t>
  </si>
  <si>
    <t xml:space="preserve">PONTO TOMADA EMBUTIDO 2P+T 10A/250V </t>
  </si>
  <si>
    <t xml:space="preserve">PONTO TOMADA EMBUTIDO 2P+T 20A/250V </t>
  </si>
  <si>
    <t xml:space="preserve">PONTO TOMADA EMBUTIDO 3P+T 30A/440V </t>
  </si>
  <si>
    <t xml:space="preserve">PONTO TOMADA PISO EMBUTID 2P+T 10A/250V </t>
  </si>
  <si>
    <t xml:space="preserve">PONTO TOMADA CHUVEIRO ELETRICO EMBUTIDO </t>
  </si>
  <si>
    <t xml:space="preserve">PONTO TOMADA AR CONDICIONADO EMBUTIDO </t>
  </si>
  <si>
    <t xml:space="preserve">PONTO TOMADA DE TELEFONE RJ11 EMBUTIDO </t>
  </si>
  <si>
    <t xml:space="preserve">PONTO ANTENA DE TV EMBUTIDO </t>
  </si>
  <si>
    <t xml:space="preserve">CAIXA PASSAGEM ALV ELET 500X500MM DT-103 </t>
  </si>
  <si>
    <t xml:space="preserve">CAIXA PASSAGEM ALV ELET 300X300MM DT-104 </t>
  </si>
  <si>
    <t xml:space="preserve">POSTE ILUM C/LUMINARIA DECORATIVA DT-118 </t>
  </si>
  <si>
    <t xml:space="preserve">MONT E ASSENT CJ MOTOBOMBA POT ATE 10CV </t>
  </si>
  <si>
    <t xml:space="preserve">MONT E ASSENT CJ MOTOBOMBA POT 10A20CV </t>
  </si>
  <si>
    <t xml:space="preserve">MONT E ASSENT CJ MOTOBOMBA POT 20A30CV </t>
  </si>
  <si>
    <t xml:space="preserve">MONT E ASSENT CJ MOTOBOMBA POT 30A50CV </t>
  </si>
  <si>
    <t>1.213,20</t>
  </si>
  <si>
    <t xml:space="preserve">MONT E ASSENT CJ MOTOBOMBA POT 50A100CV </t>
  </si>
  <si>
    <t xml:space="preserve">MONT E ASSENT CJ MOTOBOMBA POT 100A300CV </t>
  </si>
  <si>
    <t xml:space="preserve">MONT E ASSENT CJ MOTOBOMBA POT 300A500CV </t>
  </si>
  <si>
    <t xml:space="preserve">MONT E ASSENT CJ MOTOBOMBA POT &gt;500CV </t>
  </si>
  <si>
    <t xml:space="preserve">MONT E INST QUADRO COMANDO POT ATE 10CV </t>
  </si>
  <si>
    <t xml:space="preserve">MONT E INST QUADRO COMANDO POT 10A20CV </t>
  </si>
  <si>
    <t xml:space="preserve">MONT E INST QUADRO COMANDO POT 20A30CV </t>
  </si>
  <si>
    <t xml:space="preserve">MONT E INST QUADRO COMANDO POT 30A50CV </t>
  </si>
  <si>
    <t xml:space="preserve">MONT E INST QUADRO COMANDO POT 50A100CV </t>
  </si>
  <si>
    <t xml:space="preserve">MONT E INST QUADRO COMANDO POT 100A300CV </t>
  </si>
  <si>
    <t xml:space="preserve">MONT E INST QUADRO COMANDO POT 300A500CV </t>
  </si>
  <si>
    <t xml:space="preserve">MONT E INST QUADRO COMANDO POT &gt; 500CV </t>
  </si>
  <si>
    <t>GRUPO - S15.010 - INSTALAÇÕES ELÉTRICAS/TELEFONIA/CABEAMENTO</t>
  </si>
  <si>
    <t>GRUPO - 16.010 - INSTALAÇÕES ELETROMECÂNICAS</t>
  </si>
  <si>
    <t>Página 10 de 26</t>
  </si>
  <si>
    <t xml:space="preserve">ESTRUTURA EM MADEIRA DE LEI </t>
  </si>
  <si>
    <t xml:space="preserve">COMPORTA STOPLOG FIBRA VIDRO E=3MM </t>
  </si>
  <si>
    <t xml:space="preserve">COMPORTA STOPLOG FIBRA VIDRO E=5MM </t>
  </si>
  <si>
    <t xml:space="preserve">COMPORTA STOPLOG FIBRA VIDRO E=6MM </t>
  </si>
  <si>
    <t xml:space="preserve">COMPORTA STOPLOG FIBRA VIDRO E=7MM </t>
  </si>
  <si>
    <t xml:space="preserve">COMPORTA STOPLOG FIBRA VIDRO E=10MM </t>
  </si>
  <si>
    <t xml:space="preserve">COMPORTA STOPLOG FIBRA VIDRO E=15MM </t>
  </si>
  <si>
    <t xml:space="preserve">COMPORTA STOPLOG FIBRA VIDRO E=20MM </t>
  </si>
  <si>
    <t xml:space="preserve">CHICANA FIBRA VIDRO E=3MM </t>
  </si>
  <si>
    <t xml:space="preserve">CHICANA FIBRA VIDRO E=5MM </t>
  </si>
  <si>
    <t xml:space="preserve">CHICANA FIBRA VIDRO E=6MM </t>
  </si>
  <si>
    <t xml:space="preserve">CHICANA FIBRA VIDRO E=7MM </t>
  </si>
  <si>
    <t xml:space="preserve">CHICANA FIBRA VIDRO E=10MM </t>
  </si>
  <si>
    <t xml:space="preserve">CHICANA FIBRA VIDRO E=15MM </t>
  </si>
  <si>
    <t xml:space="preserve">CHICANA FIBRA VIDRO E=20MM </t>
  </si>
  <si>
    <t xml:space="preserve">CALHA PARSHALL PADRAO FIBRA VIDRO W=3" </t>
  </si>
  <si>
    <t xml:space="preserve">CALHA PARSHALL PADRAO FIBRA VIDRO W=6" </t>
  </si>
  <si>
    <t xml:space="preserve">CALHA PARSHALL PADRAO FIBRA VIDRO W=9" </t>
  </si>
  <si>
    <t xml:space="preserve">CALHA PARSHALL PADRAO FIBRA VIDRO W=12" </t>
  </si>
  <si>
    <t xml:space="preserve">CALHA PARSHALL PADRAO FIBRA VIDRO W=18" </t>
  </si>
  <si>
    <t xml:space="preserve">CALHA PARSHALL PADRAO FIBRA VIDRO W=24" </t>
  </si>
  <si>
    <t xml:space="preserve">TAMPA FIBRA VIDRO E=6MM </t>
  </si>
  <si>
    <t xml:space="preserve">ASSENTAMENTO TUBO FOFO JE DN 50 </t>
  </si>
  <si>
    <t xml:space="preserve">ASSENTAMENTO TUBO FOFO JE DN 80 </t>
  </si>
  <si>
    <t xml:space="preserve">ASSENTAMENTO TUBO FOFO JE DN 100 </t>
  </si>
  <si>
    <t xml:space="preserve">ASSENTAMENTO TUBO FOFO JE DN 150 </t>
  </si>
  <si>
    <t xml:space="preserve">ASSENTAMENTO TUBO FOFO JE DN 200 </t>
  </si>
  <si>
    <t xml:space="preserve">ASSENTAMENTO TUBO FOFO JE DN 250 </t>
  </si>
  <si>
    <t xml:space="preserve">ASSENTAMENTO TUBO FOFO JE DN 300 </t>
  </si>
  <si>
    <t xml:space="preserve">ASSENTAMENTO TUBO FOFO JE DN 350 </t>
  </si>
  <si>
    <t xml:space="preserve">ASSENTAMENTO TUBO FOFO JE DN 400 </t>
  </si>
  <si>
    <t xml:space="preserve">ASSENTAMENTO TUBO FOFO JE DN 450 </t>
  </si>
  <si>
    <t xml:space="preserve">ASSENTAMENTO TUBO FOFO JE DN 500 </t>
  </si>
  <si>
    <t xml:space="preserve">ASSENTAMENTO TUBO FOFO JE DN 600 </t>
  </si>
  <si>
    <t xml:space="preserve">ASSENTAMENTO TUBO FOFO JE DN 700 </t>
  </si>
  <si>
    <t xml:space="preserve">ASSENTAMENTO TUBO FOFO JE DN 800 </t>
  </si>
  <si>
    <t xml:space="preserve">ASSENTAMENTO TUBO FOFO JE DN 900 </t>
  </si>
  <si>
    <t xml:space="preserve">ASSENTAMENTO TUBO FOFO JE DN 1000 </t>
  </si>
  <si>
    <t xml:space="preserve">ASSENTAMENTO TUBO FOFO JE DN 1200 </t>
  </si>
  <si>
    <t xml:space="preserve">ASSENTAMENTO TUBO PVC PBA DN 50 </t>
  </si>
  <si>
    <t xml:space="preserve">ASSENTAMENTO TUBO PVC PBA DN 75 </t>
  </si>
  <si>
    <t xml:space="preserve">ASSENTAMENTO TUBO PVC PBA DN 100 </t>
  </si>
  <si>
    <t xml:space="preserve">ASSENTAMENTO TUBO PVC EB-644 DN 100 </t>
  </si>
  <si>
    <t xml:space="preserve">ASSENTAMENTO TUBO PVC EB-644 DN 150 </t>
  </si>
  <si>
    <t xml:space="preserve">ASSENTAMENTO TUBO PVC EB-644 DN 200 </t>
  </si>
  <si>
    <t xml:space="preserve">ASSENTAMENTO TUBO PVC EB-644 DN 250 </t>
  </si>
  <si>
    <t xml:space="preserve">ASSENTAMENTO TUBO PVC EB-644 DN 300 </t>
  </si>
  <si>
    <t xml:space="preserve">ASSENTAMENTO TUBO PVC EB-644 DN 350 </t>
  </si>
  <si>
    <t xml:space="preserve">ASSENTAMENTO TUBO PVC EB-644 DN 400 </t>
  </si>
  <si>
    <t xml:space="preserve">ASSENTAMENTO TUBO PVC DEFOFO DN 100 </t>
  </si>
  <si>
    <t xml:space="preserve">ASSENTAMENTO TUBO PVC DEFOFO DN 150 </t>
  </si>
  <si>
    <t>GRUPO - S17.010 - ASSENTAMENTO</t>
  </si>
  <si>
    <t>Página 11 de 26</t>
  </si>
  <si>
    <t xml:space="preserve">ASSENTAMENTO TUBO PVC DEFOFO DN 200 </t>
  </si>
  <si>
    <t xml:space="preserve">ASSENTAMENTO TUBO PVC DEFOFO DN 250 </t>
  </si>
  <si>
    <t xml:space="preserve">ASSENTAMENTO TUBO PVC DEFOFO DN 300 </t>
  </si>
  <si>
    <t xml:space="preserve">ASSENTAMENTO TUBO PVC DEFOFO DN 350 </t>
  </si>
  <si>
    <t xml:space="preserve">ASSENTAMENTO TUBO PVC DEFOFO DN 400 </t>
  </si>
  <si>
    <t xml:space="preserve">ASSENTAMENTO TUBO PVC DEFOFO DN 500 </t>
  </si>
  <si>
    <t xml:space="preserve">ASSENTAMENTO TUBO PVC EB-608 DN 40 </t>
  </si>
  <si>
    <t xml:space="preserve">ASSENTAMENTO TUBO PVC EB-608 DN 50 </t>
  </si>
  <si>
    <t xml:space="preserve">ASSENTAMENTO TUBO PVC EB-608 DN 75 </t>
  </si>
  <si>
    <t xml:space="preserve">ASSENTAMENTO TUBO PVC EB-608 DN 100 </t>
  </si>
  <si>
    <t xml:space="preserve">ASSENTAMENTO TUBO PVC ROSCA 1/2" </t>
  </si>
  <si>
    <t xml:space="preserve">ASSENTAMENTO TUBO PVC ROSCA 3/4" </t>
  </si>
  <si>
    <t xml:space="preserve">ASSENTAMENTO TUBO PVC ROSCA 1" </t>
  </si>
  <si>
    <t xml:space="preserve">ASSENTAMENTO TUBO PVC ROSCA 1.1/4" </t>
  </si>
  <si>
    <t xml:space="preserve">ASSENTAMENTO TUBO PVC ROSCA 1.1/2" </t>
  </si>
  <si>
    <t xml:space="preserve">ASSENTAMENTO TUBO PVC ROSCA 2" </t>
  </si>
  <si>
    <t xml:space="preserve">ASSENTAMENTO TUBO PVC ROSCA 2.1/2" </t>
  </si>
  <si>
    <t xml:space="preserve">ASSENTAMENTO TUBO PVC ROSCA 3" </t>
  </si>
  <si>
    <t xml:space="preserve">ASSENTAMENTO TUBO PVC ROSCA 4" </t>
  </si>
  <si>
    <t xml:space="preserve">ASSENTAMENTO TUBO PVC SOLDA D 20 </t>
  </si>
  <si>
    <t xml:space="preserve">ASSENTAMENTO TUBO PVC SOLDA D 25 </t>
  </si>
  <si>
    <t xml:space="preserve">ASSENTAMENTO TUBO PVC SOLDA D 32 </t>
  </si>
  <si>
    <t xml:space="preserve">ASSENTAMENTO TUBO PVC SOLDA D 40 </t>
  </si>
  <si>
    <t xml:space="preserve">ASSENTAMENTO TUBO PVC SOLDA D 50 </t>
  </si>
  <si>
    <t xml:space="preserve">ASSENTAMENTO TUBO PVC SOLDA D 60 </t>
  </si>
  <si>
    <t xml:space="preserve">ASSENTAMENTO TUBO PVC SOLDA D 110 </t>
  </si>
  <si>
    <t xml:space="preserve">ASSENTAMENTO TUBO FOGO ROSCA D 1/2" </t>
  </si>
  <si>
    <t xml:space="preserve">ASSENTAMENTO TUBO FOGO ROSCA D 3/4" </t>
  </si>
  <si>
    <t xml:space="preserve">ASSENTAMENTO TUBO FOGO ROSCA D 2" </t>
  </si>
  <si>
    <t xml:space="preserve">ASSENTAMENTO TUBO FOGO ROSCA D 2.1/2" </t>
  </si>
  <si>
    <t xml:space="preserve">ASSENTAMENTO TUBO FOGO ROSCA D 3" </t>
  </si>
  <si>
    <t xml:space="preserve">ASSENTAMENTO TUBO FOGO ROSCA D 4" </t>
  </si>
  <si>
    <t xml:space="preserve">ASSENTAMENTO TUBO FOGO ROSCA D 6" </t>
  </si>
  <si>
    <t xml:space="preserve">ASSENTAMENTO TUBO CONCRETO DN 200 </t>
  </si>
  <si>
    <t xml:space="preserve">ASSENTAMENTO TUBO CONCRETO DN 300 </t>
  </si>
  <si>
    <t xml:space="preserve">ASSENTAMENTO TUBO CONCRETO DN 400 </t>
  </si>
  <si>
    <t>49,55</t>
  </si>
  <si>
    <t xml:space="preserve">ASSENTAMENTO TUBO CONCRETO DN 500 </t>
  </si>
  <si>
    <t xml:space="preserve">ASSENTAMENTO TUBO CONCRETO DN 600 </t>
  </si>
  <si>
    <t xml:space="preserve">ASSENTAMENTO TUBO CONCRETO DN 700 </t>
  </si>
  <si>
    <t xml:space="preserve">ASSENTAMENTO TUBO CONCRETO DN 800 </t>
  </si>
  <si>
    <t xml:space="preserve">ASSENTAMENTO TUBO CONCRETO DN 900 </t>
  </si>
  <si>
    <t xml:space="preserve">ASSENTAMENTO TUBO CONCRETO DN 1000 </t>
  </si>
  <si>
    <t xml:space="preserve">ASSENTAMENTO TUBO CONCRETO DN 1200 </t>
  </si>
  <si>
    <t xml:space="preserve">ASSENTAMENTO TUBO CONCRETO DN 1500 </t>
  </si>
  <si>
    <t xml:space="preserve">ASSENT TUBO FOFO DN 80 SOBRE PILARES </t>
  </si>
  <si>
    <t xml:space="preserve">ASSENT TUBO FOFO DN 100 SOBRE PILARES </t>
  </si>
  <si>
    <t xml:space="preserve">ASSENT TUBO FOFO DN 150 SOBRE PILARES </t>
  </si>
  <si>
    <t xml:space="preserve">ASSENT TUBO FOFO DN 200 SOBRE PILARES </t>
  </si>
  <si>
    <t xml:space="preserve">ASSENT TUBO FOFO DN 250 SOBRE PILARES </t>
  </si>
  <si>
    <t xml:space="preserve">ASSENT TUBO FOFO DN 300 SOBRE PILARES </t>
  </si>
  <si>
    <t xml:space="preserve">ASSENT TUBO FOFO DN 350 SOBRE PILARES </t>
  </si>
  <si>
    <t xml:space="preserve">ASSENT TUBO FOFO DN 400 SOBRE PILARES </t>
  </si>
  <si>
    <t>Página 12 de 26</t>
  </si>
  <si>
    <t xml:space="preserve">PECAS EM CHAPAS/PERFIL/BARRA EM ACO </t>
  </si>
  <si>
    <t xml:space="preserve">TUBOS E CONEXOES FLANGEADOS EM ACO </t>
  </si>
  <si>
    <t xml:space="preserve">TUBOS E CONEXOES EM ACO SOLDADO </t>
  </si>
  <si>
    <t xml:space="preserve">PECAS EM CHAPAS/PERFIL/BARRA EM ACO INOX </t>
  </si>
  <si>
    <t xml:space="preserve">TUBOS E CONEXOES EM ACO INOX </t>
  </si>
  <si>
    <t xml:space="preserve">PECAS EM ESTRUTURA PESADA EM ACO </t>
  </si>
  <si>
    <t xml:space="preserve">CORTE SOLDA DE TUBOS ATE DN 150 </t>
  </si>
  <si>
    <t xml:space="preserve">CORTE SOLDA DE TUBOS DN 200 </t>
  </si>
  <si>
    <t xml:space="preserve">CORTE SOLDA DE TUBOS DN 250 </t>
  </si>
  <si>
    <t xml:space="preserve">CORTE SOLDA DE TUBOS DN 300 </t>
  </si>
  <si>
    <t xml:space="preserve">CORTE SOLDA DE TUBOS DN 400 </t>
  </si>
  <si>
    <t xml:space="preserve">CORTE SOLDA DE TUBOS DN 500 </t>
  </si>
  <si>
    <t xml:space="preserve">CORTE SOLDA DE TUBOS DN 600 </t>
  </si>
  <si>
    <t xml:space="preserve">CORTE SOLDA DE TUBOS DN 700 </t>
  </si>
  <si>
    <t xml:space="preserve">INTERLIGACAO DE REDE ATE DN 100 </t>
  </si>
  <si>
    <t xml:space="preserve">INTERLIGACAO DE REDE DN 150 </t>
  </si>
  <si>
    <t xml:space="preserve">INTERLIGACAO DE REDE DN 200 A DN 300 </t>
  </si>
  <si>
    <t xml:space="preserve">INTERLIGACAO DE REDE DN 350 A DN 500 </t>
  </si>
  <si>
    <t xml:space="preserve">INTERLIGACAO DE REDE DN 600 A DN 700 </t>
  </si>
  <si>
    <t xml:space="preserve">INTERLIGACAO DE REDE DN 800 A DN 900 </t>
  </si>
  <si>
    <t xml:space="preserve">INTERLIGACAO DE REDE DN 1000 </t>
  </si>
  <si>
    <t xml:space="preserve">INTERLIGACAO DE REDE DN 75-C/ REDE CARGA </t>
  </si>
  <si>
    <t xml:space="preserve">INTERLIGACAO DE REDE DN 100-C/ REDE CARG </t>
  </si>
  <si>
    <t xml:space="preserve">INTERLIGACAO DE REDE DN 150-C/ REDE CARG </t>
  </si>
  <si>
    <t xml:space="preserve">INTERLIGACAO DE REDE DN 200-C/ REDE CARG </t>
  </si>
  <si>
    <t xml:space="preserve">INTERLIGACAO DE REDE DN 250-C/ REDE CARG </t>
  </si>
  <si>
    <t xml:space="preserve">INTERLIGACAO DE REDE DN 300-C/ REDE CARG </t>
  </si>
  <si>
    <t xml:space="preserve">INTERLIGACAO DE REDE DN 350-C/ REDE CARG </t>
  </si>
  <si>
    <t xml:space="preserve">INTERLIGACAO DE REDE DN 400-C/ REDE CARG </t>
  </si>
  <si>
    <t xml:space="preserve">LIG PRED ESG LONGA C/MAT S/PAV H0,6A1,0M </t>
  </si>
  <si>
    <t xml:space="preserve">LIG PRED ESG LONGA C/MAT PARAL H0,6A1,0M </t>
  </si>
  <si>
    <t xml:space="preserve">LIG PRED ESG LONGA C/MAT BLOCO H0,6A1,0M </t>
  </si>
  <si>
    <t xml:space="preserve">LIG PRED ESG LONGA C/MAT ASFAL H0,6A1,0M </t>
  </si>
  <si>
    <t xml:space="preserve">LIG PRED ESG CURTA C/MAT S/PAV H0,6A1,0M </t>
  </si>
  <si>
    <t xml:space="preserve">LIG PRED ESG CURTA C/MAT PARAL H0,6A1,0M </t>
  </si>
  <si>
    <t xml:space="preserve">LIG PRED ESG CURTA C/MAT BLOCO H0,6A1,0M </t>
  </si>
  <si>
    <t xml:space="preserve">LIG PRED ESG CURTA C/MAT ASFAL H0,6A1,0M </t>
  </si>
  <si>
    <t xml:space="preserve">LIG PRED AGUA DN 20, C/ COLAR, S/PAV </t>
  </si>
  <si>
    <t xml:space="preserve">LIG PRED AGUA DN 20, C/ COLAR, ASFALTO </t>
  </si>
  <si>
    <t xml:space="preserve">LIG PRED AGUA DN 20, C/ COLAR, PARALELO </t>
  </si>
  <si>
    <t xml:space="preserve">LIG PRED AGUA DN 20, C/ COLAR, BLOCO </t>
  </si>
  <si>
    <t xml:space="preserve">LIG PRED AGUA DN 20, C/ TE, S/PAVIMENTO </t>
  </si>
  <si>
    <t xml:space="preserve">LIG PRED AGUA DN 20, C/ TE, ASFALTO </t>
  </si>
  <si>
    <t xml:space="preserve">LIG PRED AGUA DN 20, C/ TE, PARALELO </t>
  </si>
  <si>
    <t xml:space="preserve">LIG PRED AGUA DN 20, C/ TE, BLOCO </t>
  </si>
  <si>
    <t>GRUPO - S18.010 - SERVIÇOS DE FUNDIÇÃO E USINAGEM</t>
  </si>
  <si>
    <t>GRUPO - S19.010 - INTERLIGAÇÕES</t>
  </si>
  <si>
    <t>GRUPO - S20.010 - LIGAÇÕES PREDIAIS</t>
  </si>
  <si>
    <t>Página 13 de 26</t>
  </si>
  <si>
    <t>63,40</t>
  </si>
  <si>
    <t xml:space="preserve">CAIXA LIGACAO PREDIAL EM ANEL CONCRETO </t>
  </si>
  <si>
    <t xml:space="preserve">TAMPA CAIXA DE LIGACAO PREDIAL ESGOTO </t>
  </si>
  <si>
    <t xml:space="preserve">CAIXA LIGACAO ANEL CONCRETO-BEIRA RIO </t>
  </si>
  <si>
    <t xml:space="preserve">REDE CONDOM PVC NBR7362 100-BEIRA RIO </t>
  </si>
  <si>
    <t xml:space="preserve">REDE CONDOM FOFO NBR15420 100-BEIRA RIO </t>
  </si>
  <si>
    <t xml:space="preserve">LIGACAO INTRA-DOMICILIAR NA CALCADA </t>
  </si>
  <si>
    <t xml:space="preserve">LIGACAO INTRA-DOMICILIAR-INST. EXISTENTE </t>
  </si>
  <si>
    <t xml:space="preserve">LIGACAO INTRA-DOMICILIAR PADRAO ATE 6M </t>
  </si>
  <si>
    <t xml:space="preserve">LIGACAO INTRADOMIC PAD DIST&gt;6 E &lt;=12M </t>
  </si>
  <si>
    <t xml:space="preserve">LIGACAO INTRADOMIC PAD DIST&gt;12 E &lt;=18M </t>
  </si>
  <si>
    <t xml:space="preserve">LIG INTRADOMICILIAR CALÇADA(INTERIOR) </t>
  </si>
  <si>
    <t xml:space="preserve">LIG INTRADOMICILIAR-INST EXIST(INTERIOR) </t>
  </si>
  <si>
    <t xml:space="preserve">LIG INTRADOMIC PADRAO ATÉ 6M (INTERIOR) </t>
  </si>
  <si>
    <t xml:space="preserve">LIG INTRADOMIC PAD DIST&gt;6E&lt;=12M(INTERIO </t>
  </si>
  <si>
    <t xml:space="preserve">LIG INTRADOMIC PAD DIST&gt;12E&lt;=18M(INTERIO </t>
  </si>
  <si>
    <t xml:space="preserve">LIG ESG DENTRO PI NA REDE E CAP DRENAGEM </t>
  </si>
  <si>
    <t xml:space="preserve">PESQ RAMAL PREDIAL P/ NOVA LIGACAO ESGOT </t>
  </si>
  <si>
    <t xml:space="preserve">RETIRADA DE PAVIMENTO ASFALTICO </t>
  </si>
  <si>
    <t xml:space="preserve">RETIRADA PAV ASFALTICO C/ BASE PARALELO </t>
  </si>
  <si>
    <t xml:space="preserve">RETIRADA PAV ASFALTICO C/ BASE BLOCOS </t>
  </si>
  <si>
    <t xml:space="preserve">RETIRADA DE PAVIMENTO EM PARALELEPIPEDO </t>
  </si>
  <si>
    <t xml:space="preserve">RETIRADA PAVIMENTO EM BLOCOS ARTICULADOS </t>
  </si>
  <si>
    <t xml:space="preserve">RETIRADA PAVIMENTO PAVI-S </t>
  </si>
  <si>
    <t xml:space="preserve">RETIRADA PAVIMENTO EM PEDRA PORTUGUESA </t>
  </si>
  <si>
    <t xml:space="preserve">RETIRADA CALCADA EM CERAMICA INCL. LASTR </t>
  </si>
  <si>
    <t xml:space="preserve">RETIRADA CALCADA CACOS MARMORE/GRANITO </t>
  </si>
  <si>
    <t xml:space="preserve">RETIRADA PAVIM CIMENTADO LISO INCL LASTR </t>
  </si>
  <si>
    <t xml:space="preserve">RETIRADA DE MEIO-FIO CONCRETO OU PEDRA </t>
  </si>
  <si>
    <t xml:space="preserve">RETIRADA DE SARJETA DE CONCRETO </t>
  </si>
  <si>
    <t xml:space="preserve">RECOMPOSICAO PAVIMENTO PARALELEPIPEDO </t>
  </si>
  <si>
    <t xml:space="preserve">RECOMPOSICAO PAVIMENTO BLOCO CONC SEXTAV </t>
  </si>
  <si>
    <t xml:space="preserve">RECOMPOSICAO PAVIMENTO BLOCO CONC PAVI-S </t>
  </si>
  <si>
    <t xml:space="preserve">RECOMPOSICAO PAVIMENTO PEDRA PORTUGUESA </t>
  </si>
  <si>
    <t xml:space="preserve">RECOMP DE PAVIMENTO EM PLACAS CONCRETO </t>
  </si>
  <si>
    <t xml:space="preserve">RECOMPOSICAO DE PAVIMENTO EM CERAMICA </t>
  </si>
  <si>
    <t xml:space="preserve">RECOMP PAVIMENTO CIMENTADO INCL LASTRO </t>
  </si>
  <si>
    <t xml:space="preserve">RECOMPOSICAO MEIO FIO CONCRETO OU PEDRA </t>
  </si>
  <si>
    <t xml:space="preserve">RECOMPOSICAO DE SARJETA DE CONCRETO </t>
  </si>
  <si>
    <t>GRUPO - S21.010 - PAVIMENTAÇÃO E URBANIZAÇÃO</t>
  </si>
  <si>
    <t>Página 14 de 26</t>
  </si>
  <si>
    <t xml:space="preserve">BASE EM SOLO BRITA </t>
  </si>
  <si>
    <t xml:space="preserve">PINTURA LIGACAO SOBRE BASE(RR-2C) </t>
  </si>
  <si>
    <t xml:space="preserve">RECOMPOSICAO DE PAVIMENTO ASFALTICO </t>
  </si>
  <si>
    <t xml:space="preserve">RECOMP PAV ASFALTICO AREAS TAPA BURACO </t>
  </si>
  <si>
    <t xml:space="preserve">TRANSPORTE DE MASSA ASFALTICA </t>
  </si>
  <si>
    <t xml:space="preserve">PAVIMENTACAO BLOCO CONCR SEXTAVADO E=6CM </t>
  </si>
  <si>
    <t xml:space="preserve">PAVIMENTACAO BLOCO CONCR SEXTAVADO E=8CM </t>
  </si>
  <si>
    <t xml:space="preserve">PAVIMENTACAO BLOCO CONCR PAVI-S E=6CM </t>
  </si>
  <si>
    <t xml:space="preserve">PAVIMENTACAO BLOCO CONCR PAVI-S E=8CM </t>
  </si>
  <si>
    <t xml:space="preserve">PAVIMENTACAO PARALELEPIPEDO </t>
  </si>
  <si>
    <t xml:space="preserve">MEIO FIO DE CONCRETO SECAO 15x12x30CM </t>
  </si>
  <si>
    <t xml:space="preserve">PAVIMENTO EM PEDRISCO E=5,0CM </t>
  </si>
  <si>
    <t xml:space="preserve">PAVIMENTO EM PEDRISCO E=10,0CM </t>
  </si>
  <si>
    <t xml:space="preserve">MURO TIPO 1: BLOCO/MOURAO/ARAME </t>
  </si>
  <si>
    <t xml:space="preserve">MURO TIPO 2: BLOCO/MOURAO/TELA /ARAME </t>
  </si>
  <si>
    <t xml:space="preserve">MURO TIPO 3: MOURAO/ARAME </t>
  </si>
  <si>
    <t xml:space="preserve">MURO TIPO 4: MOURAO/TELA/ARAME </t>
  </si>
  <si>
    <t xml:space="preserve">MURO TIPO 5: BLOCO DE CONCRETO APARENTE </t>
  </si>
  <si>
    <t xml:space="preserve">CERCA 6 FIOS ARAME LISO/MOURAO MADEIRA </t>
  </si>
  <si>
    <t xml:space="preserve">CERCA 6 FIOS ARAME FARPADO/MOURAO MADEIR </t>
  </si>
  <si>
    <t xml:space="preserve">PORTAO TIPO 1: TUBO FERRO GALV/TELA L=4M </t>
  </si>
  <si>
    <t xml:space="preserve">PORTAO TIPO 1: TUBO FERRO GALV/TELA L=1M </t>
  </si>
  <si>
    <t xml:space="preserve">PORTAO TIPO 2: CHAPA DE ACO L=4M H=3M </t>
  </si>
  <si>
    <t xml:space="preserve">PINTURA LETREIRO/LOGOMARCA CESAN </t>
  </si>
  <si>
    <t xml:space="preserve">GRAMA ESMERALDA PLACAS, TERRA VEG. 2,0CM </t>
  </si>
  <si>
    <t xml:space="preserve">PLANTIO DE ARVORES H=2,0M </t>
  </si>
  <si>
    <t xml:space="preserve">BANCO PRE-MOLDADO DE CONCRETO </t>
  </si>
  <si>
    <t xml:space="preserve">CAIXA RALO EM CONCRETO, COMPLETA </t>
  </si>
  <si>
    <t xml:space="preserve">MEIA CANA DE CONCRETO DN 200 </t>
  </si>
  <si>
    <t xml:space="preserve">MEIA CANA DE CONCRETO DN 300 </t>
  </si>
  <si>
    <t xml:space="preserve">MEIA CANA DE CONCRETO DN 400 </t>
  </si>
  <si>
    <t xml:space="preserve">MEIA CANA DE CONCRETO DN 500 </t>
  </si>
  <si>
    <t xml:space="preserve">MEIA CANA DE CONCRETO DN 600 </t>
  </si>
  <si>
    <t xml:space="preserve">SARJETA EM CONCRETO </t>
  </si>
  <si>
    <t xml:space="preserve">REDE DREN TUBO CONCR CA-1 DN 400 S/ PAV </t>
  </si>
  <si>
    <t xml:space="preserve">REDE DREN TUBO CONCR CA-2 DN 300 S/ PAV </t>
  </si>
  <si>
    <t xml:space="preserve">REDE DREN TUBO CONCR CA-2 DN 400 S/ PAV </t>
  </si>
  <si>
    <t xml:space="preserve">TAMPAO FERRO FUNDIDO DN 600MM </t>
  </si>
  <si>
    <t xml:space="preserve">TAMPAO FERRO FUNDIDO DN 800MM </t>
  </si>
  <si>
    <t xml:space="preserve">CONCERTINA CLIP (DUPLA) ACO GALV D=2,76 </t>
  </si>
  <si>
    <t xml:space="preserve">SINALIZACAO HORIZONT TERMOPLAST EXTRUSAO </t>
  </si>
  <si>
    <t xml:space="preserve">ASFALTO A FRIO ENSACADO </t>
  </si>
  <si>
    <t xml:space="preserve">RETIRADA CALCADA EM CIMENTADO DESEMP </t>
  </si>
  <si>
    <t xml:space="preserve">RECOMP DE CALCADA EM CIMENTADO DESEMP </t>
  </si>
  <si>
    <t xml:space="preserve">BASE EM CASCALHO </t>
  </si>
  <si>
    <t xml:space="preserve">SINALIZACAO HORIZONT TINTA BASE ACRILICA </t>
  </si>
  <si>
    <t xml:space="preserve">LASTRO DE BRITA "0" PARA BIOFILTRO </t>
  </si>
  <si>
    <t xml:space="preserve">LASTRO DE BRITA "1" PARA BIOFILTRO </t>
  </si>
  <si>
    <t xml:space="preserve">LASTRO DE BRITA "2" PARA BIOFILTRO </t>
  </si>
  <si>
    <t xml:space="preserve">TURFA/CAVACO/CARVAO/AREIA P/ BIOFILTRO </t>
  </si>
  <si>
    <t xml:space="preserve">TELA TIPO MOSQUITEIRO PARA BIOFILTRO </t>
  </si>
  <si>
    <t>GRUPO - S23.010 - SERVIÇOS ESPECIAIS</t>
  </si>
  <si>
    <t>Página 15 de 26</t>
  </si>
  <si>
    <t xml:space="preserve">AREIA GROSSA </t>
  </si>
  <si>
    <t xml:space="preserve">ENROCAMENTO COM PEDRA DE MAO ARGAMASSADA </t>
  </si>
  <si>
    <t xml:space="preserve">CAIXA DE PASSAGEM 60X60X100 </t>
  </si>
  <si>
    <t xml:space="preserve">DEFENSA METALICA </t>
  </si>
  <si>
    <t xml:space="preserve">CARVAO ANTRACITO TE=1,1A1,3MM CU=1,5MM </t>
  </si>
  <si>
    <t xml:space="preserve">SEIXO ROLADO PARA FILTRO 50MMX25MM </t>
  </si>
  <si>
    <t xml:space="preserve">SEIXO ROLADO PARA FILTRO 19MMX12,7MM </t>
  </si>
  <si>
    <t xml:space="preserve">SEIXO ROLADO PARA FILTRO 12,7MMX6,3MM </t>
  </si>
  <si>
    <t xml:space="preserve">SEIXO ROLADO PARA FILTRO 6,3MMX3,2MM </t>
  </si>
  <si>
    <t xml:space="preserve">SEIXO ROLADO PARA FILTRO 3,2MMX2,0MM </t>
  </si>
  <si>
    <t xml:space="preserve">AREIA PARA FILTRO TE=0,50MM CU=1,5MM </t>
  </si>
  <si>
    <t xml:space="preserve">REDE AGUA PVC PBA 15 DN 50 S/PAV </t>
  </si>
  <si>
    <t xml:space="preserve">REDE AGUA PVC PBA 15 DN 50 ASFALTO </t>
  </si>
  <si>
    <t xml:space="preserve">REDE AGUA PVC PBA 15 DN 50 BLOCO/PAVI´S </t>
  </si>
  <si>
    <t xml:space="preserve">REDE AGUA PVC PBA 15 DN 50 PARALELO </t>
  </si>
  <si>
    <t xml:space="preserve">REDE AGUA PVC PBA 15 DN 75 S/PAV </t>
  </si>
  <si>
    <t xml:space="preserve">REDE AGUA PVC PBA 15 DN 75 ASFALTO </t>
  </si>
  <si>
    <t xml:space="preserve">REDE AGUA PVC PBA 15 DN 75 BLOCO/PAVI´S </t>
  </si>
  <si>
    <t xml:space="preserve">REDE AGUA PVC PBA 15 DN 75 PARALELO </t>
  </si>
  <si>
    <t xml:space="preserve">REDE AGUA PVC PBA 15 DN 100 S/PAV </t>
  </si>
  <si>
    <t xml:space="preserve">REDE AGUA PVC PBA 15 DN 100 ASFALTO </t>
  </si>
  <si>
    <t xml:space="preserve">REDE AGUA PVC PBA 15 DN 100 BLOCO/PAVI´S </t>
  </si>
  <si>
    <t xml:space="preserve">REDE AGUA PVC PBA 15 DN 100 PARALELO </t>
  </si>
  <si>
    <t xml:space="preserve">REDE AGUA PVC PBA 20 DN 50 S/PAV </t>
  </si>
  <si>
    <t xml:space="preserve">REDE AGUA PVC PBA 20 DN 50 ASFALTO </t>
  </si>
  <si>
    <t xml:space="preserve">REDE AGUA PVC PBA 20 DN 50 BLOCO/PAVI´S </t>
  </si>
  <si>
    <t xml:space="preserve">REDE AGUA PVC PBA 20 DN 50 PARALELO </t>
  </si>
  <si>
    <t xml:space="preserve">REDE AGUA PVC PBA 20 DN 75 S/PAV </t>
  </si>
  <si>
    <t xml:space="preserve">REDE AGUA PVC PBA 20 DN 75 ASFALTO </t>
  </si>
  <si>
    <t xml:space="preserve">REDE AGUA PVC PBA 20 DN 75 BLOCO/PAVI´S </t>
  </si>
  <si>
    <t xml:space="preserve">REDE AGUA PVC PBA 20 DN 75 PARALELO </t>
  </si>
  <si>
    <t xml:space="preserve">REDE AGUA PVC PBA 20 DN 100 S/PAV </t>
  </si>
  <si>
    <t xml:space="preserve">REDE AGUA PVC PBA 20 DN 100 ASFALTO </t>
  </si>
  <si>
    <t xml:space="preserve">REDE AGUA PVC PBA 20 DN 100 BLOCO/PAVI´S </t>
  </si>
  <si>
    <t xml:space="preserve">REDE AGUA PVC PBA 20 DN 100 PARALELO </t>
  </si>
  <si>
    <t xml:space="preserve">REDE AGUA PVC DEFOFO DN 100 S/PAV </t>
  </si>
  <si>
    <t xml:space="preserve">REDE AGUA PVC DEFOFO DN 100 ASFALTO </t>
  </si>
  <si>
    <t xml:space="preserve">REDE AGUA PVC DEFOFO DN 100 BLOCO/PAVI´S </t>
  </si>
  <si>
    <t xml:space="preserve">REDE AGUA PVC DEFOFO DN 100 PARALELO </t>
  </si>
  <si>
    <t xml:space="preserve">REDE AGUA PVC DEFOFO DN 150 S/PAV </t>
  </si>
  <si>
    <t xml:space="preserve">REDE AGUA PVC DEFOFO DN 150 ASFALTO </t>
  </si>
  <si>
    <t xml:space="preserve">REDE AGUA PVC DEFOFO DN 150 BLOCO/PAVI´S </t>
  </si>
  <si>
    <t xml:space="preserve">REDE AGUA PVC DEFOFO DN 150 PARALELO </t>
  </si>
  <si>
    <t xml:space="preserve">REDE AGUA PVC DEFOFO DN 200 S/PAV </t>
  </si>
  <si>
    <t xml:space="preserve">REDE AGUA PVC DEFOFO DN 200 ASFALTO </t>
  </si>
  <si>
    <t xml:space="preserve">REDE AGUA PVC DEFOFO DN 200 BLOCO/PAVI´S </t>
  </si>
  <si>
    <t xml:space="preserve">REDE AGUA PVC DEFOFO DN 200 PARALELO </t>
  </si>
  <si>
    <t xml:space="preserve">REDE AGUA PVC DEFOFO DN 250 S/PAV </t>
  </si>
  <si>
    <t xml:space="preserve">REDE AGUA PVC DEFOFO DN 250 ASFALTO </t>
  </si>
  <si>
    <t xml:space="preserve">REDE AGUA PVC DEFOFO DN 250 BLOCO/PAVI´S </t>
  </si>
  <si>
    <t xml:space="preserve">REDE AGUA PVC DEFOFO DN 250 PARALELO </t>
  </si>
  <si>
    <t>GRUPO - S25.010 - SISTEMA ABASTECIMENTO DE ÁGUA</t>
  </si>
  <si>
    <t>Página 16 de 26</t>
  </si>
  <si>
    <t xml:space="preserve">REDE AGUA PVC DEFOFO DN 300 S/PAV </t>
  </si>
  <si>
    <t xml:space="preserve">REDE AGUA PVC DEFOFO DN 300 ASFALTO </t>
  </si>
  <si>
    <t xml:space="preserve">REDE AGUA PVC DEFOFO DN 300 BLOCO/PAVI´S </t>
  </si>
  <si>
    <t xml:space="preserve">REDE AGUA PVC DEFOFO DN 300 PARALELO </t>
  </si>
  <si>
    <t xml:space="preserve">REDE AGUA PVC DEFOFO DN 350 S/PAV </t>
  </si>
  <si>
    <t xml:space="preserve">REDE AGUA PVC DEFOFO DN 350 ASFALTO </t>
  </si>
  <si>
    <t xml:space="preserve">REDE AGUA PVC DEFOFO DN 350 BLOCO/PAVI´S </t>
  </si>
  <si>
    <t xml:space="preserve">REDE AGUA PVC DEFOFO DN 350 PARALELO </t>
  </si>
  <si>
    <t xml:space="preserve">REDE AGUA PVC DEFOFO DN 400 S/PAV </t>
  </si>
  <si>
    <t xml:space="preserve">REDE AGUA PVC DEFOFO DN 400 ASFALTO </t>
  </si>
  <si>
    <t xml:space="preserve">REDE AGUA PVC DEFOFO DN 400 BLOCO/PAVI´S </t>
  </si>
  <si>
    <t xml:space="preserve">REDE AGUA PVC DEFOFO DN 400 PARALELO </t>
  </si>
  <si>
    <t xml:space="preserve">REDE AGUA FOFO K-9 DN 80 S/PAV </t>
  </si>
  <si>
    <t xml:space="preserve">REDE AGUA FOFO K-9 DN 80 ASFALTO </t>
  </si>
  <si>
    <t xml:space="preserve">REDE AGUA FOFO K-9 DN 80 BLOCO </t>
  </si>
  <si>
    <t xml:space="preserve">REDE AGUA FOFO K-9 DN 80 PARALELO </t>
  </si>
  <si>
    <t xml:space="preserve">REDE AGUA FOFO K-9 DN 100 S/PAV </t>
  </si>
  <si>
    <t xml:space="preserve">REDE AGUA FOFO K-9 DN 100 ASFALTO </t>
  </si>
  <si>
    <t xml:space="preserve">REDE AGUA FOFO K-7 DN 100 BLOCO </t>
  </si>
  <si>
    <t xml:space="preserve">REDE AGUA FOFO K-9 DN 100 PARALELO </t>
  </si>
  <si>
    <t xml:space="preserve">REDE AGUA FOFO K-7 DN 150 S/PAV </t>
  </si>
  <si>
    <t xml:space="preserve">REDE AGUA FOFO K-7 DN 150 ASFALTO </t>
  </si>
  <si>
    <t xml:space="preserve">REDE AGUA FOFO K-7 DN 150 BLOCO </t>
  </si>
  <si>
    <t xml:space="preserve">REDE AGUA FOFO K-7 DN 150 PARALELO </t>
  </si>
  <si>
    <t xml:space="preserve">REDE AGUA FOFO K-7 DN 200 S/PAV </t>
  </si>
  <si>
    <t xml:space="preserve">REDE AGUA FOFO K-7 DN 200 ASFALTO </t>
  </si>
  <si>
    <t xml:space="preserve">REDE AGUA FOFO K-7 DN 200 BLOCO </t>
  </si>
  <si>
    <t xml:space="preserve">REDE AGUA FOFO K-7 DN 200 PARALELO </t>
  </si>
  <si>
    <t xml:space="preserve">REDE AGUA FOFO K-7 DN 250 S/PAV </t>
  </si>
  <si>
    <t xml:space="preserve">REDE AGUA FOFO K-7 DN 250 ASFALTO </t>
  </si>
  <si>
    <t xml:space="preserve">REDE AGUA FOFO K-7 DN 250 BLOCO </t>
  </si>
  <si>
    <t xml:space="preserve">REDE AGUA FOFO K-7 DN 250 PARALELO </t>
  </si>
  <si>
    <t xml:space="preserve">REDE AGUA FOFO K-7 DN 300 S/PAV </t>
  </si>
  <si>
    <t xml:space="preserve">REDE AGUA FOFO K-7 DN 300 ASFALTO </t>
  </si>
  <si>
    <t xml:space="preserve">REDE AGUA FOFO K-7 DN 300 BLOCO </t>
  </si>
  <si>
    <t xml:space="preserve">REDE AGUA FOFO K-7 DN 300 PARALELO </t>
  </si>
  <si>
    <t xml:space="preserve">REDE AGUA FOFO K-7 DN 350 S/PAV </t>
  </si>
  <si>
    <t xml:space="preserve">REDE AGUA FOFO K-7 DN 350 ASFALTO </t>
  </si>
  <si>
    <t xml:space="preserve">REDE AGUA FOFO K-7 DN 350 BLOCO </t>
  </si>
  <si>
    <t xml:space="preserve">REDE AGUA FOFO K-7 DN 350 PARALELO </t>
  </si>
  <si>
    <t xml:space="preserve">REDE AGUA FOFO K-7 DN 400 S/PAV </t>
  </si>
  <si>
    <t xml:space="preserve">REDE AGUA FOFO K-7 DN 400 ASFALTO </t>
  </si>
  <si>
    <t xml:space="preserve">REDE AGUA FOFO K-7 DN 400 BLOCO </t>
  </si>
  <si>
    <t xml:space="preserve">REDE AGUA FOFO K-7 DN 400 PARALELO </t>
  </si>
  <si>
    <t xml:space="preserve">REDE AGUA FOFO K-9 DN 80 S/PAV S/F </t>
  </si>
  <si>
    <t>41,00</t>
  </si>
  <si>
    <t xml:space="preserve">REDE AGUA FOFO K-9 DN 80 ASFALTO S/F </t>
  </si>
  <si>
    <t xml:space="preserve">REDE AGUA FOFO K-9 DN 80 BLOCO S/F </t>
  </si>
  <si>
    <t xml:space="preserve">REDE AGUA FOFO K-9 DN 80 PARALELO S/F </t>
  </si>
  <si>
    <t xml:space="preserve">REDE AGUA FOFO K-9 DN 100 S/PAV S/F </t>
  </si>
  <si>
    <t xml:space="preserve">REDE AGUA FOFO K-9 DN 100 ASFALTO S/F </t>
  </si>
  <si>
    <t xml:space="preserve">REDE AGUA FOFO K-9 DN 100 BLOCO S/F </t>
  </si>
  <si>
    <t xml:space="preserve">REDE AGUA FOFO K-9 DN 100 PARALELO S/F </t>
  </si>
  <si>
    <t>Página 17 de 26</t>
  </si>
  <si>
    <t xml:space="preserve">REDE AGUA FOFO K-7 DN 150 S/PAV S/F </t>
  </si>
  <si>
    <t xml:space="preserve">REDE AGUA FOFO K-7 DN 150 ASFALTO S/F </t>
  </si>
  <si>
    <t xml:space="preserve">REDE AGUA FOFO K-7 DN 150 BLOCO S/F </t>
  </si>
  <si>
    <t xml:space="preserve">REDE AGUA FOFO K-7 DN 150 PARALELO S/F </t>
  </si>
  <si>
    <t xml:space="preserve">REDE AGUA FOFO K-7 DN 200 S/PAV S/F </t>
  </si>
  <si>
    <t xml:space="preserve">REDE AGUA FOFO K-7 DN 200 ASFALTO S/F </t>
  </si>
  <si>
    <t xml:space="preserve">REDE AGUA FOFO K-7 DN 200 BLOCO S/F </t>
  </si>
  <si>
    <t xml:space="preserve">REDE AGUA FOFO K-7 DN 200 PARALELO S/F </t>
  </si>
  <si>
    <t xml:space="preserve">REDE AGUA FOFO K-7 DN 250 S/PAV S/F </t>
  </si>
  <si>
    <t xml:space="preserve">REDE AGUA FOFO K-7 DN 250 ASFALTO S/F </t>
  </si>
  <si>
    <t xml:space="preserve">REDE AGUA FOFO K-7 DN 250 BLOCO S/F </t>
  </si>
  <si>
    <t xml:space="preserve">REDE AGUA FOFO K-7 DN 250 PARALELO S/F </t>
  </si>
  <si>
    <t xml:space="preserve">REDE AGUA FOFO K-7 DN 300 S/PAV S/F </t>
  </si>
  <si>
    <t xml:space="preserve">REDE AGUA FOFO K-7 DN 300 ASFALTO S/F </t>
  </si>
  <si>
    <t xml:space="preserve">REDE AGUA FOFO K-7 DN 300 BLOCO S/F </t>
  </si>
  <si>
    <t xml:space="preserve">REDE AGUA FOFO K-7 DN 300 PARALELO S/F </t>
  </si>
  <si>
    <t xml:space="preserve">REDE AGUA FOFO K-7 DN 350 S/PAV S/F </t>
  </si>
  <si>
    <t xml:space="preserve">REDE AGUA FOFO K-7 DN 350 ASFALTO S/F </t>
  </si>
  <si>
    <t xml:space="preserve">REDE AGUA FOFO K-7 DN 350 BLOCO S/F </t>
  </si>
  <si>
    <t>144,96</t>
  </si>
  <si>
    <t xml:space="preserve">REDE AGUA FOFO K-7 DN 350 PARALELO S/F </t>
  </si>
  <si>
    <t xml:space="preserve">REDE AGUA FOFO K-7 DN 400 S/PAV S/F </t>
  </si>
  <si>
    <t xml:space="preserve">REDE AGUA FOFO K-7 DN 400 ASFALTO S/F </t>
  </si>
  <si>
    <t xml:space="preserve">REDE AGUA FOFO K-7 DN 400 BLOCO S/F </t>
  </si>
  <si>
    <t xml:space="preserve">REDE AGUA FOFO K-7 DN 400 PARALELO S/F </t>
  </si>
  <si>
    <t xml:space="preserve">REDE DE AGUA AEREA FOFO K-9 DN 80 </t>
  </si>
  <si>
    <t xml:space="preserve">REDE DE AGUA AEREA FOFO K-9 DN 100 </t>
  </si>
  <si>
    <t xml:space="preserve">REDE DE AGUA AEREA FOFO K-7 DN 150 </t>
  </si>
  <si>
    <t xml:space="preserve">REDE DE AGUA AEREA FOFO K-7 DN 200 </t>
  </si>
  <si>
    <t xml:space="preserve">REDE DE AGUA AEREA FOFO K-7 DN 250 </t>
  </si>
  <si>
    <t xml:space="preserve">REDE DE AGUA AEREA FOFO K-7 DN 300 </t>
  </si>
  <si>
    <t xml:space="preserve">REDE DE AGUA AEREA FOFO K-9 DN 80 S/F </t>
  </si>
  <si>
    <t xml:space="preserve">REDE DE AGUA AEREA FOFO K-9 DN 100 S/F </t>
  </si>
  <si>
    <t xml:space="preserve">REDE DE AGUA AEREA FOFO K-7 DN 150 S/F </t>
  </si>
  <si>
    <t xml:space="preserve">REDE DE AGUA AEREA FOFO K-7 DN 200 S/F </t>
  </si>
  <si>
    <t xml:space="preserve">REDE DE AGUA AEREA FOFO K-7 DN 250 S/F </t>
  </si>
  <si>
    <t xml:space="preserve">REDE DE AGUA AEREA FOFO K-7 DN 300 S/F </t>
  </si>
  <si>
    <t xml:space="preserve">REDE ESG PVC NBR7362 150 ATE 1,25m S/PAV </t>
  </si>
  <si>
    <t xml:space="preserve">REDE ESG PVC NBR7362 150 ATE 1,25m ASFAL </t>
  </si>
  <si>
    <t xml:space="preserve">REDE ESG PVC NBR7362 150 ATE 1,25m BLOCO </t>
  </si>
  <si>
    <t xml:space="preserve">REDE ESG PVC NBR7362 150 ATE 1,25m PARAL </t>
  </si>
  <si>
    <t xml:space="preserve">REDE ESG PVC NBR7362 150 1,26A1,75 S/PAV </t>
  </si>
  <si>
    <t xml:space="preserve">REDE ESG PVC NBR7362 150 1,26A1,75 ASFAL </t>
  </si>
  <si>
    <t xml:space="preserve">REDE ESG PVC NBR7362 150 1,26A1,75 BLOCO </t>
  </si>
  <si>
    <t xml:space="preserve">REDE ESG PVC NBR7362 150 1,26A1,75 PARAL </t>
  </si>
  <si>
    <t xml:space="preserve">REDE ESG PVC NBR7362 150 1,76A2,25 S/PAV </t>
  </si>
  <si>
    <t xml:space="preserve">REDE ESG PVC NBR7362 150 1,76A2,25 ASFAL </t>
  </si>
  <si>
    <t xml:space="preserve">REDE ESG PVC NBR7362 150 1,76A2,25 BLOCO </t>
  </si>
  <si>
    <t xml:space="preserve">REDE ESG PVC NBR7362 150 1,76A2,25 PARAL </t>
  </si>
  <si>
    <t xml:space="preserve">REDE ESG PVC NBR7362 150 2,26A2,75 S/PAV </t>
  </si>
  <si>
    <t xml:space="preserve">REDE ESG PVC NBR7362 150 2,26A2,75 ASFAL </t>
  </si>
  <si>
    <t xml:space="preserve">REDE ESG PVC NBR7362 150 2,26A2,75 BLOCO </t>
  </si>
  <si>
    <t>Página 18 de 26</t>
  </si>
  <si>
    <t xml:space="preserve">REDE ESG PVC NBR7362 150 2,26A2,75 PARAL </t>
  </si>
  <si>
    <t xml:space="preserve">REDE ESG PVC NBR7362 150 2,76A3,25 S/PAV </t>
  </si>
  <si>
    <t xml:space="preserve">REDE ESG PVC NBR7362 150 2,76A3,25 ASFAL </t>
  </si>
  <si>
    <t xml:space="preserve">REDE ESG PVC NBR7362 150 2,76A3,25 BLOCO </t>
  </si>
  <si>
    <t xml:space="preserve">REDE ESG PVC NBR7362 150 2,76A3,25 PARAL </t>
  </si>
  <si>
    <t xml:space="preserve">REDE ESG PVC NBR7362 150 3,26A3,75 S/PAV </t>
  </si>
  <si>
    <t xml:space="preserve">REDE ESG PVC NBR7362 150 3,26A3,75 ASFAL </t>
  </si>
  <si>
    <t xml:space="preserve">REDE ESG PVC NBR7362 150 3,26A3,75 BLOCO </t>
  </si>
  <si>
    <t xml:space="preserve">REDE ESG PVC NBR7362 150 3,26A3,75 PARAL </t>
  </si>
  <si>
    <t xml:space="preserve">REDE ESG PVC NBR7362 150 3,76A4,25 S/PAV </t>
  </si>
  <si>
    <t xml:space="preserve">REDE ESG PVC NBR7362 150 3,76A4,25 ASFAL </t>
  </si>
  <si>
    <t xml:space="preserve">REDE ESG PVC NBR7362 150 3,76A4,25 BLOCO </t>
  </si>
  <si>
    <t xml:space="preserve">REDE ESG PVC NBR7362 150 3,76A4,25 PARAL </t>
  </si>
  <si>
    <t xml:space="preserve">REDE ESG PVC NBR7362 200 ATE 1,25m S/PAV </t>
  </si>
  <si>
    <t xml:space="preserve">REDE ESG PVC NBR7362 200 ATE 1,25m ASFAL </t>
  </si>
  <si>
    <t xml:space="preserve">REDE ESG PVC NBR7362 200 ATE 1,25m BLOCO </t>
  </si>
  <si>
    <t xml:space="preserve">REDE ESG PVC NBR7362 200 ATE 1,25m PARAL </t>
  </si>
  <si>
    <t xml:space="preserve">REDE ESG PVC NBR7362 200 1,26A1,75 S/PAV </t>
  </si>
  <si>
    <t xml:space="preserve">REDE ESG PVC NBR7362 200 1,26A1,75 ASFAL </t>
  </si>
  <si>
    <t xml:space="preserve">REDE ESG PVC NBR7362 200 1,26A1,75 BLOCO </t>
  </si>
  <si>
    <t xml:space="preserve">REDE ESG PVC NBR7362 200 1,26A1,75 PARAL </t>
  </si>
  <si>
    <t xml:space="preserve">REDE ESG PVC NBR7362 200 1,76A2,25 S/PAV </t>
  </si>
  <si>
    <t xml:space="preserve">REDE ESG PVC NBR7362 200 1,76A2,25 ASFAL </t>
  </si>
  <si>
    <t xml:space="preserve">REDE ESG PVC NBR7362 200 1,76A2,25 BLOCO </t>
  </si>
  <si>
    <t xml:space="preserve">REDE ESG PVC NBR7362 200 1,76A2,25 PARAL </t>
  </si>
  <si>
    <t xml:space="preserve">REDE ESG PVC NBR7362 200 2,26A2,75 S/PAV </t>
  </si>
  <si>
    <t xml:space="preserve">REDE ESG PVC NBR7362 200 2,26A2,75 ASFAL </t>
  </si>
  <si>
    <t xml:space="preserve">REDE ESG PVC NBR7362 200 2,26A2,75 BLOCO </t>
  </si>
  <si>
    <t xml:space="preserve">REDE ESG PVC NBR7362 200 2,26A2,75 PARAL </t>
  </si>
  <si>
    <t xml:space="preserve">REDE ESG PVC NBR7362 200 2,76A3,25 S/PAV </t>
  </si>
  <si>
    <t xml:space="preserve">REDE ESG PVC NBR7362 200 2,76A3,25 ASFAL </t>
  </si>
  <si>
    <t xml:space="preserve">REDE ESG PVC NBR7362 200 2,76A3,25 BLOCO </t>
  </si>
  <si>
    <t xml:space="preserve">REDE ESG PVC NBR7362 200 2,76A3,25 PARAL </t>
  </si>
  <si>
    <t xml:space="preserve">REDE ESG PVC NBR7362 200 3,26A3,75 S/PAV </t>
  </si>
  <si>
    <t xml:space="preserve">REDE ESG PVC NBR7362 200 3,26A3,75 ASFAL </t>
  </si>
  <si>
    <t xml:space="preserve">REDE ESG PVC NBR7362 200 3,26A3,75 BLOCO </t>
  </si>
  <si>
    <t xml:space="preserve">REDE ESG PVC NBR7362 200 3,26A3,75 PARAL </t>
  </si>
  <si>
    <t xml:space="preserve">REDE ESG PVC NBR7362 200 3,76A4,25 S/PAV </t>
  </si>
  <si>
    <t xml:space="preserve">REDE ESG PVC NBR7362 200 3,76A4,25 ASFAL </t>
  </si>
  <si>
    <t xml:space="preserve">REDE ESG PVC NBR7362 200 3,76A4,25 BLOCO </t>
  </si>
  <si>
    <t xml:space="preserve">REDE ESG PVC NBR7362 200 3,76A4,25 PARAL </t>
  </si>
  <si>
    <t xml:space="preserve">REDE ESG PVC NBR7362 250 ATE 1,25m S/PAV </t>
  </si>
  <si>
    <t xml:space="preserve">REDE ESG PVC NBR7362 250 ATE 1,25m ASFAL </t>
  </si>
  <si>
    <t xml:space="preserve">REDE ESG PVC NBR7362 250 ATE 1,25m BLOCO </t>
  </si>
  <si>
    <t xml:space="preserve">REDE ESG PVC NBR7362 250 ATE 1,25m PARAL </t>
  </si>
  <si>
    <t xml:space="preserve">REDE ESG PVC NBR7362 250 1,26A1,75 S/PAV </t>
  </si>
  <si>
    <t xml:space="preserve">REDE ESG PVC NBR7362 250 1,26A1,75 ASFAL </t>
  </si>
  <si>
    <t xml:space="preserve">REDE ESG PVC NBR7362 250 1,26A1,75 BLOCO </t>
  </si>
  <si>
    <t xml:space="preserve">REDE ESG PVC NBR7362 250 1,26A1,75 PARAL </t>
  </si>
  <si>
    <t xml:space="preserve">REDE ESG PVC NBR7362 250 1,76A2,25 S/PAV </t>
  </si>
  <si>
    <t xml:space="preserve">REDE ESG PVC NBR7362 250 1,76A2,25 ASFAL </t>
  </si>
  <si>
    <t xml:space="preserve">REDE ESG PVC NBR7362 250 1,76A2,25 BLOCO </t>
  </si>
  <si>
    <t>Página 19 de 26</t>
  </si>
  <si>
    <t xml:space="preserve">REDE ESG PVC NBR7362 250 1,76A2,25 PARAL </t>
  </si>
  <si>
    <t xml:space="preserve">REDE ESG PVC NBR7362 250 2,26A2,75 S/PAV </t>
  </si>
  <si>
    <t xml:space="preserve">REDE ESG PVC NBR7362 250 2,26A2,75 ASFAL </t>
  </si>
  <si>
    <t xml:space="preserve">REDE ESG PVC NBR7362 250 2,26A2,75 BLOCO </t>
  </si>
  <si>
    <t xml:space="preserve">REDE ESG PVC NBR7362 250 2,26A2,75 PARAL </t>
  </si>
  <si>
    <t xml:space="preserve">REDE ESG PVC NBR7362 250 2,76A3,25 S/PAV </t>
  </si>
  <si>
    <t xml:space="preserve">REDE ESG PVC NBR7362 250 2,76A3,25 ASFAL </t>
  </si>
  <si>
    <t xml:space="preserve">REDE ESG PVC NBR7362 250 2,76A3,25 BLOCO </t>
  </si>
  <si>
    <t xml:space="preserve">REDE ESG PVC NBR7362 250 2,76A3,25 PARAL </t>
  </si>
  <si>
    <t xml:space="preserve">REDE ESG PVC NBR7362 250 3,26A3,75 S/PAV </t>
  </si>
  <si>
    <t xml:space="preserve">REDE ESG PVC NBR7362 250 3,26A3,75 ASFAL </t>
  </si>
  <si>
    <t xml:space="preserve">REDE ESG PVC NBR7362 250 3,26A3,75 BLOCO </t>
  </si>
  <si>
    <t xml:space="preserve">REDE ESG PVC NBR7362 250 3,26A3,75 PARAL </t>
  </si>
  <si>
    <t xml:space="preserve">REDE ESG PVC NBR7362 250 3,76A4,25 S/PAV </t>
  </si>
  <si>
    <t xml:space="preserve">REDE ESG PVC NBR7362 250 3,76A4,25 ASFAL </t>
  </si>
  <si>
    <t xml:space="preserve">REDE ESG PVC NBR7362 250 3,76A4,25 BLOCO </t>
  </si>
  <si>
    <t xml:space="preserve">REDE ESG PVC NBR7362 250 3,76A4,25 PARAL </t>
  </si>
  <si>
    <t xml:space="preserve">REDE ESG PVC NBR7362 300 ATE 1,25m S/PAV </t>
  </si>
  <si>
    <t xml:space="preserve">REDE ESG PVC NBR7362 300 ATE 1,25m ASFAL </t>
  </si>
  <si>
    <t xml:space="preserve">REDE ESG PVC NBR7362 300 ATE 1,25m BLOCO </t>
  </si>
  <si>
    <t xml:space="preserve">REDE ESG PVC NBR7362 300 ATE 1,25m PARAL </t>
  </si>
  <si>
    <t xml:space="preserve">REDE ESG PVC NBR7362 300 1,26A1,75 S/PAV </t>
  </si>
  <si>
    <t xml:space="preserve">REDE ESG PVC NBR7362 300 1,26A1,75 ASFAL </t>
  </si>
  <si>
    <t xml:space="preserve">REDE ESG PVC NBR7362 300 1,26A1,75 BLOCO </t>
  </si>
  <si>
    <t xml:space="preserve">REDE ESG PVC NBR7362 300 1,26A1,75 PARAL </t>
  </si>
  <si>
    <t xml:space="preserve">REDE ESG PVC NBR7362 300 1,76A2,25 S/PAV </t>
  </si>
  <si>
    <t xml:space="preserve">REDE ESG PVC NBR7362 300 1,76A2,25 ASFAL </t>
  </si>
  <si>
    <t xml:space="preserve">REDE ESG PVC NBR7362 300 1,76A2,25 BLOCO </t>
  </si>
  <si>
    <t xml:space="preserve">REDE ESG PVC NBR7362 300 1,76A2,25 PARAL </t>
  </si>
  <si>
    <t xml:space="preserve">REDE ESG PVC NBR7362 300 2,26A2,75 S/PAV </t>
  </si>
  <si>
    <t xml:space="preserve">REDE ESG PVC NBR7362 300 2,26A2,75 ASFAL </t>
  </si>
  <si>
    <t xml:space="preserve">REDE ESG PVC NBR7362 300 2,26A2,75 BLOCO </t>
  </si>
  <si>
    <t xml:space="preserve">REDE ESG PVC NBR7362 300 2,26A2,75 PARAL </t>
  </si>
  <si>
    <t xml:space="preserve">REDE ESG PVC NBR7362 300 2,76A3,25 S/PAV </t>
  </si>
  <si>
    <t xml:space="preserve">REDE ESG PVC NBR7362 300 2,76A3,25 ASFAL </t>
  </si>
  <si>
    <t xml:space="preserve">REDE ESG PVC NBR7362 300 2,76A3,25 BLOCO </t>
  </si>
  <si>
    <t xml:space="preserve">REDE ESG PVC NBR7362 300 2,76A3,25 PARAL </t>
  </si>
  <si>
    <t xml:space="preserve">REDE ESG PVC NBR7362 300 3,26A3,75 S/PAV </t>
  </si>
  <si>
    <t xml:space="preserve">REDE ESG PVC NBR7362 300 3,26A3,75 ASFAL </t>
  </si>
  <si>
    <t xml:space="preserve">REDE ESG PVC NBR7362 300 3,26A3,75 BLOCO </t>
  </si>
  <si>
    <t xml:space="preserve">REDE ESG PVC NBR7362 300 3,26A3,75 PARAL </t>
  </si>
  <si>
    <t xml:space="preserve">REDE ESG PVC NBR7362 300 3,76A4,25 S/PAV </t>
  </si>
  <si>
    <t xml:space="preserve">REDE ESG PVC NBR7362 300 3,76A4,25 ASFAL </t>
  </si>
  <si>
    <t xml:space="preserve">REDE ESG PVC NBR7362 300 3,76A4,25 BLOCO </t>
  </si>
  <si>
    <t xml:space="preserve">REDE ESG PVC NBR7362 300 3,76A4,25 PARAL </t>
  </si>
  <si>
    <t xml:space="preserve">REDE ESG PVC NBR7362 350 ATE 1,25m S/PAV </t>
  </si>
  <si>
    <t xml:space="preserve">REDE ESG PVC NBR7362 350 ATE 1,25m ASFAL </t>
  </si>
  <si>
    <t xml:space="preserve">REDE ESG PVC NBR7362 350 ATE 1,25m BLOCO </t>
  </si>
  <si>
    <t xml:space="preserve">REDE ESG PVC NBR7362 350 ATE 1,25m PARAL </t>
  </si>
  <si>
    <t xml:space="preserve">REDE ESG PVC NBR7362 350 1,26A1,75 S/PAV </t>
  </si>
  <si>
    <t xml:space="preserve">REDE ESG PVC NBR7362 350 1,26A1,75 ASFAL </t>
  </si>
  <si>
    <t xml:space="preserve">REDE ESG PVC NBR7362 350 1,26A1,75 BLOCO </t>
  </si>
  <si>
    <t>Página 20 de 26</t>
  </si>
  <si>
    <t xml:space="preserve">REDE ESG PVC NBR7362 350 1,26A1,75 PARAL </t>
  </si>
  <si>
    <t xml:space="preserve">REDE ESG PVC NBR7362 350 1,76A2,25 S/PAV </t>
  </si>
  <si>
    <t xml:space="preserve">REDE ESG PVC NBR7362 350 1,76A2,25 ASFAL </t>
  </si>
  <si>
    <t xml:space="preserve">REDE ESG PVC NBR7362 350 1,76A2,25 BLOCO </t>
  </si>
  <si>
    <t xml:space="preserve">REDE ESG PVC NBR7362 350 1,76A2,25 PARAL </t>
  </si>
  <si>
    <t xml:space="preserve">REDE ESG PVC NBR7362 350 2,26A2,75 S/PAV </t>
  </si>
  <si>
    <t xml:space="preserve">REDE ESG PVC NBR7362 350 2,26A2,75 ASFAL </t>
  </si>
  <si>
    <t xml:space="preserve">REDE ESG PVC NBR7362 350 2,26A2,75 BLOCO </t>
  </si>
  <si>
    <t xml:space="preserve">REDE ESG PVC NBR7362 350 2,26A2,75 PARAL </t>
  </si>
  <si>
    <t xml:space="preserve">REDE ESG PVC NBR7362 350 2,76A3,25 S/PAV </t>
  </si>
  <si>
    <t xml:space="preserve">REDE ESG PVC NBR7362 350 2,76A3,25 ASFAL </t>
  </si>
  <si>
    <t xml:space="preserve">REDE ESG PVC NBR7362 350 2,76A3,25 BLOCO </t>
  </si>
  <si>
    <t xml:space="preserve">REDE ESG PVC NBR7362 350 2,76A3,25 PARAL </t>
  </si>
  <si>
    <t xml:space="preserve">REDE ESG PVC NBR7362 350 3,26A3,75 S/PAV </t>
  </si>
  <si>
    <t xml:space="preserve">REDE ESG PVC NBR7362 350 3,26A3,75 ASFAL </t>
  </si>
  <si>
    <t xml:space="preserve">REDE ESG PVC NBR7362 350 3,26A3,75 BLOCO </t>
  </si>
  <si>
    <t xml:space="preserve">REDE ESG PVC NBR7362 350 3,26A3,75 PARAL </t>
  </si>
  <si>
    <t xml:space="preserve">REDE ESG PVC NBR7362 350 3,76A4,25 S/PAV </t>
  </si>
  <si>
    <t xml:space="preserve">REDE ESG PVC NBR7362 350 3,76A4,25 ASFAL </t>
  </si>
  <si>
    <t xml:space="preserve">REDE ESG PVC NBR7362 350 3,76A4,25 BLOCO </t>
  </si>
  <si>
    <t xml:space="preserve">REDE ESG PVC NBR7362 350 3,76A4,25 PARAL </t>
  </si>
  <si>
    <t xml:space="preserve">REDE ESG PVC NBR7362 400 ATE 1,25m S/PAV </t>
  </si>
  <si>
    <t xml:space="preserve">REDE ESG PVC NBR7362 400 ATE 1,25m ASFAL </t>
  </si>
  <si>
    <t xml:space="preserve">REDE ESG PVC NBR7362 400 ATE 1,25m BLOCO </t>
  </si>
  <si>
    <t xml:space="preserve">REDE ESG PVC NBR7362 400 ATE 1,25m PARAL </t>
  </si>
  <si>
    <t xml:space="preserve">REDE ESG PVC NBR7362 400 1,26A1,75 S/PAV </t>
  </si>
  <si>
    <t xml:space="preserve">REDE ESG PVC NBR7362 400 1,26A1,75 ASFAL </t>
  </si>
  <si>
    <t xml:space="preserve">REDE ESG PVC NBR7362 400 1,26A1,75 BLOCO </t>
  </si>
  <si>
    <t xml:space="preserve">REDE ESG PVC NBR7362 400 1,26A1,75 PARAL </t>
  </si>
  <si>
    <t xml:space="preserve">REDE ESG PVC NBR7362 400 1,76A2,25 S/PAV </t>
  </si>
  <si>
    <t xml:space="preserve">REDE ESG PVC NBR7362 400 1,76A2,25 ASFAL </t>
  </si>
  <si>
    <t xml:space="preserve">REDE ESG PVC NBR7362 400 1,76A2,25 BLOCO </t>
  </si>
  <si>
    <t xml:space="preserve">REDE ESG PVC NBR7362 400 1,76A2,25 PARAL </t>
  </si>
  <si>
    <t xml:space="preserve">REDE ESG PVC NBR7362 400 2,26A2,75 S/PAV </t>
  </si>
  <si>
    <t xml:space="preserve">REDE ESG PVC NBR7362 400 2,26A2,75 ASFAL </t>
  </si>
  <si>
    <t xml:space="preserve">REDE ESG PVC NBR7362 400 2,26A2,75 BLOCO </t>
  </si>
  <si>
    <t xml:space="preserve">REDE ESG PVC NBR7362 400 2,26A2,75 PARAL </t>
  </si>
  <si>
    <t xml:space="preserve">REDE ESG PVC NBR7362 400 2,76A3,25 S/PAV </t>
  </si>
  <si>
    <t xml:space="preserve">REDE ESG PVC NBR7362 400 2,76A3,25 ASFAL </t>
  </si>
  <si>
    <t xml:space="preserve">REDE ESG PVC NBR7362 400 2,76A3,25 BLOCO </t>
  </si>
  <si>
    <t xml:space="preserve">REDE ESG PVC NBR7362 400 2,76A3,25 PARAL </t>
  </si>
  <si>
    <t xml:space="preserve">REDE ESG PVC NBR7362 400 3,26A3,75 S/PAV </t>
  </si>
  <si>
    <t xml:space="preserve">REDE ESG PVC NBR7362 400 3,26A3,75 ASFAL </t>
  </si>
  <si>
    <t xml:space="preserve">REDE ESG PVC NBR7362 400 3,26A3,75 BLOCO </t>
  </si>
  <si>
    <t xml:space="preserve">REDE ESG PVC NBR7362 400 3,26A3,75 PARAL </t>
  </si>
  <si>
    <t xml:space="preserve">REDE ESG PVC NBR7362 400 3,76A4,25 S/PAV </t>
  </si>
  <si>
    <t xml:space="preserve">REDE ESG PVC NBR7362 400 3,76A4,25 ASFAL </t>
  </si>
  <si>
    <t xml:space="preserve">REDE ESG PVC NBR7362 400 3,76A4,25 BLOCO </t>
  </si>
  <si>
    <t xml:space="preserve">REDE ESG PVC NBR7362 400 3,76A4,25 PARAL </t>
  </si>
  <si>
    <t xml:space="preserve">REDE ESG FOFO 80 ATE 1,25m PARAL </t>
  </si>
  <si>
    <t xml:space="preserve">REDE ESG FOFO 100 ATE 1,25m PARAL </t>
  </si>
  <si>
    <t xml:space="preserve">REDE ESG FOFO 80 ATE 1,25m S/PAV S/F </t>
  </si>
  <si>
    <t>Página 21 de 26</t>
  </si>
  <si>
    <t xml:space="preserve">REDE ESG FOFO 80 ATE 1,25m PARAL S/F </t>
  </si>
  <si>
    <t xml:space="preserve">REDE ESG FOFO 80 1,26A1,75m PARAL S/F </t>
  </si>
  <si>
    <t xml:space="preserve">REDE ESG FOFO 100 ATE 1,25m PARAL S/F </t>
  </si>
  <si>
    <t xml:space="preserve">REDE ESG FOFO 100 1,26A1,75m PARAL S/F </t>
  </si>
  <si>
    <t xml:space="preserve">REDE ESG FOFO 150 ATE 1,25m S/PAV </t>
  </si>
  <si>
    <t xml:space="preserve">REDE ESG FOFO 150 ATE 1,25m ASF </t>
  </si>
  <si>
    <t xml:space="preserve">REDE ESG FOFO 150 ATE 1,25m BLOCO </t>
  </si>
  <si>
    <t xml:space="preserve">REDE ESG FOFO 150 ATE 1,25m PARAL </t>
  </si>
  <si>
    <t xml:space="preserve">REDE ESG FOFO 150 1,26A1,75m S/PAV </t>
  </si>
  <si>
    <t xml:space="preserve">REDE ESG FOFO 150 1,26A1,75m ASF </t>
  </si>
  <si>
    <t xml:space="preserve">REDE ESG FOFO 150 1,26A1,75m BLOCO </t>
  </si>
  <si>
    <t xml:space="preserve">REDE ESG FOFO 150 1,26A1,75m PARAL </t>
  </si>
  <si>
    <t xml:space="preserve">REDE ESG FOFO 150 1,76A2,25m S/PAV </t>
  </si>
  <si>
    <t xml:space="preserve">REDE ESG FOFO 150 1,76A2,25m ASF </t>
  </si>
  <si>
    <t xml:space="preserve">REDE ESG FOFO 150 1,76A2,25m BLOCO </t>
  </si>
  <si>
    <t xml:space="preserve">REDE ESG FOFO 150 1,76A2,25m PARAL </t>
  </si>
  <si>
    <t xml:space="preserve">REDE ESG FOFO 150 2,26A2,75m S/PAV </t>
  </si>
  <si>
    <t xml:space="preserve">REDE ESG FOFO 150 2,26A2,75m ASF </t>
  </si>
  <si>
    <t xml:space="preserve">REDE ESG FOFO 150 2,26A2,75m BLOCO </t>
  </si>
  <si>
    <t xml:space="preserve">REDE ESG FOFO 150 2,26A2,75m PARAL </t>
  </si>
  <si>
    <t xml:space="preserve">REDE ESG FOFO 150 2,76A3,25m S/PAV </t>
  </si>
  <si>
    <t xml:space="preserve">REDE ESG FOFO 150 2,76A3,25m ASF </t>
  </si>
  <si>
    <t xml:space="preserve">REDE ESG FOFO 150 2,76A3,25m BLOCO </t>
  </si>
  <si>
    <t xml:space="preserve">REDE ESG FOFO 150 2,76A3,25m PARAL </t>
  </si>
  <si>
    <t xml:space="preserve">REDE ESG FOFO 150 3,26A3,75m S/PAV </t>
  </si>
  <si>
    <t xml:space="preserve">REDE ESG FOFO 150 3,26A3,75m ASF </t>
  </si>
  <si>
    <t xml:space="preserve">REDE ESG FOFO 150 3,26A3,75m BLOCO </t>
  </si>
  <si>
    <t xml:space="preserve">REDE ESG FOFO 150 3,26A3,75m PARAL </t>
  </si>
  <si>
    <t xml:space="preserve">REDE ESG FOFO 150 3,76A4,25m S/PAV </t>
  </si>
  <si>
    <t xml:space="preserve">REDE ESG FOFO 150 3,76A4,25m ASF </t>
  </si>
  <si>
    <t xml:space="preserve">REDE ESG FOFO 150 3,76A4,25m BLOCO </t>
  </si>
  <si>
    <t xml:space="preserve">REDE ESG FOFO 150 3,76A4,25m PARAL </t>
  </si>
  <si>
    <t xml:space="preserve">REDE ESG FOFO 200 ATE 1,25m S/PAV </t>
  </si>
  <si>
    <t xml:space="preserve">REDE ESG FOFO 200 ATE 1,25m ASF </t>
  </si>
  <si>
    <t xml:space="preserve">REDE ESG FOFO 200 ATE 1,25m BLOCO </t>
  </si>
  <si>
    <t xml:space="preserve">REDE ESG FOFO 200 ATE 1,25m PARAL </t>
  </si>
  <si>
    <t xml:space="preserve">REDE ESG FOFO 200 1,26A1,75m S/PAV </t>
  </si>
  <si>
    <t xml:space="preserve">REDE ESG FOFO 200 1,26A1,75m ASF </t>
  </si>
  <si>
    <t xml:space="preserve">REDE ESG FOFO 200 1,26A1,75m BLOCO </t>
  </si>
  <si>
    <t xml:space="preserve">REDE ESG FOFO 200 1,26A1,75m PARAL </t>
  </si>
  <si>
    <t xml:space="preserve">REDE ESG FOFO 200 1,76A2,25m S/PAV </t>
  </si>
  <si>
    <t xml:space="preserve">REDE ESG FOFO 200 1,76A2,25m ASF </t>
  </si>
  <si>
    <t xml:space="preserve">REDE ESG FOFO 200 1,76A2,25m BLOCO </t>
  </si>
  <si>
    <t xml:space="preserve">REDE ESG FOFO 200 1,76A2,25m PARAL </t>
  </si>
  <si>
    <t xml:space="preserve">REDE ESG FOFO 200 2,26A2,75m S/PAV </t>
  </si>
  <si>
    <t xml:space="preserve">REDE ESG FOFO 200 2,26A2,75m ASF </t>
  </si>
  <si>
    <t xml:space="preserve">REDE ESG FOFO 200 2,26A2,75m BLOCO </t>
  </si>
  <si>
    <t xml:space="preserve">REDE ESG FOFO 200 2,26A2,75m PARAL </t>
  </si>
  <si>
    <t xml:space="preserve">REDE ESG FOFO 200 2,76A3,25m S/PAV </t>
  </si>
  <si>
    <t xml:space="preserve">REDE ESG FOFO 200 2,76A3,25m ASF </t>
  </si>
  <si>
    <t xml:space="preserve">REDE ESG FOFO 200 2,76A3,25m BLOCO </t>
  </si>
  <si>
    <t xml:space="preserve">REDE ESG FOFO 200 2,76A3,25m PARAL </t>
  </si>
  <si>
    <t>Página 22 de 26</t>
  </si>
  <si>
    <t xml:space="preserve">REDE ESG FOFO 200 3,26A3,75m S/PAV </t>
  </si>
  <si>
    <t xml:space="preserve">REDE ESG FOFO 200 3,26A3,75m ASF </t>
  </si>
  <si>
    <t xml:space="preserve">REDE ESG FOFO 200 3,26A3,75m BLOCO </t>
  </si>
  <si>
    <t xml:space="preserve">REDE ESG FOFO 200 3,26A3,75m PARAL </t>
  </si>
  <si>
    <t xml:space="preserve">REDE ESG FOFO 200 3,76A4,25m S/PAV </t>
  </si>
  <si>
    <t xml:space="preserve">REDE ESG FOFO 200 3,76A4,25m ASF </t>
  </si>
  <si>
    <t xml:space="preserve">REDE ESG FOFO 200 3,76A4,25m BLOCO </t>
  </si>
  <si>
    <t xml:space="preserve">REDE ESG FOFO 200 3,76A4,25m PARAL </t>
  </si>
  <si>
    <t xml:space="preserve">REDE ESG FOFO 250 ATE 1,25m S/PAV </t>
  </si>
  <si>
    <t xml:space="preserve">REDE ESG FOFO 250 ATE 1,25m ASF </t>
  </si>
  <si>
    <t xml:space="preserve">REDE ESG FOFO 250 ATE 1,25m BLOCO </t>
  </si>
  <si>
    <t xml:space="preserve">REDE ESG FOFO 250 ATE 1,25m PARAL </t>
  </si>
  <si>
    <t xml:space="preserve">REDE ESG FOFO 250 1,26A1,75m S/PAV </t>
  </si>
  <si>
    <t xml:space="preserve">REDE ESG FOFO 250 1,26A1,75m ASF </t>
  </si>
  <si>
    <t xml:space="preserve">REDE ESG FOFO 250 1,26A1,75m BLOCO </t>
  </si>
  <si>
    <t xml:space="preserve">REDE ESG FOFO 250 1,26A1,75m PARAL </t>
  </si>
  <si>
    <t xml:space="preserve">REDE ESG FOFO 250 1,76A2,25m S/PAV </t>
  </si>
  <si>
    <t xml:space="preserve">REDE ESG FOFO 250 1,76A2,25m ASF </t>
  </si>
  <si>
    <t xml:space="preserve">REDE ESG FOFO 250 1,76A2,25m BLOCO </t>
  </si>
  <si>
    <t xml:space="preserve">REDE ESG FOFO 250 1,76A2,25m PARAL </t>
  </si>
  <si>
    <t xml:space="preserve">REDE ESG FOFO 250 2,26A2,75m S/PAV </t>
  </si>
  <si>
    <t xml:space="preserve">REDE ESG FOFO 250 2,26A2,75m ASF </t>
  </si>
  <si>
    <t xml:space="preserve">REDE ESG FOFO 250 2,26A2,75m BLOCO </t>
  </si>
  <si>
    <t xml:space="preserve">REDE ESG FOFO 250 2,26A2,75m PARAL </t>
  </si>
  <si>
    <t xml:space="preserve">REDE ESG FOFO 250 2,76A3,25m S/PAV </t>
  </si>
  <si>
    <t xml:space="preserve">REDE ESG FOFO 250 2,76A3,25m ASF </t>
  </si>
  <si>
    <t xml:space="preserve">REDE ESG FOFO 250 2,76A3,25m BLOCO </t>
  </si>
  <si>
    <t xml:space="preserve">REDE ESG FOFO 250 2,76A3,25m PARAL </t>
  </si>
  <si>
    <t xml:space="preserve">REDE ESG FOFO 250 3,26A3,75m S/PAV </t>
  </si>
  <si>
    <t xml:space="preserve">REDE ESG FOFO 250 3,26A3,75m ASF </t>
  </si>
  <si>
    <t xml:space="preserve">REDE ESG FOFO 250 3,26A3,75m BLOCO </t>
  </si>
  <si>
    <t xml:space="preserve">REDE ESG FOFO 250 3,26A3,75m PARAL </t>
  </si>
  <si>
    <t xml:space="preserve">REDE ESG FOFO 250 3,76A4,25m S/PAV </t>
  </si>
  <si>
    <t xml:space="preserve">REDE ESG FOFO 250 3,76A4,25m ASF </t>
  </si>
  <si>
    <t xml:space="preserve">REDE ESG FOFO 250 3,76A4,25m BLOCO </t>
  </si>
  <si>
    <t xml:space="preserve">REDE ESG FOFO 250 3,76A4,25m PARAL </t>
  </si>
  <si>
    <t xml:space="preserve">REDE ESG FOFO 300 ATE 1,25m S/PAV </t>
  </si>
  <si>
    <t xml:space="preserve">REDE ESG FOFO 300 ATE 1,25m ASF </t>
  </si>
  <si>
    <t xml:space="preserve">REDE ESG FOFO 300 ATE 1,25m BLOCO </t>
  </si>
  <si>
    <t xml:space="preserve">REDE ESG FOFO 300 ATE 1,25m PARAL </t>
  </si>
  <si>
    <t xml:space="preserve">REDE ESG FOFO 300 1,26A1,75m S/PAV </t>
  </si>
  <si>
    <t xml:space="preserve">REDE ESG FOFO 300 1,26A1,75m ASF </t>
  </si>
  <si>
    <t xml:space="preserve">REDE ESG FOFO 300 1,26A1,75m BLOCO </t>
  </si>
  <si>
    <t xml:space="preserve">REDE ESG FOFO 300 1,26A1,75m PARAL </t>
  </si>
  <si>
    <t xml:space="preserve">REDE ESG FOFO 300 1,76A2,25m S/PAV </t>
  </si>
  <si>
    <t xml:space="preserve">REDE ESG FOFO 300 1,76A2,25m ASF </t>
  </si>
  <si>
    <t xml:space="preserve">REDE ESG FOFO 300 1,76A2,25m BLOCO </t>
  </si>
  <si>
    <t xml:space="preserve">REDE ESG FOFO 300 1,76A2,25m PARAL </t>
  </si>
  <si>
    <t xml:space="preserve">REDE ESG FOFO 300 2,26A2,75m S/PAV </t>
  </si>
  <si>
    <t xml:space="preserve">REDE ESG FOFO 300 2,26A2,75m ASF </t>
  </si>
  <si>
    <t xml:space="preserve">REDE ESG FOFO 300 2,26A2,75m BLOCO </t>
  </si>
  <si>
    <t xml:space="preserve">REDE ESG FOFO 300 2,26A2,75m PARAL </t>
  </si>
  <si>
    <t>Página 23 de 26</t>
  </si>
  <si>
    <t xml:space="preserve">REDE ESG FOFO 300 2,76A3,25m S/PAV </t>
  </si>
  <si>
    <t xml:space="preserve">REDE ESG FOFO 300 2,76A3,25m ASF </t>
  </si>
  <si>
    <t xml:space="preserve">REDE ESG FOFO 300 2,76A3,25m BLOCO </t>
  </si>
  <si>
    <t xml:space="preserve">REDE ESG FOFO 300 2,76A3,25m PARAL </t>
  </si>
  <si>
    <t xml:space="preserve">REDE ESG FOFO 300 3,26A3,75m S/PAV </t>
  </si>
  <si>
    <t xml:space="preserve">REDE ESG FOFO 300 3,26A3,75m ASF </t>
  </si>
  <si>
    <t xml:space="preserve">REDE ESG FOFO 300 3,26A3,75m BLOCO </t>
  </si>
  <si>
    <t xml:space="preserve">REDE ESG FOFO 300 3,26A3,75m PARAL </t>
  </si>
  <si>
    <t xml:space="preserve">REDE ESG FOFO 300 3,76A4,25m S/PAV </t>
  </si>
  <si>
    <t xml:space="preserve">REDE ESG FOFO 300 3,76A4,25m ASF </t>
  </si>
  <si>
    <t xml:space="preserve">REDE ESG FOFO 300 3,76A4,25m BLOCO </t>
  </si>
  <si>
    <t xml:space="preserve">REDE ESG FOFO 300 3,76A4,25m PARAL </t>
  </si>
  <si>
    <t xml:space="preserve">REDE ESG FOFO 350 ATE 1,25m S/PAV </t>
  </si>
  <si>
    <t xml:space="preserve">REDE ESG FOFO 350 ATE 1,25m ASF </t>
  </si>
  <si>
    <t xml:space="preserve">REDE ESG FOFO 350 ATE 1,25m BLOCO </t>
  </si>
  <si>
    <t xml:space="preserve">REDE ESG FOFO 350 ATE 1,25m PARAL </t>
  </si>
  <si>
    <t xml:space="preserve">REDE ESG FOFO 350 1,26A1,75m S/PAV </t>
  </si>
  <si>
    <t xml:space="preserve">REDE ESG FOFO 350 1,26A1,75m ASF </t>
  </si>
  <si>
    <t xml:space="preserve">REDE ESG FOFO 350 1,26A1,75m BLOCO </t>
  </si>
  <si>
    <t xml:space="preserve">REDE ESG FOFO 350 1,26A1,75m PARAL </t>
  </si>
  <si>
    <t xml:space="preserve">REDE ESG FOFO 350 1,76A2,25m S/PAV </t>
  </si>
  <si>
    <t xml:space="preserve">REDE ESG FOFO 350 1,76A2,25m ASF </t>
  </si>
  <si>
    <t xml:space="preserve">REDE ESG FOFO 350 1,76A2,25m BLOCO </t>
  </si>
  <si>
    <t xml:space="preserve">REDE ESG FOFO 350 1,76A2,25m PARAL </t>
  </si>
  <si>
    <t xml:space="preserve">REDE ESG FOFO 350 2,26A2,75m S/PAV </t>
  </si>
  <si>
    <t xml:space="preserve">REDE ESG FOFO 350 2,26A2,75m ASF </t>
  </si>
  <si>
    <t xml:space="preserve">REDE ESG FOFO 350 2,26A2,75m BLOCO </t>
  </si>
  <si>
    <t xml:space="preserve">REDE ESG FOFO 350 2,26A2,75m PARAL </t>
  </si>
  <si>
    <t xml:space="preserve">REDE ESG FOFO 350 2,76A3,25m S/PAV </t>
  </si>
  <si>
    <t xml:space="preserve">REDE ESG FOFO 350 2,76A3,25m ASF </t>
  </si>
  <si>
    <t xml:space="preserve">REDE ESG FOFO 350 2,76A3,25m BLOCO </t>
  </si>
  <si>
    <t xml:space="preserve">REDE ESG FOFO 350 2,76A3,25m PARAL </t>
  </si>
  <si>
    <t xml:space="preserve">REDE ESG FOFO 350 3,26A3,75m S/PAV </t>
  </si>
  <si>
    <t xml:space="preserve">REDE ESG FOFO 350 3,26A3,75m ASF </t>
  </si>
  <si>
    <t xml:space="preserve">REDE ESG FOFO 350 3,26A3,75m BLOCO </t>
  </si>
  <si>
    <t xml:space="preserve">REDE ESG FOFO 350 3,26A3,75m PARAL </t>
  </si>
  <si>
    <t xml:space="preserve">REDE ESG FOFO 350 3,76A4,25m S/PAV </t>
  </si>
  <si>
    <t xml:space="preserve">REDE ESG FOFO 350 3,76A4,25m ASF </t>
  </si>
  <si>
    <t xml:space="preserve">REDE ESG FOFO 350 3,76A4,25m BLOCO </t>
  </si>
  <si>
    <t xml:space="preserve">REDE ESG FOFO 350 3,76A4,25m PARAL </t>
  </si>
  <si>
    <t xml:space="preserve">REDE ESG FOFO 400 ATE 1,25m S/PAV </t>
  </si>
  <si>
    <t xml:space="preserve">REDE ESG FOFO 400 ATE 1,25m ASF </t>
  </si>
  <si>
    <t xml:space="preserve">REDE ESG FOFO 400 ATE 1,25m BLOCO </t>
  </si>
  <si>
    <t xml:space="preserve">REDE ESG FOFO 400 ATE 1,25m PARAL </t>
  </si>
  <si>
    <t xml:space="preserve">REDE ESG FOFO 400 1,26A1,75m S/PAV </t>
  </si>
  <si>
    <t xml:space="preserve">REDE ESG FOFO 400 1,26A1,75m ASF </t>
  </si>
  <si>
    <t xml:space="preserve">REDE ESG FOFO 400 1,26A1,75m BLOCO </t>
  </si>
  <si>
    <t xml:space="preserve">REDE ESG FOFO 400 1,26A1,75m PARAL </t>
  </si>
  <si>
    <t xml:space="preserve">REDE ESG FOFO 400 1,76A2,25m S/PAV </t>
  </si>
  <si>
    <t xml:space="preserve">REDE ESG FOFO 400 1,76A2,25m ASF </t>
  </si>
  <si>
    <t xml:space="preserve">REDE ESG FOFO 400 1,76A2,25m BLOCO </t>
  </si>
  <si>
    <t xml:space="preserve">REDE ESG FOFO 400 1,76A2,25m PARAL </t>
  </si>
  <si>
    <t>Página 24 de 26</t>
  </si>
  <si>
    <t xml:space="preserve">REDE ESG FOFO 400 2,26A2,75m S/PAV </t>
  </si>
  <si>
    <t xml:space="preserve">REDE ESG FOFO 400 2,26A2,75m ASF </t>
  </si>
  <si>
    <t xml:space="preserve">REDE ESG FOFO 400 2,26A2,75m BLOCO </t>
  </si>
  <si>
    <t xml:space="preserve">REDE ESG FOFO 400 2,26A2,75m PARAL </t>
  </si>
  <si>
    <t xml:space="preserve">REDE ESG FOFO 400 2,76A3,25m S/PAV </t>
  </si>
  <si>
    <t xml:space="preserve">REDE ESG FOFO 400 2,76A3,25m ASF </t>
  </si>
  <si>
    <t xml:space="preserve">REDE ESG FOFO 400 2,76A3,25m BLOCO </t>
  </si>
  <si>
    <t xml:space="preserve">REDE ESG FOFO 400 2,76A3,25m PARAL </t>
  </si>
  <si>
    <t xml:space="preserve">REDE ESG FOFO 400 3,26A3,75m S/PAV </t>
  </si>
  <si>
    <t xml:space="preserve">REDE ESG FOFO 400 3,26A3,75m ASF </t>
  </si>
  <si>
    <t xml:space="preserve">REDE ESG FOFO 400 3,26A3,75m BLOCO </t>
  </si>
  <si>
    <t xml:space="preserve">REDE ESG FOFO 400 3,26A3,75m PARAL </t>
  </si>
  <si>
    <t xml:space="preserve">REDE ESG FOFO 400 3,76A4,25m S/PAV </t>
  </si>
  <si>
    <t xml:space="preserve">REDE ESG FOFO 400 3,76A4,25m ASF </t>
  </si>
  <si>
    <t xml:space="preserve">REDE ESG FOFO 400 3,76A4,25m BLOCO </t>
  </si>
  <si>
    <t xml:space="preserve">REDE ESG FOFO 400 3,76A4,25m PARAL </t>
  </si>
  <si>
    <t xml:space="preserve">REDE ESG FOFO 150 ATE 1,25m S/PAV S/F </t>
  </si>
  <si>
    <t xml:space="preserve">REDE ESG FOFO 150 ATE 1,25m ASF S/F </t>
  </si>
  <si>
    <t xml:space="preserve">REDE ESG FOFO 150 ATE 1,25m BLOCO S/F </t>
  </si>
  <si>
    <t xml:space="preserve">REDE ESG FOFO 150 ATE 1,25m PARAL S/F </t>
  </si>
  <si>
    <t xml:space="preserve">REDE ESG FOFO 150 1,26A1,75m S/PAV S/F </t>
  </si>
  <si>
    <t xml:space="preserve">REDE ESG FOFO 150 1,26A1,75m ASF S/F </t>
  </si>
  <si>
    <t xml:space="preserve">REDE ESG FOFO 150 1,26A1,75m BLOCO S/F </t>
  </si>
  <si>
    <t xml:space="preserve">REDE ESG FOFO 150 1,26A1,75m PARAL S/F </t>
  </si>
  <si>
    <t xml:space="preserve">REDE ESG FOFO 150 1,76A2,25m S/PAV S/F </t>
  </si>
  <si>
    <t xml:space="preserve">REDE ESG FOFO 150 1,76A2,25m ASF S/F </t>
  </si>
  <si>
    <t xml:space="preserve">REDE ESG FOFO 150 1,76A2,25m BLOCO S/F </t>
  </si>
  <si>
    <t xml:space="preserve">REDE ESG FOFO 150 1,76A2,25m PARAL S/F </t>
  </si>
  <si>
    <t xml:space="preserve">REDE ESG FOFO 150 2,26A2,75m S/PAV S/F </t>
  </si>
  <si>
    <t xml:space="preserve">REDE ESG FOFO 150 2,26A2,75m ASF S/F </t>
  </si>
  <si>
    <t xml:space="preserve">REDE ESG FOFO 150 2,26A2,75m BLOCO S/F </t>
  </si>
  <si>
    <t xml:space="preserve">REDE ESG FOFO 150 2,26A2,75m PARAL S/F </t>
  </si>
  <si>
    <t xml:space="preserve">REDE ESG FOFO 150 2,76A3,25m S/PAV S/F </t>
  </si>
  <si>
    <t xml:space="preserve">REDE ESG FOFO 150 2,76A3,25m ASF S/F </t>
  </si>
  <si>
    <t xml:space="preserve">REDE ESG FOFO 150 2,76A3,25m BLOCO S/F </t>
  </si>
  <si>
    <t xml:space="preserve">REDE ESG FOFO 150 2,76A3,25m PARAL S/F </t>
  </si>
  <si>
    <t xml:space="preserve">REDE ESG FOFO 150 3,26A3,75m S/PAV S/F </t>
  </si>
  <si>
    <t xml:space="preserve">REDE ESG FOFO 150 3,26A3,75m ASF S/F </t>
  </si>
  <si>
    <t xml:space="preserve">REDE ESG FOFO 150 3,26A3,75m BLOCO S/F </t>
  </si>
  <si>
    <t xml:space="preserve">REDE ESG FOFO 200 ATE 1,25m S/PAV S/F </t>
  </si>
  <si>
    <t xml:space="preserve">REDE ESG FOFO 200 ATE 1,25m PARAL S/F </t>
  </si>
  <si>
    <t xml:space="preserve">REDE ESG FOFO 200 1,26A1,75m PARAL S/F </t>
  </si>
  <si>
    <t xml:space="preserve">REDE ESG FOFO 250 ATE 1,25m ASF S/F </t>
  </si>
  <si>
    <t xml:space="preserve">REDE ESG FOFO 250 1,26A1,75m ASF S/F </t>
  </si>
  <si>
    <t xml:space="preserve">REDE ESG FOFO 300 ATE 1,25m ASF S/F </t>
  </si>
  <si>
    <t xml:space="preserve">REDE ESG FOFO 300 ATE 1,25m PARAL S/F </t>
  </si>
  <si>
    <t xml:space="preserve">REDE ESG FOFO 300 1,26A1,75m ASF S/F </t>
  </si>
  <si>
    <t xml:space="preserve">REDE ESG FOFO 300 1,26A1,75m PARAL S/F </t>
  </si>
  <si>
    <t xml:space="preserve">REDE ESG FOFO 300 1,76A2,25m PARAL S/F </t>
  </si>
  <si>
    <t xml:space="preserve">INTERCEP FOFO 150 ATE 1,25-BEIRA RIO </t>
  </si>
  <si>
    <t xml:space="preserve">INTERCEP FOFO 150 1,26A1,75M-B. RIO </t>
  </si>
  <si>
    <t xml:space="preserve">INTERCEP FOFO 150 1,76A2,25M-B. RIO </t>
  </si>
  <si>
    <t>Página 25 de 26</t>
  </si>
  <si>
    <t xml:space="preserve">INTERCEP FOFO 150 2,26A2,75M-B. RIO </t>
  </si>
  <si>
    <t xml:space="preserve">INTERCEP FOFO 200 ATE 1,25-BEIRA RIO </t>
  </si>
  <si>
    <t xml:space="preserve">INTERCEP FOFO 200 1,26A1,75M-B. RIO </t>
  </si>
  <si>
    <t xml:space="preserve">INTERCEP FOFO 200 1,76A2,25M-B. RIO </t>
  </si>
  <si>
    <t xml:space="preserve">INTERCEP FOFO 200 2,26A2,75M-B. RIO </t>
  </si>
  <si>
    <t xml:space="preserve">INTERCEP FOFO 250 ATE 1,25-BEIRA RIO </t>
  </si>
  <si>
    <t xml:space="preserve">INTERCEP FOFO 250 1,26A1,75M-B. RIO </t>
  </si>
  <si>
    <t xml:space="preserve">INTERCEP FOFO 250 1,76A2,25M-B. RIO </t>
  </si>
  <si>
    <t xml:space="preserve">INTERCEP FOFO 250 2,26A2,75M-B. RIO </t>
  </si>
  <si>
    <t xml:space="preserve">INTERCEP FOFO 300 ATE 1,25-BEIRA RIO </t>
  </si>
  <si>
    <t xml:space="preserve">INTERCEP FOFO 300 1,26A1,75M-B. RIO </t>
  </si>
  <si>
    <t xml:space="preserve">INTERCEP FOFO 300 1,76A2,25M-B. RIO </t>
  </si>
  <si>
    <t xml:space="preserve">INTERCEP FOFO 300 2,26A2,75M-B. RIO </t>
  </si>
  <si>
    <t xml:space="preserve">INTERCEP FOFO 150 AEREO - BEIRA RIO </t>
  </si>
  <si>
    <t xml:space="preserve">INTERCEP FOFO 200 AEREO - BEIRA RIO </t>
  </si>
  <si>
    <t xml:space="preserve">INTERCEP FOFO 250 AEREO - BEIRA RIO </t>
  </si>
  <si>
    <t xml:space="preserve">INTERCEP FOFO 300 AEREO - BEIRA RIO </t>
  </si>
  <si>
    <t xml:space="preserve">INTERCEP FOFO 150 ATE 1,25-BEIRA RIO S/F </t>
  </si>
  <si>
    <t xml:space="preserve">INTERCEP FOFO 150 1,26A1,75M-B. RIO S/F </t>
  </si>
  <si>
    <t xml:space="preserve">INTERCEP FOFO 150 1,76A2,25M-B. RIO S/F </t>
  </si>
  <si>
    <t xml:space="preserve">INTERCEP FOFO 150 2,26A2,75M-B. RIO S/F </t>
  </si>
  <si>
    <t xml:space="preserve">INTERCEP FOFO 200 ATE 1,25-BEIRA RIO S/F </t>
  </si>
  <si>
    <t xml:space="preserve">INTERCEP FOFO 200 1,26A1,75M-B. RIO S/F </t>
  </si>
  <si>
    <t xml:space="preserve">INTERCEP FOFO 200 1,76A2,25M-B. RIO S/F </t>
  </si>
  <si>
    <t xml:space="preserve">INTERCEP FOFO 200 2,26A2,75M-B. RIO S/F </t>
  </si>
  <si>
    <t xml:space="preserve">INTERCEP FOFO 250 ATE 1,25-BEIRA RIO S/F </t>
  </si>
  <si>
    <t xml:space="preserve">INTERCEP FOFO 250 1,26A1,75M-B. RIO S/F </t>
  </si>
  <si>
    <t xml:space="preserve">INTERCEP FOFO 250 1,76A2,25M-B. RIO S/F </t>
  </si>
  <si>
    <t xml:space="preserve">INTERCEP FOFO 250 2,26A2,75M-B. RIO S/F </t>
  </si>
  <si>
    <t xml:space="preserve">INTERCEP FOFO 300 ATE 1,25-BEIRA RIO S/F </t>
  </si>
  <si>
    <t xml:space="preserve">INTERCEP FOFO 300 1,26A1,75M-B. RIO S/F </t>
  </si>
  <si>
    <t xml:space="preserve">INTERCEP FOFO 300 1,76A2,25M-B. RIO S/F </t>
  </si>
  <si>
    <t xml:space="preserve">INTERCEP FOFO 300 2,26A2,75M-B. RIO S/F </t>
  </si>
  <si>
    <t xml:space="preserve">INTERCEP FOFO 150 AEREO - BEIRA RIO S/F </t>
  </si>
  <si>
    <t xml:space="preserve">INTERCEP FOFO 200 AEREO - BEIRA RIO S/F </t>
  </si>
  <si>
    <t xml:space="preserve">INTERCEP FOFO 250 AEREO - BEIRA RIO S/F </t>
  </si>
  <si>
    <t xml:space="preserve">INTERCEP FOFO 300 AEREO - BEIRA RIO S/F </t>
  </si>
  <si>
    <t>M²</t>
  </si>
  <si>
    <t>PESO TUBOS HORIZONTAIS</t>
  </si>
  <si>
    <t>PESO ALAMBRADO</t>
  </si>
  <si>
    <t>PESO TUBOS VERTICAIS</t>
  </si>
  <si>
    <t>PESO POR M OU M²</t>
  </si>
  <si>
    <t>PESO EM KM</t>
  </si>
  <si>
    <t>PESO EM TONELADA</t>
  </si>
  <si>
    <r>
      <rPr>
        <b/>
        <sz val="7"/>
        <rFont val="Arial"/>
        <family val="2"/>
      </rPr>
      <t>Descrição do serviço</t>
    </r>
  </si>
  <si>
    <r>
      <rPr>
        <b/>
        <sz val="7"/>
        <rFont val="Arial"/>
        <family val="2"/>
      </rPr>
      <t>Unidade</t>
    </r>
  </si>
  <si>
    <r>
      <rPr>
        <b/>
        <sz val="7"/>
        <rFont val="Arial"/>
        <family val="2"/>
      </rPr>
      <t>Preço unitário</t>
    </r>
  </si>
  <si>
    <r>
      <rPr>
        <b/>
        <sz val="7"/>
        <rFont val="Arial"/>
        <family val="2"/>
      </rPr>
      <t>Transporte</t>
    </r>
  </si>
  <si>
    <t>Cód. Padrão</t>
  </si>
  <si>
    <t>CDER-R</t>
  </si>
  <si>
    <t>BLOCOS PRÉ-MOLDADOS DE CONCRETO TIPO PAVI-S OU EQUIVALENTE, ESPESSURA DE 8 CM E RESISTÊNCIA A COMPRESSÃO MÍNIMA DE 35MPA, ASSENTADOS SOBRE COLCHÃO DE PÓ DE PEDRA E CIMENTO NA ESPESSURA DE 10 CM (COR VERMELHA)</t>
  </si>
  <si>
    <t>SINALIZAÇÃO</t>
  </si>
  <si>
    <t>ESPESSURA DA SUB-BASE</t>
  </si>
  <si>
    <t>ESPESSURA DO PAVIMENTO A SER RETIRADO</t>
  </si>
  <si>
    <t>LARGURA DA FAIXA ELEVADA</t>
  </si>
  <si>
    <t>SOBRA DE TUBO PARA CADA LADO</t>
  </si>
  <si>
    <t>ALTURA DA RAMPA</t>
  </si>
  <si>
    <t>LARGURA DA JUNÇÃO</t>
  </si>
  <si>
    <t>PROFUNDIDADE DA JUNÇÃO</t>
  </si>
  <si>
    <t>ESPESSURA DA REGULARIZAÇÃO</t>
  </si>
  <si>
    <t>COMPRIMENTO DA PROJEÇÃO DA RAMPA</t>
  </si>
  <si>
    <t>LARGURA DA FAIXA ELEVADA, EXCLUINDO RAMPAS</t>
  </si>
  <si>
    <t>QUANTIDADE DE FAIXAS</t>
  </si>
  <si>
    <t>COMPRIMENTO DA FAIXA</t>
  </si>
  <si>
    <t>LARGURA DA FÔRMA</t>
  </si>
  <si>
    <t xml:space="preserve">LARGURA DA FAIXA </t>
  </si>
  <si>
    <t>BASE DO TRIÂNGULO</t>
  </si>
  <si>
    <t>ALTURA DO TRIÂNGULO</t>
  </si>
  <si>
    <t>ÁREA DO TRIÂNGULO</t>
  </si>
  <si>
    <t>DIÂMETRO DA PLACA</t>
  </si>
  <si>
    <t>ÁREA DA PLACA</t>
  </si>
  <si>
    <t>COMPOSIÇÕES DER RODOVIAS</t>
  </si>
  <si>
    <t>81,06</t>
  </si>
  <si>
    <t>3,49</t>
  </si>
  <si>
    <t>1,33</t>
  </si>
  <si>
    <t>314,73</t>
  </si>
  <si>
    <t>16,66</t>
  </si>
  <si>
    <t>19,91</t>
  </si>
  <si>
    <t>307,50</t>
  </si>
  <si>
    <t>58,83</t>
  </si>
  <si>
    <t>88,72</t>
  </si>
  <si>
    <t>6,59</t>
  </si>
  <si>
    <t>181,92</t>
  </si>
  <si>
    <t>33,49</t>
  </si>
  <si>
    <t>43,14</t>
  </si>
  <si>
    <t>1,36</t>
  </si>
  <si>
    <t>62,44</t>
  </si>
  <si>
    <t>15,92</t>
  </si>
  <si>
    <t>1,32</t>
  </si>
  <si>
    <t>3,42</t>
  </si>
  <si>
    <t>0,36</t>
  </si>
  <si>
    <t>1,30</t>
  </si>
  <si>
    <t>35,81</t>
  </si>
  <si>
    <t>349,93</t>
  </si>
  <si>
    <t>1,27</t>
  </si>
  <si>
    <t>51,71</t>
  </si>
  <si>
    <t>243,00</t>
  </si>
  <si>
    <t>14,20</t>
  </si>
  <si>
    <t>47,04</t>
  </si>
  <si>
    <t>37,64</t>
  </si>
  <si>
    <t>34,49</t>
  </si>
  <si>
    <t>70,68</t>
  </si>
  <si>
    <t>24,27</t>
  </si>
  <si>
    <t>84,28</t>
  </si>
  <si>
    <t>162,67</t>
  </si>
  <si>
    <t>13,49</t>
  </si>
  <si>
    <t>13,84</t>
  </si>
  <si>
    <t>13,51</t>
  </si>
  <si>
    <t>13,24</t>
  </si>
  <si>
    <t>136,45</t>
  </si>
  <si>
    <t>166,61</t>
  </si>
  <si>
    <t>17,72</t>
  </si>
  <si>
    <t>14,23</t>
  </si>
  <si>
    <t>24,65</t>
  </si>
  <si>
    <t>12,25</t>
  </si>
  <si>
    <t>17,68</t>
  </si>
  <si>
    <t>11,65</t>
  </si>
  <si>
    <t>16,99</t>
  </si>
  <si>
    <t>30,33</t>
  </si>
  <si>
    <t>28,95</t>
  </si>
  <si>
    <t>52,00</t>
  </si>
  <si>
    <t>21,63</t>
  </si>
  <si>
    <t>43,04</t>
  </si>
  <si>
    <t>23,55</t>
  </si>
  <si>
    <t>50,45</t>
  </si>
  <si>
    <t>32,58</t>
  </si>
  <si>
    <t>55,12</t>
  </si>
  <si>
    <t>51,94</t>
  </si>
  <si>
    <t>17,31</t>
  </si>
  <si>
    <t>33,20</t>
  </si>
  <si>
    <t>114,96</t>
  </si>
  <si>
    <t>72,48</t>
  </si>
  <si>
    <t>134,11</t>
  </si>
  <si>
    <t>10,18</t>
  </si>
  <si>
    <t>49,63</t>
  </si>
  <si>
    <t>61,11</t>
  </si>
  <si>
    <t>64,13</t>
  </si>
  <si>
    <t>128,37</t>
  </si>
  <si>
    <t>66,99</t>
  </si>
  <si>
    <t>82,03</t>
  </si>
  <si>
    <t>178,21</t>
  </si>
  <si>
    <t>134,22</t>
  </si>
  <si>
    <t>16,93</t>
  </si>
  <si>
    <t>15,17</t>
  </si>
  <si>
    <t>9,78</t>
  </si>
  <si>
    <t>4,76</t>
  </si>
  <si>
    <t>16,59</t>
  </si>
  <si>
    <t>10,07</t>
  </si>
  <si>
    <t>21,39</t>
  </si>
  <si>
    <t>36,57</t>
  </si>
  <si>
    <t>39,65</t>
  </si>
  <si>
    <t>24,54</t>
  </si>
  <si>
    <t>136,71</t>
  </si>
  <si>
    <t>92,66</t>
  </si>
  <si>
    <t>12,00</t>
  </si>
  <si>
    <t>69,34</t>
  </si>
  <si>
    <t>24,21</t>
  </si>
  <si>
    <t>33,90</t>
  </si>
  <si>
    <t>25,50</t>
  </si>
  <si>
    <t>10,45</t>
  </si>
  <si>
    <t>244,71</t>
  </si>
  <si>
    <t>55,38</t>
  </si>
  <si>
    <t>12,86</t>
  </si>
  <si>
    <t>16,10</t>
  </si>
  <si>
    <t>37,34</t>
  </si>
  <si>
    <t>76,45</t>
  </si>
  <si>
    <t>143,06</t>
  </si>
  <si>
    <t>28,76</t>
  </si>
  <si>
    <t>671,64</t>
  </si>
  <si>
    <t>38,39</t>
  </si>
  <si>
    <t>32,43</t>
  </si>
  <si>
    <t>61,74</t>
  </si>
  <si>
    <t>89,15</t>
  </si>
  <si>
    <t>37,71</t>
  </si>
  <si>
    <t>90,29</t>
  </si>
  <si>
    <t>102,43</t>
  </si>
  <si>
    <t>3,80</t>
  </si>
  <si>
    <t>15,34</t>
  </si>
  <si>
    <t>2,97</t>
  </si>
  <si>
    <t>6,84</t>
  </si>
  <si>
    <t>112,22</t>
  </si>
  <si>
    <t>6,79</t>
  </si>
  <si>
    <t>18,94</t>
  </si>
  <si>
    <t>16,51</t>
  </si>
  <si>
    <t>23,45</t>
  </si>
  <si>
    <t>16,19</t>
  </si>
  <si>
    <t>6,21</t>
  </si>
  <si>
    <t>53,33</t>
  </si>
  <si>
    <t>79,02</t>
  </si>
  <si>
    <t>100,20</t>
  </si>
  <si>
    <t>57,11</t>
  </si>
  <si>
    <t>260,75</t>
  </si>
  <si>
    <t>21,68</t>
  </si>
  <si>
    <t>17,77</t>
  </si>
  <si>
    <t>15,29</t>
  </si>
  <si>
    <t>21,30</t>
  </si>
  <si>
    <t>25,81</t>
  </si>
  <si>
    <t>27,00</t>
  </si>
  <si>
    <t>9,45</t>
  </si>
  <si>
    <t>18,31</t>
  </si>
  <si>
    <t>56,02</t>
  </si>
  <si>
    <t>2,80</t>
  </si>
  <si>
    <t>124,38</t>
  </si>
  <si>
    <t>3,23</t>
  </si>
  <si>
    <t>18,22</t>
  </si>
  <si>
    <t>25,39</t>
  </si>
  <si>
    <t>37,81</t>
  </si>
  <si>
    <t>88,20</t>
  </si>
  <si>
    <t>145,17</t>
  </si>
  <si>
    <t>33,10</t>
  </si>
  <si>
    <t>23,65</t>
  </si>
  <si>
    <t>0,85</t>
  </si>
  <si>
    <t>108,89</t>
  </si>
  <si>
    <t>108,52</t>
  </si>
  <si>
    <t>7,33</t>
  </si>
  <si>
    <t>5,14</t>
  </si>
  <si>
    <t>3,96</t>
  </si>
  <si>
    <t>27,44</t>
  </si>
  <si>
    <t>16,74</t>
  </si>
  <si>
    <t>12,23</t>
  </si>
  <si>
    <t>28,17</t>
  </si>
  <si>
    <t>25,18</t>
  </si>
  <si>
    <t>26,14</t>
  </si>
  <si>
    <t>33,86</t>
  </si>
  <si>
    <t>11,13</t>
  </si>
  <si>
    <t>11,23</t>
  </si>
  <si>
    <t>9,26</t>
  </si>
  <si>
    <t>46,42</t>
  </si>
  <si>
    <t>193,55</t>
  </si>
  <si>
    <t>84,75</t>
  </si>
  <si>
    <t>8,22</t>
  </si>
  <si>
    <t>56,59</t>
  </si>
  <si>
    <t>23,64</t>
  </si>
  <si>
    <t>444,00</t>
  </si>
  <si>
    <t>90,27</t>
  </si>
  <si>
    <t>112,69</t>
  </si>
  <si>
    <t>28,34</t>
  </si>
  <si>
    <t>18,34</t>
  </si>
  <si>
    <t>67,52</t>
  </si>
  <si>
    <t>148,31</t>
  </si>
  <si>
    <t>53,23</t>
  </si>
  <si>
    <t>196,24</t>
  </si>
  <si>
    <t>20,97</t>
  </si>
  <si>
    <t>21,19</t>
  </si>
  <si>
    <t>8,85</t>
  </si>
  <si>
    <t>4,98</t>
  </si>
  <si>
    <t>21,10</t>
  </si>
  <si>
    <t>80,24</t>
  </si>
  <si>
    <t>144,05</t>
  </si>
  <si>
    <t>23,11</t>
  </si>
  <si>
    <t>20,26</t>
  </si>
  <si>
    <t>136,96</t>
  </si>
  <si>
    <t>9,91</t>
  </si>
  <si>
    <t>23,39</t>
  </si>
  <si>
    <t>813,25</t>
  </si>
  <si>
    <t>59,23</t>
  </si>
  <si>
    <t>510,00</t>
  </si>
  <si>
    <t>12,51</t>
  </si>
  <si>
    <t>9,82</t>
  </si>
  <si>
    <t>79,69</t>
  </si>
  <si>
    <t>2,27</t>
  </si>
  <si>
    <t>64,65</t>
  </si>
  <si>
    <t>25,96</t>
  </si>
  <si>
    <t>27,22</t>
  </si>
  <si>
    <t>25,99</t>
  </si>
  <si>
    <t>11,25</t>
  </si>
  <si>
    <t>32,93</t>
  </si>
  <si>
    <t>105,10</t>
  </si>
  <si>
    <t>35,96</t>
  </si>
  <si>
    <t>237,85</t>
  </si>
  <si>
    <t>9,94</t>
  </si>
  <si>
    <t>87,70</t>
  </si>
  <si>
    <t>61,58</t>
  </si>
  <si>
    <t>17,99</t>
  </si>
  <si>
    <t>152,50</t>
  </si>
  <si>
    <t>30,24</t>
  </si>
  <si>
    <t>121,17</t>
  </si>
  <si>
    <t>94,25</t>
  </si>
  <si>
    <t>61,80</t>
  </si>
  <si>
    <t>261,90</t>
  </si>
  <si>
    <t>65,99</t>
  </si>
  <si>
    <t>182,85</t>
  </si>
  <si>
    <t>25,83</t>
  </si>
  <si>
    <t>64,07</t>
  </si>
  <si>
    <t>78,77</t>
  </si>
  <si>
    <t>50,21</t>
  </si>
  <si>
    <t>ENGENHEIRO JUNIOR</t>
  </si>
  <si>
    <t>SOLDADOR - (OFICIAL - SINDUSCON)</t>
  </si>
  <si>
    <t>PINTOR (LETRISTA) - (SINTRACONST)</t>
  </si>
  <si>
    <t>MECANICO DE REFRIGERACAO - (SINDIFER)</t>
  </si>
  <si>
    <t>TECNICO DE REFRIGERACAO - (SINDIFER)</t>
  </si>
  <si>
    <t>REJUNTE EPOXI COR BRANCA</t>
  </si>
  <si>
    <t>PECA EM MADEIRA DE LEI 7 X 5 CM (APARELHADA)</t>
  </si>
  <si>
    <t>TELHA METALICA ONDULADA ACO GALVALUME ESP 0.5MM PRE PINTADA 1 FACE COR RAL 9003 (BRANCA)</t>
  </si>
  <si>
    <t>TELHA METALICA EM ACO GALVALUME TRAPEZOIDAL 40 ESP. 0.50MM PRE-PINTADA NAS DUAS FACES</t>
  </si>
  <si>
    <t>PARAFUSO GALVANIZADO P/ TELHA (FIXAÇÃO EM MADEIRA), 5/16? X 110MM</t>
  </si>
  <si>
    <t>PARAFUSO CABEÇA QUADRADA MAQUINA GALVANIZADO A FOGO 16 X 100MM</t>
  </si>
  <si>
    <t>KIT M5 100 PECAS PORCA-GAIOLA C/ PARAF PHILIPS</t>
  </si>
  <si>
    <t>BARRA APOIO RETA INOX 90CM ACCESS - JACKWAL OU EQUIVALENTE</t>
  </si>
  <si>
    <t>BARRA DE APOIO RETA INOX POLIDO 70CM ACCESS - JACKWAL OU EQUIVALENTE</t>
  </si>
  <si>
    <t>FITA DE PVC BRANCA AUTO-ADERENTE (NÃO ADESIVA) L=100MM X 10M</t>
  </si>
  <si>
    <t>BARRA APOIO RETA INOX 80CM ACCESS - JACKWAL OU EQUIVALENTE</t>
  </si>
  <si>
    <t>BARRA APOIO RETA INOX 60CM ACCESS - JACKWAL OU EQUIVALENTE</t>
  </si>
  <si>
    <t>PORTA CORTA-FOGO P90 0,80 X 2,10M C/ MARCO</t>
  </si>
  <si>
    <t>PORTA CORTA FOGO P90 0.90X2.10X0,05M C/ MARCO</t>
  </si>
  <si>
    <t>PORTA CORTA FOGO P120 0.90X2.10X0,05M C/ MARCO</t>
  </si>
  <si>
    <t>TABUA MADEIRA DE LEI P/ PISO COM MACHO/FEMEA 15 CM X 2 CM (ASSOALHO)</t>
  </si>
  <si>
    <t>VIDRO LISO INCOLOR ESP.4MM,COLOCADO</t>
  </si>
  <si>
    <t>TINTA EPOXI CATALISAVEL PARA ACABAMENTO</t>
  </si>
  <si>
    <t>TRANSFOMADOR TRIFASICO A OLEO 225KVA - 15KV - 220/127V</t>
  </si>
  <si>
    <t>TRANSFOMADOR TRIFASICO A OLEO 75KVA - 15KV - 220/127V</t>
  </si>
  <si>
    <t>TRANSFOMADOR TRIFASICO A OLEO 150KVA - 15KV - 220/127V</t>
  </si>
  <si>
    <t>TRANSFOMADOR TRIFASICO A OLEO 112.5KVA - 15KV - 220/127V</t>
  </si>
  <si>
    <t>TELA BELINOX, L=245MM/E=1,5MM INOX-TEL-754</t>
  </si>
  <si>
    <t>CAIXA PARA TRANSFORMADOR DE CORRENTE (TC) 112,5 ATE 300KVA - 400:5A</t>
  </si>
  <si>
    <t>CAIXA PVC 4" X 4" - IP40 - TIGRE OU EQUIVALENTE</t>
  </si>
  <si>
    <t>CAIXA PVC OCTOGONAL 4X4" COM FUNDO MÓVEL - TIGRE OU EQUIVALENTE</t>
  </si>
  <si>
    <t>CABO DE COBRE NU TEMPERA MEIO DURA 6MM2 - CLASSE 1</t>
  </si>
  <si>
    <t>CABO DE COBRE NU TEMPERA MEIO DURA 16 MM2 - CLASSE 2A</t>
  </si>
  <si>
    <t>CABO DE COBRE NU TEMPERA MEIO DURA 10 MM2 - CLASSE 2A</t>
  </si>
  <si>
    <t>CABO COBRE NU TEMPERA MEIO DURA 25MM2 - CLASSE 2A</t>
  </si>
  <si>
    <t>CABO COBRE NU TEMPERA MEIO DURA 35MM2 - CLASSE 2A</t>
  </si>
  <si>
    <t>CABO COBRE NU TEMPERA MEIO DURA 50MM2 - CLASSE 2A</t>
  </si>
  <si>
    <t>CABO UTP 4P CAT.6</t>
  </si>
  <si>
    <t>FIOS E CABOS (CONTINUACAO)</t>
  </si>
  <si>
    <t>CABO TELEFONICO CI C/ 20 PARES Ø 50 MM</t>
  </si>
  <si>
    <t>DISPOSITIVO INTERRUPTOR DR BIPOLAR 40A - 30MA</t>
  </si>
  <si>
    <t>DISPOSITIVO INTERRUPTOR DR BIPOLAR 25A - 30MA</t>
  </si>
  <si>
    <t>DISPOSITIVO INTERRUPTOR DR BIPOLAR 80A - 30 MA</t>
  </si>
  <si>
    <t>CAIXA C/TAMPA DO TIPO CIE-5 80X80X12 CM (TELEFONE) (DE EMBUTIR)</t>
  </si>
  <si>
    <t>CAIXA C/TAMPA TIPO CIE-7 150X150X15 CM (TELEFONE) (DE EMBUTIR)</t>
  </si>
  <si>
    <t>CAIXA PVC 4 X 2" - IP40 - TIGRE OU EQUIVALENTE</t>
  </si>
  <si>
    <t>CONJ A/C SPLIT HIWALL EVAP+COND INVERTER 18000BTU - CICLO FRIO - CLASSIFICACAO A (SELO PROCEL) 220V</t>
  </si>
  <si>
    <t>CONJ A/C SPLIT HIWALL (PAREDE) EVAP+COND INVERTER 9000BTU - CICLO FRIO - CLASSIFICACAO A (SELO PROCEL) 220V</t>
  </si>
  <si>
    <t>CONJ. A/C SPLIT HI-WALL EVAP+COND INVERTER 22000 BTU - CICLO FRIO - CLASSIFICACAO A (SELO PROCEL) 220V</t>
  </si>
  <si>
    <t>INTERRUPTORES, TOMADAS E ESPELHOS (CONT.)</t>
  </si>
  <si>
    <t>PLACA CEGA FRONTAL 1U P/ RACK 19"</t>
  </si>
  <si>
    <t>CONJ A/C SPLIT HIWALL (PAREDE) EVAP+COND INVERTER 24000BTU - CICLO FRIO - CLASSIFICACAO A (SELO PROCEL) 220V</t>
  </si>
  <si>
    <t>CONJ A/C SPLIT HIWALL (PAREDE) EVAP+COND INVERTER 30000BTU - CICLO QUENTE/FRIO - CLASSIFICACAO A (SELO PROCEL) 220V</t>
  </si>
  <si>
    <t>CONJ A/C SPLIT HIWALL (PAREDE) EVAP+COND INVERTER 12000BTU - CICLO FRIO - CLASSIFICACAO A (SELO PROCEL) 220V</t>
  </si>
  <si>
    <t>HASTE TIPO COPPERWELD - 5/8 "X 2.4M - ALTA CAMADA</t>
  </si>
  <si>
    <t>PARAFUSO CABEÇA QUADRADA MAQUINA GALVANIZADO A FOGO 16 X 300MM</t>
  </si>
  <si>
    <t>ARRUELA DE ALUMINIO FUNDIDO 1 1/4" - WETZEL OU EQUIVALENTE</t>
  </si>
  <si>
    <t>VELCRO 20 MM P/ FIXACAO DE CABOS DE REDE LOGICA</t>
  </si>
  <si>
    <t>PARAFUSO SEXTAVADA ACO GALV 1020 1/4" X 1/2"</t>
  </si>
  <si>
    <t>BARRA CHATA EM ALUMINIO 7/8" X 1/8" X 3M (70MM2) TEL-771</t>
  </si>
  <si>
    <t>TERMINAL AEREO EM LATAO (MINICAPTOR) H=250MM X 10MM - TEL 2024 - TERMOTECNICA OU EQUIVALENTE</t>
  </si>
  <si>
    <t>PARAFUSO CABEÇA QUADRADA MAQUINA GALVANIZADO A FOGO 16 X 200MM</t>
  </si>
  <si>
    <t>BANDEJA DESLIZANTE P/ RACK PADRAO 19" - 500MM</t>
  </si>
  <si>
    <t>GUIAS HORIZONTAIS FECHADO C/ TAMPA 1U P/ RACK</t>
  </si>
  <si>
    <t>GUIAS/ORGANIZADOR DE CABOS HORIZONTAIS FECHADO C/ TAMPA 2U P/ RACK</t>
  </si>
  <si>
    <t>PARAFUSO ALLEN CABEÇA ABAULADA M16 X 45MM</t>
  </si>
  <si>
    <t>PARAFUSO ALLEN CABEÇA ABAULADA M16 X 125MM</t>
  </si>
  <si>
    <t>PARAFUSO ALLEN CABEÇA ABAULADA M16 X 150MM</t>
  </si>
  <si>
    <t>ARRUELA QUADRADA 38 X 38 X 3MM, C/ FURO 18MM.</t>
  </si>
  <si>
    <t>FITA ISOLANTE AUTO FUSAO, C/10M</t>
  </si>
  <si>
    <t>PARAFUSO ALLEN CABEÇA ABAULADA M10 X 150MM</t>
  </si>
  <si>
    <t>PATCH CORD U/UTP GIGALAN RJ-45 CAT 6 - 1.50 M</t>
  </si>
  <si>
    <t>PATCH CORD U/UTP MULTILAN RJ-45 CAT 5E - 1.50 M</t>
  </si>
  <si>
    <t>CABO TELEFONICO CI C/ 100 PARES Ø 50 MM</t>
  </si>
  <si>
    <t>PATCH CORD U/UTP GIGALAN RJ-45 CAT 6 - 3.00 M</t>
  </si>
  <si>
    <t>CABO TELEFONICO CI C/ 50 PARES Ø 50 MM</t>
  </si>
  <si>
    <t>PATCH CORD U/UTP MULTILAN RJ-45 CAT 5E - 3.00 M</t>
  </si>
  <si>
    <t>ESPELHO 4" X 4" C/ 2 CONECTORES RJ-45 FEMEA CAT. 6</t>
  </si>
  <si>
    <t>ESPELHO 4" X 4" C/ 2 CONECTORES RJ45 FEMEA CAT. 5E</t>
  </si>
  <si>
    <t>ESPELHO 4" X 2" C/ 1 CONECTOR RJ-45 FEMEA CAT. 6</t>
  </si>
  <si>
    <t>CALHA PARA 6 TOMADAS FIXACAO PADRAO 19" - 20A</t>
  </si>
  <si>
    <t>CALHA PARA 8 TOMADAS FIXACAO PADRAO 19" - 20A</t>
  </si>
  <si>
    <t>EQUIPAMENTOS</t>
  </si>
  <si>
    <t>PATCH PANEL DE EMENDA RJ45/RJ45 24 PORTAS CAT 5E</t>
  </si>
  <si>
    <t>KIT COM 4 RODIZIO (2 C/ TRAVAS)</t>
  </si>
  <si>
    <t>RACK DE PISO FECHADO PADRAO 19" - 32US X 670MM - CONFECCIONADO EM ACO SAE 1020, PORTA FRONTAL E VISOR EM ACRILICO E CHAVE YALE, FECHAMENTO TRASEIRO E LATERAIS REMOVIVEIS COM VENTILACAO, PINTURA EPOXI</t>
  </si>
  <si>
    <t>BANDEJA FIXACAO SIMPLES 19" - 1 U X 290MM</t>
  </si>
  <si>
    <t>MINI RACK DE PAREDE PADRAO 19" - 8 US X 470MM - CONFECCIONADO EM ACO SAE 1020, PORTA FRONTAL E VISOR EM ACRILICO, LATERAIS REMOVIVEIS COM VENTILACAO, PINTURA EPOXI</t>
  </si>
  <si>
    <t>PATCH PANEL RJ45/IDC 48 PORTAS CAT 5E, D-LINK, AMP, CABLIX, MAXI TELECOM, TILFLEX OU EQUIVALENTE</t>
  </si>
  <si>
    <t>PATCH PANEL RJ45/IDC 24 PORTAS CAT 5E, D-LINK, AMP, CABLIX, MAXI TELECOM, TILFLEX OU EQUIVALENTE</t>
  </si>
  <si>
    <t>MINI RACK DE PAREDE PADRAO 19" - 6USX470MM - CONFECCIONADO EM ACO SAE 1020, PORTA FRONTAL E VISOR EM ACRILICO, LATERAIS REMOVIVEIS COM VENTILACAO, PINTURA EPOXI</t>
  </si>
  <si>
    <t>KIT 4 VENTILADORES BIVOLT P/ RACK INDOOR</t>
  </si>
  <si>
    <t>EQUIPAMENTOS (CONT)</t>
  </si>
  <si>
    <t>SWITCH 48 PORTAS RJ 10/100 + 2 10/100/1000</t>
  </si>
  <si>
    <t>NO BREAK 1,44KVA (980W) 120V SENOIDAL P/ RACK 19"</t>
  </si>
  <si>
    <t>MINI RACK DE PAREDE PADRAO 19" - 12US X 570MM - CONFECCIONADO EM ACO SAE 1020, PORTA FRONTAL E VISOR EM ACRILICO, LATERAIS REMOVIVEIS COM VENTILACAO, PINTURA EPOXI</t>
  </si>
  <si>
    <t>SWITCH 24 RJ 10/100 + 2 10/100/1000</t>
  </si>
  <si>
    <t>RACK DE PISO FECHADO PADRAO 19" - 40US X 670M - CONFECCIONADO EM ACO SAE 1020, PORTA FRONTAL E VISOR EM ACRILICO E CHAVE YALE, FECHAMENTO TRASEIRO E LATERAIS REMOVIVEIS COM VENTILACAO, PINTURA EPOXI</t>
  </si>
  <si>
    <t>PATCH PANEL RJ45/IDC 48 PORTAS CAT 6, D-LINK, AMP, CABLIX, MAXI TELECOM, TILFLEX OU EQUIVALENTE</t>
  </si>
  <si>
    <t>RACK DE PISO FECHADO PADRAO 19" - 36U´S X 670MM - CONFECCIONADO EM ACO SAE 1020, PORTA FRONTAL E VISOR EM ACRILICO E CHAVE YALE, FECHAMENTO TRASEIRO E LATERAIS REMOVIVEIS COM VENTILACAO, PINTURA EPOXI</t>
  </si>
  <si>
    <t>MINI RACK DE PAREDE PADRAO 19" - 16US X 570MM - CONFECCIONADO EM ACO SAE 1020, PORTA FRONTAL E VISOR EM ACRILICO, LATERAIS REMOVIVEIS COM VENTILACAO, PINTURA EPOXI</t>
  </si>
  <si>
    <t>RACK DE PISO FECHADO PADRAO 19" - 44US X 670MM - CONFECCIONADO EM AÇO SAE 1020 1,5MM, PORTA FRONTAL EMBUTIDA, VISOR FUMÊ 2,0MM,FECHADURA ESCAMOTEÁVEL,ALETAS DE VENTILAÇÃO, PINTURA EPÓXI PÓ TEXTURIZADA</t>
  </si>
  <si>
    <t>BANDEJA FIXACAO DUPLA 19" - 1U X 500MM</t>
  </si>
  <si>
    <t>KIT 2 VENTILADORES BIVOLT P/ RACK INDOOR</t>
  </si>
  <si>
    <t>NO BREAK 2,2KVA (1,98KW) 220V SENOIDAL P/ RACK 19"</t>
  </si>
  <si>
    <t>TE 90 ACO GALVANIZADO BSP Ø 2" (50MM)</t>
  </si>
  <si>
    <t>TE 90 ACO GALVANIZADO BSP Ø 2.1/2" (65MM)</t>
  </si>
  <si>
    <t>TE 90 ACO GALVANIZADO BSP Ø 3" (75MM)</t>
  </si>
  <si>
    <t>COTOVELO 90 ACO GALVANIZADO DE 2" (50MM)</t>
  </si>
  <si>
    <t>COTOVELO 90° DE FERRO GALVANIZADO Ø 80MM (3")</t>
  </si>
  <si>
    <t>COTOVELO 90° DE FERRO GALVANIZADO Ø 65MM (2.1/2")</t>
  </si>
  <si>
    <t>COTOVELO 45° DE FERRO GALVANIZADO Ø 50MM (2")</t>
  </si>
  <si>
    <t>COTOVELO 45° DE FERRO GALVANIZADO Ø 80MM (3")</t>
  </si>
  <si>
    <t>COTOVELO 45° DE FERRO GALVANIZADO Ø 65MM (2.1/2")</t>
  </si>
  <si>
    <t>COTOVELO 90° DE FERRO GALVANIZADO Ø 100MM (4")</t>
  </si>
  <si>
    <t>COTOVELO 45° DE FERRO GALVANIZADO Ø 100MM (4")</t>
  </si>
  <si>
    <t>TUBOS ( FERRO GALVANIZADO)</t>
  </si>
  <si>
    <t>TE 90 ACO GALVANIZADO BSP Ø 4" (100MM)</t>
  </si>
  <si>
    <t>TUBO DE COBRE E CONEXOES</t>
  </si>
  <si>
    <t>TUBO DE COBRE FLEXIVEL 3/8" PAREDE 0,79MM (1/32") - 0,193 KG/M</t>
  </si>
  <si>
    <t>TUBO DE COBRE FLEXIVEL 3/4" PAREDE 0,79MM (1/32")</t>
  </si>
  <si>
    <t>TUBO DE COBRE E CONEXOES (CONT.)</t>
  </si>
  <si>
    <t>TUBO DE COBRE RIGIDO 7/8" PAREDE 1/32 (0,478 KG/M)</t>
  </si>
  <si>
    <t>TUBO DE COBRE RIGIDO 1.1/8" PAREDE 1/32 (0,619 KG/M)</t>
  </si>
  <si>
    <t>TUBO DE COBRE FLEXIVEL 1/4" PAREDE 0,79MM (1/32")</t>
  </si>
  <si>
    <t>TUBO DE COBRE FLEXIVEL 1/2" PAREDE 0,79MM (1/32") - 0,264 KG/M</t>
  </si>
  <si>
    <t>TUBO DE COBRE FLEXIVEL 5/8" PAREDE 0,79MM (1/32") - 0,334 KG/M</t>
  </si>
  <si>
    <t>TUBO DE COBRE RIGIDO 1.5/8" PAREDE 1/32" (0,904 KG/M)</t>
  </si>
  <si>
    <t>TUBO DE COBRE RIGIDO 1.3/8" PAREDE 1/32" (0,761 KG/M)</t>
  </si>
  <si>
    <t>REGISTRO DE GAVETA BRUTO 100MM - 4"</t>
  </si>
  <si>
    <t>VALVULA RETENCAO VERTICAL BRONZE - 100MM (4")</t>
  </si>
  <si>
    <t>MICTORIO BRANCO GELO C/ SIFAO REF. M-715 DECA</t>
  </si>
  <si>
    <t>BARRA DE APOIO INOX LATERAL ARTICULADA 80CM</t>
  </si>
  <si>
    <t>MANOMETRO 63 MM ESCALA DUPLA 0 A 4 KGF/CM2</t>
  </si>
  <si>
    <t>MANGUEIRA DE SOLDA DUPLA Ø 5/16"- 300 PSI (OXIGENIO/ACETILENO)</t>
  </si>
  <si>
    <t>TANQUE DE PRESSURIZACAO/CILINDRO COM MEMBRANA 8,10 OU 12 KGF VAZIO</t>
  </si>
  <si>
    <t>MANOMETRO 100MM ESCALA DUPLA 0 A 10 KGF/CM2 - 0 A 150 PSI - SAIDA TRASEIRA DE 1/2" NPT</t>
  </si>
  <si>
    <t>CHAPA ACO GALVANIZADA N. 24 (0.65MM - 5,645KG/M2)</t>
  </si>
  <si>
    <t>SOLDA (ESTANHO) 40 X 60 - 2,5MM - TRIFLUXO OU EQUIVALENTE</t>
  </si>
  <si>
    <t>PRESSOSTATO 80/120 PSI C/ VALVULA DE ALIVIO 1/4"</t>
  </si>
  <si>
    <t>PRESSOSTATO 100/150 PSI C/ VALVULA DE ALIVIO 1/4"</t>
  </si>
  <si>
    <t>MANOMETRO 100 MM ESCALA DUPLA 0 A 7 KGF/CM2</t>
  </si>
  <si>
    <t>ART/CREA - OBRA OU SERVICO DE R$8.000,00 ATÉ 15.000,00</t>
  </si>
  <si>
    <t>BORRACHA ELASTOMERICA DIM. 1.1/8" ESP 9MM</t>
  </si>
  <si>
    <t>BORRACHA ELASTOMERICA DIAM. 1/2" (12MM) ESP. 9MM</t>
  </si>
  <si>
    <t>BORRACHA ELASTOMERICA DIAM. 1/4" ESP. 9MM</t>
  </si>
  <si>
    <t>BORRACHA ELASTOMERICA DIAM. 5/8" ESP. 9MM</t>
  </si>
  <si>
    <t>BORRACHA ELASTOMERICA DIAM. 7/8" ESP. 9MM</t>
  </si>
  <si>
    <t>BORRACHA ELASTOMERICA DIAM. 3/8" ESP. 9MM</t>
  </si>
  <si>
    <t>BORRACHA ELASTOMERICA DIAM. 1.5/8" ESP 9MM</t>
  </si>
  <si>
    <t>BORRACHA ELASTOMERICA DIM. 1 3/8" ESP.9MM</t>
  </si>
  <si>
    <t>AMORTECEDOR VIBRACAO TRAD MICRO III VIBRASTOP 3/8" - ATE 100KG</t>
  </si>
  <si>
    <t>DIVERSOS CONTINUAÇÃO</t>
  </si>
  <si>
    <t>BORRACHA ELASTOMERICA DIAM. 3/4" (19MM) ESP 9MM</t>
  </si>
  <si>
    <t>GAS REFRIGERANTE R22</t>
  </si>
  <si>
    <t>GAS REFRIGERANTE R407</t>
  </si>
  <si>
    <t>GAS REFRIGERANTE R410-A</t>
  </si>
  <si>
    <t>DIVERSOS CONT</t>
  </si>
  <si>
    <t>CHAPA DE ACO GALVANIZADA Nº 22 (ESP. 0,80MM)</t>
  </si>
  <si>
    <t>RECARGA DE CILINDRO DE OXIGENIO INDUSTRIAL</t>
  </si>
  <si>
    <t>RECARGA DE GAS ACETILENO INDUSTRIAL (PPU)</t>
  </si>
  <si>
    <t>TUBO ACO GALV 114,30 X 4,50MM (4") DIN 2440 - MEDIO</t>
  </si>
  <si>
    <t>TECNICO SEGUNDO GRAU -A-(INCL.L SOCIAIS DE 48,84%)</t>
  </si>
  <si>
    <t>ENGENHEIRO SENIOR (INCL.L SOCIAIS DE 48,84%)</t>
  </si>
  <si>
    <t>PROGRAMADOR (INCL.L SOCIAIS DE 48,84%)</t>
  </si>
  <si>
    <t>DIGITADOR - 6 HORAS(INCL.L SOCIAIS DE 48,84%)</t>
  </si>
  <si>
    <t>ENGENHEIRO JUNIOR(INCL.L SOCIAIS DE 48,84%)</t>
  </si>
  <si>
    <t>TECNICO SEGUNDO GRAU -B - (INCL.L SOCIAIS DE 48,84%)</t>
  </si>
  <si>
    <t>TECNICO SEGUNDO GRAU -C - (INCL.L SOCIAIS DE 48,84%)</t>
  </si>
  <si>
    <t>GERENTE DE PROJETO (INCL.L SOCIAIS DE 48,84%)</t>
  </si>
  <si>
    <t>ANALISTA DE SISTEMAS (INCL.L SOCIAIS DE 48,84%)</t>
  </si>
  <si>
    <t>ANALISTA DESENVOLVIMENTO (INCL.L SOCIAIS DE 48,84%)</t>
  </si>
  <si>
    <t>GERENTE BD/SERVIDORES/REDES (INCL.L SOCIAIS DE 48,84%)</t>
  </si>
  <si>
    <t>DESIGNER GRÁFICO (INCL.L SOCIAIS DE 48,84%)</t>
  </si>
  <si>
    <t>ANALISTA SISTEMAS/SUPORTE(INCL.L SOCIAIS DE 48,84%)</t>
  </si>
  <si>
    <t>COORDENADOR TECNICO ESPECIALISTA(INCL.L SOCIAIS DE 48,84%)</t>
  </si>
  <si>
    <t>COTADOR(INCL.L SOCIAIS DE 48,84%)</t>
  </si>
  <si>
    <t>TECNICO NIVEL SUPERIOR(INCL.L SOCIAIS DE 48,84%)</t>
  </si>
  <si>
    <t>ENGENHEIRO PLENO (INCL.L SOCIAIS DE 48,84%)</t>
  </si>
  <si>
    <t>ALMOXARIFE (INCL.L SOCIAIS DE 48,84%)</t>
  </si>
  <si>
    <t>MESTRE OBRAS SENIOR (INCL.L SOCIAIS DE 48,84%)</t>
  </si>
  <si>
    <t>VIGIA (INCL.L SOCIAIS DE 48,84%)</t>
  </si>
  <si>
    <t>AUX ALMOXARIFE (INCL.L SOCIAIS DE 48,84%)</t>
  </si>
  <si>
    <t>ENCARREGADO DE TURMA(INCL.L SOCIAIS DE 48,84%)</t>
  </si>
  <si>
    <t>TECNICO SEGUNDO GRAU -A-(INCL.L SOCIAIS DE 72,36%)</t>
  </si>
  <si>
    <t>ENGENHEIRO SENIOR (INCL.L SOCIAIS DE 72,36%)</t>
  </si>
  <si>
    <t>PROGRAMADOR (INCL.L SOCIAIS DE 72,36%)</t>
  </si>
  <si>
    <t>DIGITADOR - 6 HORAS (INCL.L SOCIAIS DE 72,36%)</t>
  </si>
  <si>
    <t>ENGENHEIRO JUNIOR (INCL.L SOCIAIS DE 72,36%)</t>
  </si>
  <si>
    <t>TECNICO SEGUNDO GRAU -B - (INCL.L SOCIAIS DE 72,36%)</t>
  </si>
  <si>
    <t>TECNICO SEGUNDO GRAU-C- (INCL.L SOCIAIS DE 72,36%)</t>
  </si>
  <si>
    <t>GERENTE DE PROJETO (INCL.L SOCIAIS DE 72,36%)</t>
  </si>
  <si>
    <t>ANALISTA DE SISTEMAS (INCL.L SOCIAIS DE 72,36%)</t>
  </si>
  <si>
    <t>ANALISTA DESENVOLVIMENTO (INCL.L SOCIAIS DE 72,36%)</t>
  </si>
  <si>
    <t>GERENTE BD/SERVIDORES/REDES (INCL.L SOCIAIS DE 72,36%)</t>
  </si>
  <si>
    <t>DESIGNER GRÁFICO (INCL.L SOCIAIS DE 72,36%)</t>
  </si>
  <si>
    <t>ANALISTA SISTEMAS/SUPORTE (INCL.L SOCIAIS DE 72,36%)</t>
  </si>
  <si>
    <t>COORDENADOR TECNICO ESPECIALISTA(INCL.L SOCIAIS DE 72,36%)</t>
  </si>
  <si>
    <t>COTADOR (INCL.L SOCIAIS DE 72,36%)</t>
  </si>
  <si>
    <t>TECNICO NIVEL SUPERIOR(INCL.L SOCIAIS DE 72,36%)</t>
  </si>
  <si>
    <t>ENGENHEIRO PLENO (INCL.L SOCIAIS DE 72,36%)</t>
  </si>
  <si>
    <t>ALMOXARIFE (INCL.L SOCIAIS DE 72,36%)</t>
  </si>
  <si>
    <t>MESTRE OBRAS SENIOR (INCL.L SOCIAIS DE 72,36%)</t>
  </si>
  <si>
    <t>VIGIA(INCL.L SOCIAIS DE 72,36%)</t>
  </si>
  <si>
    <t>AUX ALMOXARIFE (INCL.L SOCIAIS DE 72,36%)</t>
  </si>
  <si>
    <t>ENCARREGADO DE TURMA (INCL.L SOCIAIS DE 72,36%)</t>
  </si>
  <si>
    <t>QUADRO BRANCO QUADRICULADO PADRAO SEDU 3.95X1.29M</t>
  </si>
  <si>
    <t>KIT 2 BARRAS DE APOIO LATERAL "U" ACO INOX POLIDO 304 Ø 1 1/4" COMP. 30CM</t>
  </si>
  <si>
    <t>EQUIPAMENTOS CUSTO AQUISIÇÃO</t>
  </si>
  <si>
    <t>MACARICO DE CORTE E SOLDA ? WH 200 (ACETILENO E OXIGÊNIO) - FOX, WHITE MARTINS OU EQUIVALENTE</t>
  </si>
  <si>
    <t>639,06</t>
  </si>
  <si>
    <t>162,40</t>
  </si>
  <si>
    <t>459,17</t>
  </si>
  <si>
    <t>489,74</t>
  </si>
  <si>
    <t>1.063,71</t>
  </si>
  <si>
    <t>4.067,47</t>
  </si>
  <si>
    <t xml:space="preserve">PADRAO ENTRADA PROVISORIO AGUA </t>
  </si>
  <si>
    <t>200,61</t>
  </si>
  <si>
    <t>157,95</t>
  </si>
  <si>
    <t>196,66</t>
  </si>
  <si>
    <t>1.347,71</t>
  </si>
  <si>
    <t>1.152,66</t>
  </si>
  <si>
    <t>1.943,91</t>
  </si>
  <si>
    <t>976,76</t>
  </si>
  <si>
    <t>2.400,00</t>
  </si>
  <si>
    <t>4.064,12</t>
  </si>
  <si>
    <t>66,01</t>
  </si>
  <si>
    <t>9.587,18</t>
  </si>
  <si>
    <t>135,56</t>
  </si>
  <si>
    <t>19.117,27</t>
  </si>
  <si>
    <t>222,47</t>
  </si>
  <si>
    <t>30.851,24</t>
  </si>
  <si>
    <t>1.048,32</t>
  </si>
  <si>
    <t>300,37</t>
  </si>
  <si>
    <t>10.179,54</t>
  </si>
  <si>
    <t>473,96</t>
  </si>
  <si>
    <t>123,65</t>
  </si>
  <si>
    <t>327,24</t>
  </si>
  <si>
    <t xml:space="preserve">TABELA DE PREÇOS DE SERVIÇOS </t>
  </si>
  <si>
    <t>E-GPJ</t>
  </si>
  <si>
    <r>
      <t xml:space="preserve">DATA BASE: MAIO/ 2022 </t>
    </r>
    <r>
      <rPr>
        <b/>
        <sz val="10"/>
        <color rgb="FF000000"/>
        <rFont val="Calibri"/>
        <family val="2"/>
      </rPr>
      <t>E-DOC</t>
    </r>
  </si>
  <si>
    <t>33,74</t>
  </si>
  <si>
    <t>132,99</t>
  </si>
  <si>
    <t>155,53</t>
  </si>
  <si>
    <t>897,84</t>
  </si>
  <si>
    <t>104,03</t>
  </si>
  <si>
    <t>525,37</t>
  </si>
  <si>
    <t>7,58</t>
  </si>
  <si>
    <t>168,51</t>
  </si>
  <si>
    <t>126,90</t>
  </si>
  <si>
    <t>285,71</t>
  </si>
  <si>
    <t>53,96</t>
  </si>
  <si>
    <t>413,40</t>
  </si>
  <si>
    <t>293,27</t>
  </si>
  <si>
    <t>287,76</t>
  </si>
  <si>
    <t>53,05</t>
  </si>
  <si>
    <t>18,61</t>
  </si>
  <si>
    <t>13,02</t>
  </si>
  <si>
    <t>10,08</t>
  </si>
  <si>
    <t>26,53</t>
  </si>
  <si>
    <t>34,40</t>
  </si>
  <si>
    <t>20,61</t>
  </si>
  <si>
    <t>74,98</t>
  </si>
  <si>
    <t>261,58</t>
  </si>
  <si>
    <t>47,55</t>
  </si>
  <si>
    <t>55,48</t>
  </si>
  <si>
    <t>35,60</t>
  </si>
  <si>
    <t>1.463,28</t>
  </si>
  <si>
    <t>892,60</t>
  </si>
  <si>
    <t>1.146,78</t>
  </si>
  <si>
    <t>584,73</t>
  </si>
  <si>
    <t>130,14</t>
  </si>
  <si>
    <t>101,21</t>
  </si>
  <si>
    <t>105,24</t>
  </si>
  <si>
    <t>136,78</t>
  </si>
  <si>
    <t>71,29</t>
  </si>
  <si>
    <t>127,53</t>
  </si>
  <si>
    <t>78,93</t>
  </si>
  <si>
    <t>75,73</t>
  </si>
  <si>
    <t>6,54</t>
  </si>
  <si>
    <t>180,64</t>
  </si>
  <si>
    <t>170,91</t>
  </si>
  <si>
    <t>34,27</t>
  </si>
  <si>
    <t>187,61</t>
  </si>
  <si>
    <t>215,38</t>
  </si>
  <si>
    <t>88,71</t>
  </si>
  <si>
    <t>46,97</t>
  </si>
  <si>
    <t>340,08</t>
  </si>
  <si>
    <t>270,08</t>
  </si>
  <si>
    <t>356,82</t>
  </si>
  <si>
    <t>748,93</t>
  </si>
  <si>
    <t>162,07</t>
  </si>
  <si>
    <t>696,06</t>
  </si>
  <si>
    <t>553,33</t>
  </si>
  <si>
    <t>9,12</t>
  </si>
  <si>
    <t>3.390,35</t>
  </si>
  <si>
    <t>129,86</t>
  </si>
  <si>
    <t>126,41</t>
  </si>
  <si>
    <t>155,04</t>
  </si>
  <si>
    <t>137,47</t>
  </si>
  <si>
    <t>138,07</t>
  </si>
  <si>
    <t>130,71</t>
  </si>
  <si>
    <t>150,27</t>
  </si>
  <si>
    <t>86,36</t>
  </si>
  <si>
    <t>533,19</t>
  </si>
  <si>
    <t>98,44</t>
  </si>
  <si>
    <t>113,56</t>
  </si>
  <si>
    <t>107,58</t>
  </si>
  <si>
    <t>74,87</t>
  </si>
  <si>
    <t>17,45</t>
  </si>
  <si>
    <t>614,32</t>
  </si>
  <si>
    <t>619,62</t>
  </si>
  <si>
    <t>636,54</t>
  </si>
  <si>
    <t>535,85</t>
  </si>
  <si>
    <t>583,64</t>
  </si>
  <si>
    <t>596,13</t>
  </si>
  <si>
    <t>611,34</t>
  </si>
  <si>
    <t>626,54</t>
  </si>
  <si>
    <t>647,55</t>
  </si>
  <si>
    <t>491,12</t>
  </si>
  <si>
    <t>506,32</t>
  </si>
  <si>
    <t>521,52</t>
  </si>
  <si>
    <t>536,73</t>
  </si>
  <si>
    <t>551,92</t>
  </si>
  <si>
    <t>478,47</t>
  </si>
  <si>
    <t>142,06</t>
  </si>
  <si>
    <t>402,77</t>
  </si>
  <si>
    <t>160,91</t>
  </si>
  <si>
    <t>130,59</t>
  </si>
  <si>
    <t>229,01</t>
  </si>
  <si>
    <t>271,34</t>
  </si>
  <si>
    <t>424,76</t>
  </si>
  <si>
    <t>586,01</t>
  </si>
  <si>
    <t>609,22</t>
  </si>
  <si>
    <t>699,68</t>
  </si>
  <si>
    <t>584,17</t>
  </si>
  <si>
    <t>709,77</t>
  </si>
  <si>
    <t>2.252,81</t>
  </si>
  <si>
    <t>3.606,93</t>
  </si>
  <si>
    <t>3.933,22</t>
  </si>
  <si>
    <t>4.259,51</t>
  </si>
  <si>
    <t>5.480,34</t>
  </si>
  <si>
    <t>5.865,00</t>
  </si>
  <si>
    <t>6.253,94</t>
  </si>
  <si>
    <t>6.669,61</t>
  </si>
  <si>
    <t>7.099,07</t>
  </si>
  <si>
    <t>7.528,72</t>
  </si>
  <si>
    <t>7.968,41</t>
  </si>
  <si>
    <t>2.767,22</t>
  </si>
  <si>
    <t>2.937,66</t>
  </si>
  <si>
    <t>3.140,50</t>
  </si>
  <si>
    <t>3.334,92</t>
  </si>
  <si>
    <t>3.146,44</t>
  </si>
  <si>
    <t>3.365,13</t>
  </si>
  <si>
    <t>3.596,86</t>
  </si>
  <si>
    <t>4.726,41</t>
  </si>
  <si>
    <t>4.957,44</t>
  </si>
  <si>
    <t>5.188,47</t>
  </si>
  <si>
    <t>2.950,55</t>
  </si>
  <si>
    <t>3.077,62</t>
  </si>
  <si>
    <t>3.014,10</t>
  </si>
  <si>
    <t>3.164,29</t>
  </si>
  <si>
    <t>3.607,46</t>
  </si>
  <si>
    <t>3.604,49</t>
  </si>
  <si>
    <t>4.203,70</t>
  </si>
  <si>
    <t>4.516,68</t>
  </si>
  <si>
    <t>5.279,66</t>
  </si>
  <si>
    <t>8.217,04</t>
  </si>
  <si>
    <t>11.054,42</t>
  </si>
  <si>
    <t>12.291,80</t>
  </si>
  <si>
    <t>187,08</t>
  </si>
  <si>
    <t>350,39</t>
  </si>
  <si>
    <t>58,52</t>
  </si>
  <si>
    <t>101,91</t>
  </si>
  <si>
    <t>70,57</t>
  </si>
  <si>
    <t>83,49</t>
  </si>
  <si>
    <t>67,04</t>
  </si>
  <si>
    <t>78,74</t>
  </si>
  <si>
    <t>92,04</t>
  </si>
  <si>
    <t>121,45</t>
  </si>
  <si>
    <t>102,71</t>
  </si>
  <si>
    <t>131,49</t>
  </si>
  <si>
    <t>195,93</t>
  </si>
  <si>
    <t>500,02</t>
  </si>
  <si>
    <t>418,29</t>
  </si>
  <si>
    <t>707,95</t>
  </si>
  <si>
    <t>934,08</t>
  </si>
  <si>
    <t>185,15</t>
  </si>
  <si>
    <t>207,56</t>
  </si>
  <si>
    <t>91,18</t>
  </si>
  <si>
    <t>108,06</t>
  </si>
  <si>
    <t>45,50</t>
  </si>
  <si>
    <t>86,49</t>
  </si>
  <si>
    <t>71,63</t>
  </si>
  <si>
    <t>497,67</t>
  </si>
  <si>
    <t>27,65</t>
  </si>
  <si>
    <t>34,55</t>
  </si>
  <si>
    <t>21,67</t>
  </si>
  <si>
    <t>48,37</t>
  </si>
  <si>
    <t>30,23</t>
  </si>
  <si>
    <t>18,15</t>
  </si>
  <si>
    <t>35,63</t>
  </si>
  <si>
    <t>19,19</t>
  </si>
  <si>
    <t>36,62</t>
  </si>
  <si>
    <t>17,10</t>
  </si>
  <si>
    <t>510,06</t>
  </si>
  <si>
    <t>248,51</t>
  </si>
  <si>
    <t>10,26</t>
  </si>
  <si>
    <t>3.336,91</t>
  </si>
  <si>
    <t>67,03</t>
  </si>
  <si>
    <t>43,23</t>
  </si>
  <si>
    <t>55,05</t>
  </si>
  <si>
    <t>77,61</t>
  </si>
  <si>
    <t>40,81</t>
  </si>
  <si>
    <t>446,82</t>
  </si>
  <si>
    <t>175,09</t>
  </si>
  <si>
    <t>87,61</t>
  </si>
  <si>
    <t>422,38</t>
  </si>
  <si>
    <t>348,19</t>
  </si>
  <si>
    <t>432,95</t>
  </si>
  <si>
    <t>591,41</t>
  </si>
  <si>
    <t>284,50</t>
  </si>
  <si>
    <t>273,67</t>
  </si>
  <si>
    <t>706,01</t>
  </si>
  <si>
    <t>121,26</t>
  </si>
  <si>
    <t>101,42</t>
  </si>
  <si>
    <t>153,66</t>
  </si>
  <si>
    <t>117,21</t>
  </si>
  <si>
    <t>206,94</t>
  </si>
  <si>
    <t>138,51</t>
  </si>
  <si>
    <t>246,20</t>
  </si>
  <si>
    <t>148,66</t>
  </si>
  <si>
    <t>132,26</t>
  </si>
  <si>
    <t>132,87</t>
  </si>
  <si>
    <t>75,72</t>
  </si>
  <si>
    <t>567,87</t>
  </si>
  <si>
    <t>426,79</t>
  </si>
  <si>
    <t>1.260,10</t>
  </si>
  <si>
    <t>473,47</t>
  </si>
  <si>
    <t>280,96</t>
  </si>
  <si>
    <t>244,16</t>
  </si>
  <si>
    <t>241,03</t>
  </si>
  <si>
    <t>207,72</t>
  </si>
  <si>
    <t>449,44</t>
  </si>
  <si>
    <t>519,26</t>
  </si>
  <si>
    <t>87,79</t>
  </si>
  <si>
    <t>112,39</t>
  </si>
  <si>
    <t>124,60</t>
  </si>
  <si>
    <t>186,77</t>
  </si>
  <si>
    <t>168,10</t>
  </si>
  <si>
    <t>53,78</t>
  </si>
  <si>
    <t>42,48</t>
  </si>
  <si>
    <t>83,05</t>
  </si>
  <si>
    <t>180,87</t>
  </si>
  <si>
    <t>117,61</t>
  </si>
  <si>
    <t>115,99</t>
  </si>
  <si>
    <t>1.020,76</t>
  </si>
  <si>
    <t>1.186,98</t>
  </si>
  <si>
    <t>158,95</t>
  </si>
  <si>
    <t>142,31</t>
  </si>
  <si>
    <t>261,33</t>
  </si>
  <si>
    <t>266,45</t>
  </si>
  <si>
    <t>253,13</t>
  </si>
  <si>
    <t>434,00</t>
  </si>
  <si>
    <t>518,67</t>
  </si>
  <si>
    <t>1.276,93</t>
  </si>
  <si>
    <t>481,70</t>
  </si>
  <si>
    <t>215,63</t>
  </si>
  <si>
    <t>26,56</t>
  </si>
  <si>
    <t>40,04</t>
  </si>
  <si>
    <t>55,93</t>
  </si>
  <si>
    <t>48,61</t>
  </si>
  <si>
    <t>169,45</t>
  </si>
  <si>
    <t>112,99</t>
  </si>
  <si>
    <t>121,18</t>
  </si>
  <si>
    <t>188,59</t>
  </si>
  <si>
    <t>245,33</t>
  </si>
  <si>
    <t>311,79</t>
  </si>
  <si>
    <t>156,36</t>
  </si>
  <si>
    <t>313,16</t>
  </si>
  <si>
    <t>205,80</t>
  </si>
  <si>
    <t>182,83</t>
  </si>
  <si>
    <t>617,26</t>
  </si>
  <si>
    <t>272,18</t>
  </si>
  <si>
    <t>1.366,77</t>
  </si>
  <si>
    <t>634,57</t>
  </si>
  <si>
    <t>846,07</t>
  </si>
  <si>
    <t>951,85</t>
  </si>
  <si>
    <t>1.269,14</t>
  </si>
  <si>
    <t>1.903,70</t>
  </si>
  <si>
    <t>4.247,36</t>
  </si>
  <si>
    <t>5.067,44</t>
  </si>
  <si>
    <t>6.904,57</t>
  </si>
  <si>
    <t>1.033,20</t>
  </si>
  <si>
    <t>1.291,50</t>
  </si>
  <si>
    <t>1.549,80</t>
  </si>
  <si>
    <t>1.937,25</t>
  </si>
  <si>
    <t>4.163,04</t>
  </si>
  <si>
    <t>4.679,64</t>
  </si>
  <si>
    <t>5.325,39</t>
  </si>
  <si>
    <t>5.971,14</t>
  </si>
  <si>
    <t>6.280,45</t>
  </si>
  <si>
    <t>594,40</t>
  </si>
  <si>
    <t>694,40</t>
  </si>
  <si>
    <t>794,40</t>
  </si>
  <si>
    <t>894,40</t>
  </si>
  <si>
    <t>1.194,40</t>
  </si>
  <si>
    <t>1.694,40</t>
  </si>
  <si>
    <t>2.194,40</t>
  </si>
  <si>
    <t>604,40</t>
  </si>
  <si>
    <t>704,40</t>
  </si>
  <si>
    <t>804,40</t>
  </si>
  <si>
    <t>1.104,40</t>
  </si>
  <si>
    <t>1.604,40</t>
  </si>
  <si>
    <t>2.104,40</t>
  </si>
  <si>
    <t>1.673,20</t>
  </si>
  <si>
    <t>1.973,20</t>
  </si>
  <si>
    <t>3.499,20</t>
  </si>
  <si>
    <t>4.539,20</t>
  </si>
  <si>
    <t>4.903,20</t>
  </si>
  <si>
    <t>802,25</t>
  </si>
  <si>
    <t>9,85</t>
  </si>
  <si>
    <t>24,89</t>
  </si>
  <si>
    <t>45,06</t>
  </si>
  <si>
    <t>69,32</t>
  </si>
  <si>
    <t>84,69</t>
  </si>
  <si>
    <t>104,27</t>
  </si>
  <si>
    <t>113,75</t>
  </si>
  <si>
    <t>5,88</t>
  </si>
  <si>
    <t>39,05</t>
  </si>
  <si>
    <t>61,25</t>
  </si>
  <si>
    <t>77,01</t>
  </si>
  <si>
    <t>90,60</t>
  </si>
  <si>
    <t>131,96</t>
  </si>
  <si>
    <t>182,61</t>
  </si>
  <si>
    <t>239,08</t>
  </si>
  <si>
    <t>253,39</t>
  </si>
  <si>
    <t>280,72</t>
  </si>
  <si>
    <t>293,83</t>
  </si>
  <si>
    <t>19,27</t>
  </si>
  <si>
    <t>29,52</t>
  </si>
  <si>
    <t>33,99</t>
  </si>
  <si>
    <t>42,16</t>
  </si>
  <si>
    <t>52,38</t>
  </si>
  <si>
    <t>38,25</t>
  </si>
  <si>
    <t>71,93</t>
  </si>
  <si>
    <t>82,18</t>
  </si>
  <si>
    <t>101,26</t>
  </si>
  <si>
    <t>156,10</t>
  </si>
  <si>
    <t>204,27</t>
  </si>
  <si>
    <t>252,46</t>
  </si>
  <si>
    <t>540,98</t>
  </si>
  <si>
    <t>2.095,98</t>
  </si>
  <si>
    <t>8.969,20</t>
  </si>
  <si>
    <t>10.936,05</t>
  </si>
  <si>
    <t>21.013,40</t>
  </si>
  <si>
    <t>33.332,50</t>
  </si>
  <si>
    <t>42.721,32</t>
  </si>
  <si>
    <t>608,90</t>
  </si>
  <si>
    <t>1.742,16</t>
  </si>
  <si>
    <t>1.763,34</t>
  </si>
  <si>
    <t>2.321,76</t>
  </si>
  <si>
    <t>2.373,85</t>
  </si>
  <si>
    <t>2.831,42</t>
  </si>
  <si>
    <t>2.836,64</t>
  </si>
  <si>
    <t>3.775,32</t>
  </si>
  <si>
    <t>776,39</t>
  </si>
  <si>
    <t>1.090,88</t>
  </si>
  <si>
    <t>1.063,07</t>
  </si>
  <si>
    <t>1.248,66</t>
  </si>
  <si>
    <t>538,02</t>
  </si>
  <si>
    <t>725,53</t>
  </si>
  <si>
    <t>708,60</t>
  </si>
  <si>
    <t>817,63</t>
  </si>
  <si>
    <t>256,73</t>
  </si>
  <si>
    <t>774,26</t>
  </si>
  <si>
    <t>454,25</t>
  </si>
  <si>
    <t>427,92</t>
  </si>
  <si>
    <t>270,90</t>
  </si>
  <si>
    <t>788,43</t>
  </si>
  <si>
    <t>468,42</t>
  </si>
  <si>
    <t>442,09</t>
  </si>
  <si>
    <t xml:space="preserve">PADRAO 1A CX TERMOPL GRAND CALC HD 3/4" </t>
  </si>
  <si>
    <t>212,92</t>
  </si>
  <si>
    <t xml:space="preserve">PADRAO 1C CAVALETE PVC HD DN 3/4" </t>
  </si>
  <si>
    <t>170,24</t>
  </si>
  <si>
    <t xml:space="preserve">PADRAO 2A CX TERMOPL GRAND CALC HD 1" </t>
  </si>
  <si>
    <t>290,43</t>
  </si>
  <si>
    <t xml:space="preserve">PADRAO 2B CX ENTERRADA ALVENAR HD DN 1" </t>
  </si>
  <si>
    <t>783,31</t>
  </si>
  <si>
    <t>109,32</t>
  </si>
  <si>
    <t>316,04</t>
  </si>
  <si>
    <t>160,90</t>
  </si>
  <si>
    <t>305,79</t>
  </si>
  <si>
    <t>839,37</t>
  </si>
  <si>
    <t>1.152,68</t>
  </si>
  <si>
    <t>1.602,18</t>
  </si>
  <si>
    <t>2.298,72</t>
  </si>
  <si>
    <t>2.990,37</t>
  </si>
  <si>
    <t>505,49</t>
  </si>
  <si>
    <t>944,03</t>
  </si>
  <si>
    <t>1.153,21</t>
  </si>
  <si>
    <t>1.605,75</t>
  </si>
  <si>
    <t>2.201,12</t>
  </si>
  <si>
    <t>25,89</t>
  </si>
  <si>
    <t>36,76</t>
  </si>
  <si>
    <t>85,86</t>
  </si>
  <si>
    <t>100,73</t>
  </si>
  <si>
    <t>140,36</t>
  </si>
  <si>
    <t>2.060,51</t>
  </si>
  <si>
    <t>2.557,35</t>
  </si>
  <si>
    <t>67,01</t>
  </si>
  <si>
    <t>79,32</t>
  </si>
  <si>
    <t>81,73</t>
  </si>
  <si>
    <t>166,35</t>
  </si>
  <si>
    <t>61,47</t>
  </si>
  <si>
    <t>293,21</t>
  </si>
  <si>
    <t>339,36</t>
  </si>
  <si>
    <t>207,39</t>
  </si>
  <si>
    <t>284,74</t>
  </si>
  <si>
    <t>871,77</t>
  </si>
  <si>
    <t>6.746,75</t>
  </si>
  <si>
    <t>3.384,62</t>
  </si>
  <si>
    <t>9.160,22</t>
  </si>
  <si>
    <t>301,42</t>
  </si>
  <si>
    <t>387,44</t>
  </si>
  <si>
    <t>72,93</t>
  </si>
  <si>
    <t>93,17</t>
  </si>
  <si>
    <t>250,15</t>
  </si>
  <si>
    <t>228,67</t>
  </si>
  <si>
    <t>255,25</t>
  </si>
  <si>
    <t>716,58</t>
  </si>
  <si>
    <t>1.876,31</t>
  </si>
  <si>
    <t>38,45</t>
  </si>
  <si>
    <t>101,89</t>
  </si>
  <si>
    <t>7,04</t>
  </si>
  <si>
    <t>188,43</t>
  </si>
  <si>
    <t>162,96</t>
  </si>
  <si>
    <t>145,39</t>
  </si>
  <si>
    <t>145,99</t>
  </si>
  <si>
    <t>251,08</t>
  </si>
  <si>
    <t>142,54</t>
  </si>
  <si>
    <t>456,34</t>
  </si>
  <si>
    <t>739,43</t>
  </si>
  <si>
    <t>470,21</t>
  </si>
  <si>
    <t>2.748,90</t>
  </si>
  <si>
    <t>2.324,19</t>
  </si>
  <si>
    <t>872,28</t>
  </si>
  <si>
    <t>71,23</t>
  </si>
  <si>
    <t>162,50</t>
  </si>
  <si>
    <t>130,61</t>
  </si>
  <si>
    <t>136,31</t>
  </si>
  <si>
    <t>99,56</t>
  </si>
  <si>
    <t>190,83</t>
  </si>
  <si>
    <t>158,94</t>
  </si>
  <si>
    <t>164,65</t>
  </si>
  <si>
    <t>137,49</t>
  </si>
  <si>
    <t>228,65</t>
  </si>
  <si>
    <t>196,76</t>
  </si>
  <si>
    <t>202,46</t>
  </si>
  <si>
    <t>77,28</t>
  </si>
  <si>
    <t>168,55</t>
  </si>
  <si>
    <t>136,66</t>
  </si>
  <si>
    <t>142,36</t>
  </si>
  <si>
    <t>113,12</t>
  </si>
  <si>
    <t>204,39</t>
  </si>
  <si>
    <t>172,50</t>
  </si>
  <si>
    <t>159,05</t>
  </si>
  <si>
    <t>250,31</t>
  </si>
  <si>
    <t>218,42</t>
  </si>
  <si>
    <t>224,12</t>
  </si>
  <si>
    <t>111,99</t>
  </si>
  <si>
    <t>203,25</t>
  </si>
  <si>
    <t>171,36</t>
  </si>
  <si>
    <t>177,07</t>
  </si>
  <si>
    <t>228,84</t>
  </si>
  <si>
    <t>334,15</t>
  </si>
  <si>
    <t>292,24</t>
  </si>
  <si>
    <t>298,59</t>
  </si>
  <si>
    <t>357,17</t>
  </si>
  <si>
    <t>476,51</t>
  </si>
  <si>
    <t>424,57</t>
  </si>
  <si>
    <t>431,58</t>
  </si>
  <si>
    <t>504,38</t>
  </si>
  <si>
    <t>623,71</t>
  </si>
  <si>
    <t>571,78</t>
  </si>
  <si>
    <t>578,79</t>
  </si>
  <si>
    <t>697,89</t>
  </si>
  <si>
    <t>831,27</t>
  </si>
  <si>
    <t>769,30</t>
  </si>
  <si>
    <t>776,94</t>
  </si>
  <si>
    <t>749,32</t>
  </si>
  <si>
    <t>882,70</t>
  </si>
  <si>
    <t>820,72</t>
  </si>
  <si>
    <t>828,37</t>
  </si>
  <si>
    <t>1.148,44</t>
  </si>
  <si>
    <t>1.289,86</t>
  </si>
  <si>
    <t>1.221,86</t>
  </si>
  <si>
    <t>1.230,03</t>
  </si>
  <si>
    <t>379,06</t>
  </si>
  <si>
    <t>470,32</t>
  </si>
  <si>
    <t>438,43</t>
  </si>
  <si>
    <t>444,13</t>
  </si>
  <si>
    <t>391,25</t>
  </si>
  <si>
    <t>482,51</t>
  </si>
  <si>
    <t>450,61</t>
  </si>
  <si>
    <t>456,33</t>
  </si>
  <si>
    <t>426,71</t>
  </si>
  <si>
    <t>532,02</t>
  </si>
  <si>
    <t>490,11</t>
  </si>
  <si>
    <t>496,46</t>
  </si>
  <si>
    <t>522,98</t>
  </si>
  <si>
    <t>642,32</t>
  </si>
  <si>
    <t>590,38</t>
  </si>
  <si>
    <t>597,38</t>
  </si>
  <si>
    <t>642,01</t>
  </si>
  <si>
    <t>761,34</t>
  </si>
  <si>
    <t>709,41</t>
  </si>
  <si>
    <t>716,43</t>
  </si>
  <si>
    <t>761,75</t>
  </si>
  <si>
    <t>895,13</t>
  </si>
  <si>
    <t>833,15</t>
  </si>
  <si>
    <t>840,80</t>
  </si>
  <si>
    <t>847,42</t>
  </si>
  <si>
    <t>980,80</t>
  </si>
  <si>
    <t>918,82</t>
  </si>
  <si>
    <t>926,47</t>
  </si>
  <si>
    <t>991,83</t>
  </si>
  <si>
    <t>1.133,41</t>
  </si>
  <si>
    <t>1.063,23</t>
  </si>
  <si>
    <t>1.070,88</t>
  </si>
  <si>
    <t>55,16</t>
  </si>
  <si>
    <t>146,42</t>
  </si>
  <si>
    <t>114,53</t>
  </si>
  <si>
    <t>120,23</t>
  </si>
  <si>
    <t>56,46</t>
  </si>
  <si>
    <t>147,72</t>
  </si>
  <si>
    <t>115,82</t>
  </si>
  <si>
    <t>121,54</t>
  </si>
  <si>
    <t>73,20</t>
  </si>
  <si>
    <t>178,51</t>
  </si>
  <si>
    <t>136,60</t>
  </si>
  <si>
    <t>142,95</t>
  </si>
  <si>
    <t>90,66</t>
  </si>
  <si>
    <t>158,06</t>
  </si>
  <si>
    <t>165,06</t>
  </si>
  <si>
    <t>96,01</t>
  </si>
  <si>
    <t>215,34</t>
  </si>
  <si>
    <t>163,41</t>
  </si>
  <si>
    <t>170,43</t>
  </si>
  <si>
    <t>250,57</t>
  </si>
  <si>
    <t>123,44</t>
  </si>
  <si>
    <t>256,82</t>
  </si>
  <si>
    <t>194,84</t>
  </si>
  <si>
    <t>202,49</t>
  </si>
  <si>
    <t>183,87</t>
  </si>
  <si>
    <t>325,45</t>
  </si>
  <si>
    <t>255,27</t>
  </si>
  <si>
    <t>262,92</t>
  </si>
  <si>
    <t>344,22</t>
  </si>
  <si>
    <t>357,79</t>
  </si>
  <si>
    <t>377,78</t>
  </si>
  <si>
    <t>459,76</t>
  </si>
  <si>
    <t>575,87</t>
  </si>
  <si>
    <t>677,81</t>
  </si>
  <si>
    <t>311,31</t>
  </si>
  <si>
    <t>249,84</t>
  </si>
  <si>
    <t>256,93</t>
  </si>
  <si>
    <t>255,37</t>
  </si>
  <si>
    <t>389,90</t>
  </si>
  <si>
    <t>324,27</t>
  </si>
  <si>
    <t>331,71</t>
  </si>
  <si>
    <t>287,97</t>
  </si>
  <si>
    <t>422,49</t>
  </si>
  <si>
    <t>356,86</t>
  </si>
  <si>
    <t>364,29</t>
  </si>
  <si>
    <t>336,95</t>
  </si>
  <si>
    <t>485,69</t>
  </si>
  <si>
    <t>409,71</t>
  </si>
  <si>
    <t>417,81</t>
  </si>
  <si>
    <t>372,43</t>
  </si>
  <si>
    <t>521,17</t>
  </si>
  <si>
    <t>451,79</t>
  </si>
  <si>
    <t>431,33</t>
  </si>
  <si>
    <t>594,26</t>
  </si>
  <si>
    <t>506,38</t>
  </si>
  <si>
    <t>514,85</t>
  </si>
  <si>
    <t>472,78</t>
  </si>
  <si>
    <t>635,71</t>
  </si>
  <si>
    <t>547,81</t>
  </si>
  <si>
    <t>556,22</t>
  </si>
  <si>
    <t>232,69</t>
  </si>
  <si>
    <t>361,16</t>
  </si>
  <si>
    <t>299,68</t>
  </si>
  <si>
    <t>306,78</t>
  </si>
  <si>
    <t>305,48</t>
  </si>
  <si>
    <t>440,01</t>
  </si>
  <si>
    <t>374,40</t>
  </si>
  <si>
    <t>381,83</t>
  </si>
  <si>
    <t>338,08</t>
  </si>
  <si>
    <t>472,60</t>
  </si>
  <si>
    <t>406,99</t>
  </si>
  <si>
    <t>414,41</t>
  </si>
  <si>
    <t>387,70</t>
  </si>
  <si>
    <t>536,44</t>
  </si>
  <si>
    <t>460,46</t>
  </si>
  <si>
    <t>468,56</t>
  </si>
  <si>
    <t>423,19</t>
  </si>
  <si>
    <t>571,93</t>
  </si>
  <si>
    <t>494,76</t>
  </si>
  <si>
    <t>502,55</t>
  </si>
  <si>
    <t>482,73</t>
  </si>
  <si>
    <t>645,66</t>
  </si>
  <si>
    <t>557,78</t>
  </si>
  <si>
    <t>566,25</t>
  </si>
  <si>
    <t>524,18</t>
  </si>
  <si>
    <t>687,10</t>
  </si>
  <si>
    <t>599,20</t>
  </si>
  <si>
    <t>607,61</t>
  </si>
  <si>
    <t>333,81</t>
  </si>
  <si>
    <t>462,28</t>
  </si>
  <si>
    <t>400,80</t>
  </si>
  <si>
    <t>407,90</t>
  </si>
  <si>
    <t>541,52</t>
  </si>
  <si>
    <t>475,89</t>
  </si>
  <si>
    <t>483,33</t>
  </si>
  <si>
    <t>439,59</t>
  </si>
  <si>
    <t>574,11</t>
  </si>
  <si>
    <t>508,48</t>
  </si>
  <si>
    <t>515,91</t>
  </si>
  <si>
    <t>489,73</t>
  </si>
  <si>
    <t>638,47</t>
  </si>
  <si>
    <t>562,47</t>
  </si>
  <si>
    <t>570,58</t>
  </si>
  <si>
    <t>525,22</t>
  </si>
  <si>
    <t>673,95</t>
  </si>
  <si>
    <t>596,76</t>
  </si>
  <si>
    <t>604,56</t>
  </si>
  <si>
    <t>585,27</t>
  </si>
  <si>
    <t>748,20</t>
  </si>
  <si>
    <t>660,31</t>
  </si>
  <si>
    <t>668,78</t>
  </si>
  <si>
    <t>626,71</t>
  </si>
  <si>
    <t>789,64</t>
  </si>
  <si>
    <t>701,73</t>
  </si>
  <si>
    <t>710,14</t>
  </si>
  <si>
    <t>482,92</t>
  </si>
  <si>
    <t>611,39</t>
  </si>
  <si>
    <t>549,91</t>
  </si>
  <si>
    <t>557,01</t>
  </si>
  <si>
    <t>556,56</t>
  </si>
  <si>
    <t>691,09</t>
  </si>
  <si>
    <t>625,46</t>
  </si>
  <si>
    <t>632,89</t>
  </si>
  <si>
    <t>589,27</t>
  </si>
  <si>
    <t>723,80</t>
  </si>
  <si>
    <t>658,17</t>
  </si>
  <si>
    <t>665,59</t>
  </si>
  <si>
    <t>640,36</t>
  </si>
  <si>
    <t>789,10</t>
  </si>
  <si>
    <t>713,11</t>
  </si>
  <si>
    <t>721,21</t>
  </si>
  <si>
    <t>676,22</t>
  </si>
  <si>
    <t>824,95</t>
  </si>
  <si>
    <t>747,77</t>
  </si>
  <si>
    <t>755,56</t>
  </si>
  <si>
    <t>738,20</t>
  </si>
  <si>
    <t>901,14</t>
  </si>
  <si>
    <t>821,72</t>
  </si>
  <si>
    <t>783,57</t>
  </si>
  <si>
    <t>946,51</t>
  </si>
  <si>
    <t>858,60</t>
  </si>
  <si>
    <t>867,01</t>
  </si>
  <si>
    <t>576,19</t>
  </si>
  <si>
    <t>704,66</t>
  </si>
  <si>
    <t>643,18</t>
  </si>
  <si>
    <t>650,28</t>
  </si>
  <si>
    <t>650,08</t>
  </si>
  <si>
    <t>784,60</t>
  </si>
  <si>
    <t>718,99</t>
  </si>
  <si>
    <t>726,42</t>
  </si>
  <si>
    <t>682,78</t>
  </si>
  <si>
    <t>817,31</t>
  </si>
  <si>
    <t>751,70</t>
  </si>
  <si>
    <t>759,12</t>
  </si>
  <si>
    <t>734,40</t>
  </si>
  <si>
    <t>883,13</t>
  </si>
  <si>
    <t>807,14</t>
  </si>
  <si>
    <t>815,24</t>
  </si>
  <si>
    <t>770,25</t>
  </si>
  <si>
    <t>918,99</t>
  </si>
  <si>
    <t>841,81</t>
  </si>
  <si>
    <t>849,60</t>
  </si>
  <si>
    <t>832,74</t>
  </si>
  <si>
    <t>995,67</t>
  </si>
  <si>
    <t>907,80</t>
  </si>
  <si>
    <t>916,27</t>
  </si>
  <si>
    <t>878,10</t>
  </si>
  <si>
    <t>1.041,03</t>
  </si>
  <si>
    <t>953,14</t>
  </si>
  <si>
    <t>961,55</t>
  </si>
  <si>
    <t>718,32</t>
  </si>
  <si>
    <t>846,79</t>
  </si>
  <si>
    <t>785,31</t>
  </si>
  <si>
    <t>792,41</t>
  </si>
  <si>
    <t>792,56</t>
  </si>
  <si>
    <t>927,08</t>
  </si>
  <si>
    <t>861,46</t>
  </si>
  <si>
    <t>868,90</t>
  </si>
  <si>
    <t>825,47</t>
  </si>
  <si>
    <t>960,00</t>
  </si>
  <si>
    <t>894,38</t>
  </si>
  <si>
    <t>901,81</t>
  </si>
  <si>
    <t>878,11</t>
  </si>
  <si>
    <t>1.026,85</t>
  </si>
  <si>
    <t>950,86</t>
  </si>
  <si>
    <t>958,96</t>
  </si>
  <si>
    <t>914,98</t>
  </si>
  <si>
    <t>1.063,72</t>
  </si>
  <si>
    <t>986,54</t>
  </si>
  <si>
    <t>994,33</t>
  </si>
  <si>
    <t>981,89</t>
  </si>
  <si>
    <t>1.144,83</t>
  </si>
  <si>
    <t>1.056,94</t>
  </si>
  <si>
    <t>1.065,42</t>
  </si>
  <si>
    <t>1.021,35</t>
  </si>
  <si>
    <t>1.184,29</t>
  </si>
  <si>
    <t>1.096,38</t>
  </si>
  <si>
    <t>1.104,80</t>
  </si>
  <si>
    <t>431,79</t>
  </si>
  <si>
    <t>447,38</t>
  </si>
  <si>
    <t>89,38</t>
  </si>
  <si>
    <t>163,46</t>
  </si>
  <si>
    <t>165,40</t>
  </si>
  <si>
    <t>239,92</t>
  </si>
  <si>
    <t>534,40</t>
  </si>
  <si>
    <t>662,86</t>
  </si>
  <si>
    <t>601,38</t>
  </si>
  <si>
    <t>608,48</t>
  </si>
  <si>
    <t>606,92</t>
  </si>
  <si>
    <t>741,46</t>
  </si>
  <si>
    <t>675,83</t>
  </si>
  <si>
    <t>683,27</t>
  </si>
  <si>
    <t>639,52</t>
  </si>
  <si>
    <t>774,06</t>
  </si>
  <si>
    <t>708,43</t>
  </si>
  <si>
    <t>715,86</t>
  </si>
  <si>
    <t>688,63</t>
  </si>
  <si>
    <t>837,37</t>
  </si>
  <si>
    <t>761,38</t>
  </si>
  <si>
    <t>769,48</t>
  </si>
  <si>
    <t>724,12</t>
  </si>
  <si>
    <t>872,86</t>
  </si>
  <si>
    <t>795,68</t>
  </si>
  <si>
    <t>803,47</t>
  </si>
  <si>
    <t>783,14</t>
  </si>
  <si>
    <t>946,08</t>
  </si>
  <si>
    <t>858,19</t>
  </si>
  <si>
    <t>866,67</t>
  </si>
  <si>
    <t>824,59</t>
  </si>
  <si>
    <t>987,53</t>
  </si>
  <si>
    <t>899,62</t>
  </si>
  <si>
    <t>908,04</t>
  </si>
  <si>
    <t>657,55</t>
  </si>
  <si>
    <t>786,02</t>
  </si>
  <si>
    <t>724,54</t>
  </si>
  <si>
    <t>731,64</t>
  </si>
  <si>
    <t>730,48</t>
  </si>
  <si>
    <t>865,00</t>
  </si>
  <si>
    <t>799,39</t>
  </si>
  <si>
    <t>806,82</t>
  </si>
  <si>
    <t>763,08</t>
  </si>
  <si>
    <t>897,60</t>
  </si>
  <si>
    <t>831,99</t>
  </si>
  <si>
    <t>839,41</t>
  </si>
  <si>
    <t>812,82</t>
  </si>
  <si>
    <t>961,56</t>
  </si>
  <si>
    <t>885,57</t>
  </si>
  <si>
    <t>893,67</t>
  </si>
  <si>
    <t>848,30</t>
  </si>
  <si>
    <t>997,04</t>
  </si>
  <si>
    <t>919,86</t>
  </si>
  <si>
    <t>927,65</t>
  </si>
  <si>
    <t>907,97</t>
  </si>
  <si>
    <t>1.070,91</t>
  </si>
  <si>
    <t>983,02</t>
  </si>
  <si>
    <t>991,49</t>
  </si>
  <si>
    <t>949,42</t>
  </si>
  <si>
    <t>1.112,36</t>
  </si>
  <si>
    <t>1.024,45</t>
  </si>
  <si>
    <t>1.032,86</t>
  </si>
  <si>
    <t>789,51</t>
  </si>
  <si>
    <t>917,98</t>
  </si>
  <si>
    <t>856,50</t>
  </si>
  <si>
    <t>863,60</t>
  </si>
  <si>
    <t>862,81</t>
  </si>
  <si>
    <t>997,35</t>
  </si>
  <si>
    <t>931,73</t>
  </si>
  <si>
    <t>939,16</t>
  </si>
  <si>
    <t>895,41</t>
  </si>
  <si>
    <t>1.029,94</t>
  </si>
  <si>
    <t>964,32</t>
  </si>
  <si>
    <t>971,74</t>
  </si>
  <si>
    <t>945,82</t>
  </si>
  <si>
    <t>1.094,55</t>
  </si>
  <si>
    <t>1.018,56</t>
  </si>
  <si>
    <t>1.026,66</t>
  </si>
  <si>
    <t>981,30</t>
  </si>
  <si>
    <t>1.130,04</t>
  </si>
  <si>
    <t>1.052,86</t>
  </si>
  <si>
    <t>1.060,65</t>
  </si>
  <si>
    <t>1.041,74</t>
  </si>
  <si>
    <t>1.204,68</t>
  </si>
  <si>
    <t>1.116,79</t>
  </si>
  <si>
    <t>1.125,26</t>
  </si>
  <si>
    <t>1.083,18</t>
  </si>
  <si>
    <t>1.246,12</t>
  </si>
  <si>
    <t>1.158,21</t>
  </si>
  <si>
    <t>1.166,62</t>
  </si>
  <si>
    <t>940,25</t>
  </si>
  <si>
    <t>1.068,72</t>
  </si>
  <si>
    <t>1.007,24</t>
  </si>
  <si>
    <t>1.014,34</t>
  </si>
  <si>
    <t>1.014,01</t>
  </si>
  <si>
    <t>1.148,53</t>
  </si>
  <si>
    <t>1.082,91</t>
  </si>
  <si>
    <t>1.090,34</t>
  </si>
  <si>
    <t>1.046,71</t>
  </si>
  <si>
    <t>1.181,24</t>
  </si>
  <si>
    <t>1.115,62</t>
  </si>
  <si>
    <t>1.123,04</t>
  </si>
  <si>
    <t>1.097,94</t>
  </si>
  <si>
    <t>1.246,68</t>
  </si>
  <si>
    <t>1.170,69</t>
  </si>
  <si>
    <t>1.178,79</t>
  </si>
  <si>
    <t>1.133,80</t>
  </si>
  <si>
    <t>1.282,53</t>
  </si>
  <si>
    <t>1.205,35</t>
  </si>
  <si>
    <t>1.213,14</t>
  </si>
  <si>
    <t>1.195,90</t>
  </si>
  <si>
    <t>1.358,83</t>
  </si>
  <si>
    <t>1.270,95</t>
  </si>
  <si>
    <t>1.279,42</t>
  </si>
  <si>
    <t>1.241,26</t>
  </si>
  <si>
    <t>1.404,19</t>
  </si>
  <si>
    <t>1.316,29</t>
  </si>
  <si>
    <t>1.324,70</t>
  </si>
  <si>
    <t>1.074,47</t>
  </si>
  <si>
    <t>1.202,93</t>
  </si>
  <si>
    <t>1.141,45</t>
  </si>
  <si>
    <t>1.148,55</t>
  </si>
  <si>
    <t>1.148,33</t>
  </si>
  <si>
    <t>1.282,85</t>
  </si>
  <si>
    <t>1.217,24</t>
  </si>
  <si>
    <t>1.224,67</t>
  </si>
  <si>
    <t>1.181,03</t>
  </si>
  <si>
    <t>1.315,56</t>
  </si>
  <si>
    <t>1.249,95</t>
  </si>
  <si>
    <t>1.257,37</t>
  </si>
  <si>
    <t>1.233,07</t>
  </si>
  <si>
    <t>1.381,80</t>
  </si>
  <si>
    <t>1.305,82</t>
  </si>
  <si>
    <t>1.313,91</t>
  </si>
  <si>
    <t>1.268,93</t>
  </si>
  <si>
    <t>1.417,65</t>
  </si>
  <si>
    <t>1.340,48</t>
  </si>
  <si>
    <t>1.348,26</t>
  </si>
  <si>
    <t>1.331,65</t>
  </si>
  <si>
    <t>1.494,59</t>
  </si>
  <si>
    <t>1.406,70</t>
  </si>
  <si>
    <t>1.415,18</t>
  </si>
  <si>
    <t>1.377,01</t>
  </si>
  <si>
    <t>1.539,95</t>
  </si>
  <si>
    <t>1.452,04</t>
  </si>
  <si>
    <t>1.460,46</t>
  </si>
  <si>
    <t>1.211,79</t>
  </si>
  <si>
    <t>1.340,25</t>
  </si>
  <si>
    <t>1.278,77</t>
  </si>
  <si>
    <t>1.285,87</t>
  </si>
  <si>
    <t>1.286,29</t>
  </si>
  <si>
    <t>1.420,82</t>
  </si>
  <si>
    <t>1.355,20</t>
  </si>
  <si>
    <t>1.362,63</t>
  </si>
  <si>
    <t>1.319,20</t>
  </si>
  <si>
    <t>1.453,74</t>
  </si>
  <si>
    <t>1.388,12</t>
  </si>
  <si>
    <t>1.395,54</t>
  </si>
  <si>
    <t>1.372,23</t>
  </si>
  <si>
    <t>1.520,97</t>
  </si>
  <si>
    <t>1.444,99</t>
  </si>
  <si>
    <t>1.453,08</t>
  </si>
  <si>
    <t>1.409,09</t>
  </si>
  <si>
    <t>1.557,83</t>
  </si>
  <si>
    <t>1.480,66</t>
  </si>
  <si>
    <t>1.488,44</t>
  </si>
  <si>
    <t>1.476,39</t>
  </si>
  <si>
    <t>1.639,33</t>
  </si>
  <si>
    <t>1.551,44</t>
  </si>
  <si>
    <t>1.559,92</t>
  </si>
  <si>
    <t>1.515,85</t>
  </si>
  <si>
    <t>1.678,79</t>
  </si>
  <si>
    <t>1.590,88</t>
  </si>
  <si>
    <t>1.599,30</t>
  </si>
  <si>
    <t>97,34</t>
  </si>
  <si>
    <t>225,80</t>
  </si>
  <si>
    <t>164,32</t>
  </si>
  <si>
    <t>169,86</t>
  </si>
  <si>
    <t>304,40</t>
  </si>
  <si>
    <t>238,77</t>
  </si>
  <si>
    <t>337,00</t>
  </si>
  <si>
    <t>271,37</t>
  </si>
  <si>
    <t>278,80</t>
  </si>
  <si>
    <t>251,57</t>
  </si>
  <si>
    <t>400,31</t>
  </si>
  <si>
    <t>324,32</t>
  </si>
  <si>
    <t>332,42</t>
  </si>
  <si>
    <t>287,06</t>
  </si>
  <si>
    <t>435,80</t>
  </si>
  <si>
    <t>358,62</t>
  </si>
  <si>
    <t>366,41</t>
  </si>
  <si>
    <t>346,08</t>
  </si>
  <si>
    <t>509,02</t>
  </si>
  <si>
    <t>421,13</t>
  </si>
  <si>
    <t>175,94</t>
  </si>
  <si>
    <t>251,12</t>
  </si>
  <si>
    <t>235,36</t>
  </si>
  <si>
    <t>241,68</t>
  </si>
  <si>
    <t>321,49</t>
  </si>
  <si>
    <t>263,30</t>
  </si>
  <si>
    <t>296,00</t>
  </si>
  <si>
    <t>590,61</t>
  </si>
  <si>
    <t>684,89</t>
  </si>
  <si>
    <t>741,27</t>
  </si>
  <si>
    <t>830,81</t>
  </si>
  <si>
    <t>712,75</t>
  </si>
  <si>
    <t>807,50</t>
  </si>
  <si>
    <t>863,89</t>
  </si>
  <si>
    <t>951,80</t>
  </si>
  <si>
    <t>843,67</t>
  </si>
  <si>
    <t>939,07</t>
  </si>
  <si>
    <t>995,45</t>
  </si>
  <si>
    <t>1.083,85</t>
  </si>
  <si>
    <t>993,20</t>
  </si>
  <si>
    <t>1.089,06</t>
  </si>
  <si>
    <t>1.145,44</t>
  </si>
  <si>
    <t>1.234,47</t>
  </si>
  <si>
    <t>484,10</t>
  </si>
  <si>
    <t>605,91</t>
  </si>
  <si>
    <t>735,26</t>
  </si>
  <si>
    <t>883,06</t>
  </si>
  <si>
    <t>153,55</t>
  </si>
  <si>
    <t>247,83</t>
  </si>
  <si>
    <t>304,21</t>
  </si>
  <si>
    <t>393,75</t>
  </si>
  <si>
    <t>157,05</t>
  </si>
  <si>
    <t>251,80</t>
  </si>
  <si>
    <t>308,19</t>
  </si>
  <si>
    <t>396,10</t>
  </si>
  <si>
    <t>161,05</t>
  </si>
  <si>
    <t>256,45</t>
  </si>
  <si>
    <t>312,83</t>
  </si>
  <si>
    <t>401,23</t>
  </si>
  <si>
    <t>166,16</t>
  </si>
  <si>
    <t>262,02</t>
  </si>
  <si>
    <t>318,40</t>
  </si>
  <si>
    <t>407,43</t>
  </si>
  <si>
    <t>52,64</t>
  </si>
  <si>
    <t>56,0</t>
  </si>
  <si>
    <t xml:space="preserve">AD 04.05.0050 (/) </t>
  </si>
  <si>
    <t xml:space="preserve">Analise granulometrica sem sedimentacao.
(desonerado) </t>
  </si>
  <si>
    <t xml:space="preserve">un </t>
  </si>
  <si>
    <t>196,91</t>
  </si>
  <si>
    <t>AD 04.05.0053 (/)</t>
  </si>
  <si>
    <t>Analise granulometrica completa, em amostra de
solo, de acordo com a NBR7181 e NBR6457,
compreendendo as fases de peneiramento e
sedimentacao, quando constatada a presenca de
particulas finas em sua composicao.(desonerado)</t>
  </si>
  <si>
    <t>310,80</t>
  </si>
  <si>
    <t>AD 04.05.0100 (/)</t>
  </si>
  <si>
    <t>Ensaio de adensamento endometrico em amostra
de solo, envolvendo, no minimo, 10 estagios de
carga, inclusive um laco de descarregamento e
recarregamento, de acordo com as recomendacoes
estabelecidas na NBR12007.(desonerado)</t>
  </si>
  <si>
    <t>1.469,94</t>
  </si>
  <si>
    <t>AD 04.05.0150 (/)</t>
  </si>
  <si>
    <t>Ensaio de cizalhamento direto em solo, com, no
minimo, 3 niveis de tensao normal aplicada a
amostra e com apresentacao das curvas de tensao
cisalhante por deslocamento horizontal e
deslocamento vertical por deslocamento horizontal,
em mm, para cada um dos 3 niveis de tensao.
(desonerado)</t>
  </si>
  <si>
    <t>1.344,34</t>
  </si>
  <si>
    <t>AD 04.05.0200 (/)</t>
  </si>
  <si>
    <t>Ensaio de laboratorio, para determinacao da
Densidade Real dos graos de amostra de solo, de
acordo com as recomendacoes de preparo descritas
na NBR6457.(desonerado)</t>
  </si>
  <si>
    <t>163,92</t>
  </si>
  <si>
    <t>AD 04.05.0250 (/)</t>
  </si>
  <si>
    <t>Ensaio para determinacao, em laboratorio, do
Limite de Liquidez de amostra de solo fino, de
acordo com as recomendacoes da NBR7180 e da
NBR6457.(desonerado)</t>
  </si>
  <si>
    <t>119,21</t>
  </si>
  <si>
    <t>AD 04.05.0300 (/)</t>
  </si>
  <si>
    <t>Ensaio para determinacao, em laboratorio, do
Limite de Plasticidade de amostra de solo fino, de
acordo com as recomendacoes da NBR7180 e da
NBR6457.(desonerado)</t>
  </si>
  <si>
    <t xml:space="preserve">AD 04.05.0325 (/) </t>
  </si>
  <si>
    <t xml:space="preserve">Ensaio para determinacao de massa especifica
aparente "in situ" (DPTM-92/64).(desonerado) </t>
  </si>
  <si>
    <t>AD 04.05.0350 (/)</t>
  </si>
  <si>
    <t>Ensaio para determinacao, em laboratorio, do Peso
Especifico Aparente de amostra de solo, de acordo
com as recomendacoes da NBR6457.(desonerado)</t>
  </si>
  <si>
    <t>AD 04.05.0450 (/)</t>
  </si>
  <si>
    <t>Ensaio para determinacao do Indice de Suporte
California (CBR) - 3 pontos - obtido com energia
Proctor Normal, atraves de, no minimo, 5 corpos de
prova, conforme recomendacoes da NBR9895.
(desonerado)</t>
  </si>
  <si>
    <t>1.196,39</t>
  </si>
  <si>
    <t>AD 04.05.0500 (/)</t>
  </si>
  <si>
    <t>Ensaio para determinacao, no campo, da umidade
aparente do solo, atraves do Metodo "speedy".
(desonerado)</t>
  </si>
  <si>
    <t>41,51</t>
  </si>
  <si>
    <t xml:space="preserve">AD 04.05.0550 (/) </t>
  </si>
  <si>
    <t xml:space="preserve">Ensaio para determinacao da umidade natural de
amostras de solo, em laboratorio.(desonerado) </t>
  </si>
  <si>
    <t>AD 04.05.0600 (/)</t>
  </si>
  <si>
    <t>Extracao e acondicionamento de amostra
indeformada de solo, com pistao estacionario de
100mm e de acordo com as recomendacoes
estabelecidas na NBR9820.(desonerado)</t>
  </si>
  <si>
    <t xml:space="preserve">AD 04.05.0650 (B) </t>
  </si>
  <si>
    <t xml:space="preserve">Instalacao de medidor de nivel de agua, inclusive
transporte da equipe.(desonerado) </t>
  </si>
  <si>
    <t xml:space="preserve">m </t>
  </si>
  <si>
    <t>257,42</t>
  </si>
  <si>
    <t xml:space="preserve">AD 04.05.0700 (/) </t>
  </si>
  <si>
    <t xml:space="preserve">Sondagem manual com pa e picareta, por metro
linear ou fracao.(desonerado) </t>
  </si>
  <si>
    <t xml:space="preserve">AD 04.05.0703 (/) </t>
  </si>
  <si>
    <t xml:space="preserve">Sondagem manual com trado e cavadeira, por
metro linear ou fracao.(desonerado) </t>
  </si>
  <si>
    <t xml:space="preserve">AD 04.05.0706 (A) </t>
  </si>
  <si>
    <t xml:space="preserve">Sondagem de reconhecimento, a trado manual, com
diametro de 100mm.(desonerado) </t>
  </si>
  <si>
    <t>109,93</t>
  </si>
  <si>
    <t>AD 04.10.0050 (/)</t>
  </si>
  <si>
    <t>Sondagem rotativa vertical, em rocha alterada, com
coroa de Widia ou similar, diametro B (60mm),
inclusive deslocamento e posicionamento em cada
furo.(desonerado)</t>
  </si>
  <si>
    <t>252,58</t>
  </si>
  <si>
    <t xml:space="preserve">AD 04.10.0100 (/) </t>
  </si>
  <si>
    <t>Sondagem rotativa vertical, em rocha alterada, com
coroa de Widia ou similar, diametro N (75mm),</t>
  </si>
  <si>
    <t>294,74</t>
  </si>
  <si>
    <t>07/06/2022 11:43 CATÁLOGO DE ITENS DE SERVIÇO - SCO</t>
  </si>
  <si>
    <t>www2.rio.rj.gov.br/sco/catalogo.cfm 2/55</t>
  </si>
  <si>
    <t>inclusive deslocamento e posicionamento em cada
furo.(desonerado)</t>
  </si>
  <si>
    <t>AD 04.10.0150 (/)</t>
  </si>
  <si>
    <t>Sondagem rotativa vertical, em solo, com coroa de
Widia ou similar, diametro B (60mm), inclusive
deslocamento e posicionamento em cada furo.
(desonerado)</t>
  </si>
  <si>
    <t>Copyright © 2006 Secretaria Municipal de Infraestrutura</t>
  </si>
  <si>
    <t>Rua Afonso Cavalcanti, 455, 9º andar, Cidade Nova</t>
  </si>
  <si>
    <t>Telefone: 2976-1669</t>
  </si>
  <si>
    <t>www2.rio.rj.gov.br/sco/catalogo.cfm 3/55</t>
  </si>
  <si>
    <t>O</t>
  </si>
  <si>
    <t>--</t>
  </si>
  <si>
    <t>Catálogo de Itens de Serviços SCO</t>
  </si>
  <si>
    <t>Selecionado em 07/06/2022 11:43 hs</t>
  </si>
  <si>
    <t>Mês/Ano de Referência:05/2022</t>
  </si>
  <si>
    <t xml:space="preserve">Item de Serviço </t>
  </si>
  <si>
    <t xml:space="preserve">Descrição </t>
  </si>
  <si>
    <t>Und. de
Medida</t>
  </si>
  <si>
    <t>Custo
R$</t>
  </si>
  <si>
    <t>AD 04.10.0200 (/)</t>
  </si>
  <si>
    <t>Sondagem rotativa vertical, em solo, com coroa de
Widia ou similar, diametro N (75mm), inclusive
deslocamento e posicionamento em cada furo.
(desonerado)</t>
  </si>
  <si>
    <t>155,58</t>
  </si>
  <si>
    <t>AD 04.15.0050 (/)</t>
  </si>
  <si>
    <t>Sondagem rotativa com Coroa de diamante, em
rocha sa, diametro HW, inclinada (qualquer
inclinacao diferente da vertical), inclusive
deslocamento dentro do canteiro e instalacao da
sonda no furo.(desonerado)</t>
  </si>
  <si>
    <t>976,91</t>
  </si>
  <si>
    <t>AD 04.15.0100 (/)</t>
  </si>
  <si>
    <t>Sondagem rotativa com Coroa de diamante, em
rocha sa, diametro NW, inclinada (qualquer
inclinacao diferente da vertical), inclusive
deslocamento dentro do canteiro e instalacao da
sonda no furo.(desonerado)</t>
  </si>
  <si>
    <t>813,17</t>
  </si>
  <si>
    <t>AD 04.15.0150 (/)</t>
  </si>
  <si>
    <t>Sondagem rotativa vertical, em rocha alterada, com
coroa de diamante, diametro B (60mm), inclusive
deslocamento e posicionamento em cada furo.
(desonerado)</t>
  </si>
  <si>
    <t>650,65</t>
  </si>
  <si>
    <t>AD 04.15.0200 (/)</t>
  </si>
  <si>
    <t>Sondagem rotativa vertical, em rocha alterada, com
coroa de diamante, diametro H (99mm), inclusive
deslocamento e posicionamento em cada furo.
(desonerado)</t>
  </si>
  <si>
    <t>737,55</t>
  </si>
  <si>
    <t>AD 04.15.0250 (/)</t>
  </si>
  <si>
    <t>Sondagem rotativa vertical, em rocha sa, com coroa
de diamante, diametro B (60mm), inclusive
deslocamento e posicionamento em cada furo.
(desonerado)</t>
  </si>
  <si>
    <t>653,61</t>
  </si>
  <si>
    <t>AD 04.15.0300 (/)</t>
  </si>
  <si>
    <t>Sondagem rotativa vertical, em rocha sa, com coroa
de diamante, diametro N (75mm), inclusive
deslocamento e posicionamento em cada furo.
(desonerado)</t>
  </si>
  <si>
    <t>712,61</t>
  </si>
  <si>
    <t>AD 04.15.0400 (/)</t>
  </si>
  <si>
    <t>Sondagem rotativa vertical, em rocha sa, com coroa
de diamante, diametro H (99mm), inclusive
deslocamento e posicionamento em cada furo.
(desonerado)</t>
  </si>
  <si>
    <t>855,99</t>
  </si>
  <si>
    <t>AD 04.20.0050 (/)</t>
  </si>
  <si>
    <t>Sondagem a percussao com diametro ate 3", com
ensaio de penetracao (SPT) a cada metro, incluindo
relatorio contendo classificacao tatil visual das
amostras, perfis individuais dos furos, planta de
localizacao e respectivas cotas das sondagens.
Inclui deslocamento ate 50m de distancia e
instalacao do tripe em cada furo dentro do canteiro,
excluindo mobilizacao e desmobilizacao.
(desonerado)</t>
  </si>
  <si>
    <t>85,00</t>
  </si>
  <si>
    <t xml:space="preserve">AD 05.05.0050 (/) </t>
  </si>
  <si>
    <t xml:space="preserve">Analise granulometrica sem sedimentacao. </t>
  </si>
  <si>
    <t>221,70</t>
  </si>
  <si>
    <t>Analise granulometrica completa, em amostra de
solo, de acordo com a NBR7181 e NBR6457,
compreendendo as fases de peneiramento e
sedimentacao, quando constatada a presenca de
particulas finas em sua composicao.</t>
  </si>
  <si>
    <t>Ensaio de adensamento endometrico em amostra
de solo, envolvendo, no minimo, 10 estagios de
carga, inclusive um laco de descarregamento e
recarregamento, de acordo com as recomendacoes
estabelecidas na NBR12007.</t>
  </si>
  <si>
    <t>1.654,99</t>
  </si>
  <si>
    <t>Ensaio de cizalhamento direto em solo, com, no
minimo, 3 niveis de tensao normal aplicada a
amostra e com apresentacao das curvas de tensao
cisalhante por deslocamento horizontal e
deslocamento vertical por deslocamento horizontal,
em mm, para cada um dos 3 niveis de tensao.</t>
  </si>
  <si>
    <t>1.513,58</t>
  </si>
  <si>
    <t>Ensaio de laboratorio, para determinacao da
Densidade Real dos graos de amostra de solo, de
acordo com as recomendacoes de preparo descritas
na NBR6457.</t>
  </si>
  <si>
    <t>184,55</t>
  </si>
  <si>
    <t>Ensaio para determinacao, em laboratorio, do
Limite de Liquidez de amostra de solo fino, de
acordo com as recomendacoes da NBR7180 e da
NBR6457.</t>
  </si>
  <si>
    <t xml:space="preserve">AD 05.05.0300 (/) </t>
  </si>
  <si>
    <t>Ensaio para determinacao, em laboratorio, do
Limite de Plasticidade de amostra de solo fino, de</t>
  </si>
  <si>
    <t>www2.rio.rj.gov.br/sco/catalogo.cfm 4/55</t>
  </si>
  <si>
    <t>acordo com as recomendacoes da NBR7180 e da
NBR6457.</t>
  </si>
  <si>
    <t xml:space="preserve">AD 05.05.0325 (/) </t>
  </si>
  <si>
    <t xml:space="preserve">Ensaio para determinacao de massa especifica
aparente "in situ" (DPTM-92/64). </t>
  </si>
  <si>
    <t>74,30</t>
  </si>
  <si>
    <t>Ensaio para determinacao, em laboratorio, do Peso
Especifico Aparente de amostra de solo, de acordo
com as recomendacoes da NBR6457.</t>
  </si>
  <si>
    <t>Ensaio para determinacao do Indice de Suporte
California (CBR) - 3 pontos - obtido com energia
Proctor Normal, atraves de, no minimo, 5 corpos de
prova, conforme recomendacoes da NBR9895.</t>
  </si>
  <si>
    <t>1.347,00</t>
  </si>
  <si>
    <t>www2.rio.rj.gov.br/sco/catalogo.cfm 5/55</t>
  </si>
  <si>
    <t xml:space="preserve">AD 05.05.0500 (/) </t>
  </si>
  <si>
    <t xml:space="preserve">Ensaio para determinacao, no campo, da umidade
aparente do solo, atraves do Metodo "speedy". </t>
  </si>
  <si>
    <t xml:space="preserve">AD 05.05.0550 (/) </t>
  </si>
  <si>
    <t xml:space="preserve">Ensaio para determinacao da umidade natural de
amostras de solo, em laboratorio. </t>
  </si>
  <si>
    <t>69,51</t>
  </si>
  <si>
    <t>Extracao e acondicionamento de amostra
indeformada de solo, com pistao estacionario de
100mm e de acordo com as recomendacoes
estabelecidas na NBR9820.</t>
  </si>
  <si>
    <t xml:space="preserve">AD 05.05.0650 (B) </t>
  </si>
  <si>
    <t xml:space="preserve">Instalacao de medidor de nivel de agua, inclusive
transporte da equipe. </t>
  </si>
  <si>
    <t>266,74</t>
  </si>
  <si>
    <t xml:space="preserve">AD 05.05.0700 (/) </t>
  </si>
  <si>
    <t xml:space="preserve">Sondagem manual com pa e picareta, por metro
linear ou fracao. </t>
  </si>
  <si>
    <t xml:space="preserve">AD 05.05.0703 (/) </t>
  </si>
  <si>
    <t xml:space="preserve">Sondagem manual com trado e cavadeira, por
metro linear ou fracao. </t>
  </si>
  <si>
    <t>156,99</t>
  </si>
  <si>
    <t xml:space="preserve">AD 05.05.0706 (A) </t>
  </si>
  <si>
    <t xml:space="preserve">Sondagem de reconhecimento, a trado manual, com
diametro de 100mm. </t>
  </si>
  <si>
    <t>Sondagem rotativa vertical, em rocha alterada, com
coroa de Widia ou similar, diametro B (60mm),
inclusive deslocamento e posicionamento em cada
furo.</t>
  </si>
  <si>
    <t>269,88</t>
  </si>
  <si>
    <t>Sondagem rotativa vertical, em rocha alterada, com
coroa de Widia ou similar, diametro N (75mm),
inclusive deslocamento e posicionamento em cada
furo.</t>
  </si>
  <si>
    <t>314,95</t>
  </si>
  <si>
    <t>Sondagem rotativa vertical, em solo, com coroa de
Widia ou similar, diametro B (60mm), inclusive
deslocamento e posicionamento em cada furo.</t>
  </si>
  <si>
    <t>Sondagem rotativa vertical, em solo, com coroa de
Widia ou similar, diametro N (75mm), inclusive
deslocamento e posicionamento em cada furo.</t>
  </si>
  <si>
    <t>166,24</t>
  </si>
  <si>
    <t>Sondagem rotativa com Coroa de diamante, em
rocha sa, diametro HW, inclinada (qualquer
inclinacao diferente da vertical), inclusive
deslocamento dentro do canteiro e instalacao da
sonda no furo.</t>
  </si>
  <si>
    <t>1.043,74</t>
  </si>
  <si>
    <t>Sondagem rotativa com Coroa de diamante, em
rocha sa, diametro NW, inclinada (qualquer
inclinacao diferente da vertical), inclusive
deslocamento dentro do canteiro e instalacao da
sonda no furo.</t>
  </si>
  <si>
    <t>867,86</t>
  </si>
  <si>
    <t>Sondagem rotativa vertical, em rocha alterada, com
coroa de diamante, diametro B (60mm), inclusive
deslocamento e posicionamento em cada furo.</t>
  </si>
  <si>
    <t>696,55</t>
  </si>
  <si>
    <t>Sondagem rotativa vertical, em rocha alterada, com
coroa de diamante, diametro H (99mm), inclusive
deslocamento e posicionamento em cada furo.</t>
  </si>
  <si>
    <t>786,00</t>
  </si>
  <si>
    <t>Sondagem rotativa vertical, em rocha sa, com coroa
de diamante, diametro B (60mm), inclusive
deslocamento e posicionamento em cada furo.</t>
  </si>
  <si>
    <t>698,45</t>
  </si>
  <si>
    <t>Sondagem rotativa vertical, em rocha sa, com coroa
de diamante, diametro N (75mm), inclusive
deslocamento e posicionamento em cada furo.</t>
  </si>
  <si>
    <t>760,17</t>
  </si>
  <si>
    <t>Sondagem rotativa vertical, em rocha sa, com coroa
de diamante, diametro H (99mm), inclusive
deslocamento e posicionamento em cada furo.</t>
  </si>
  <si>
    <t>914,12</t>
  </si>
  <si>
    <t>Sondagem a percussao com diametro ate 3", com
ensaio de penetracao (SPT) a cada metro, incluindo
relatorio contendo classificacao tatil visual das
amostras, perfis individuais dos furos, planta de
localizacao e respectivas cotas das sondagens.
Inclui deslocamento ate 50m de distancia e
instalacao do tripe em cada furo dentro do canteiro,
excluindo mobilizacao e desmobilizacao.</t>
  </si>
  <si>
    <t>AD 09.05.0050 (/)</t>
  </si>
  <si>
    <t>Marcacao de obra, sem instrumento topografico,
considerada a projecao horizontal da area
envolvente.(desonerado)</t>
  </si>
  <si>
    <t xml:space="preserve">m2 </t>
  </si>
  <si>
    <t xml:space="preserve">AD 09.10.0100 (/) </t>
  </si>
  <si>
    <t>Locacao de obra com aparelho topografico, sobre
cerca de marcacao, inclusive construcao desta e sua</t>
  </si>
  <si>
    <t>www2.rio.rj.gov.br/sco/catalogo.cfm 6/55</t>
  </si>
  <si>
    <t>pre-locacao e o fornecimento do material e tendo,
por medicao, o perimetro a construir.(desonerado)</t>
  </si>
  <si>
    <t>Marcacao de obra, sem instrumento topografico,
considerada a projecao horizontal da area
envolvente.</t>
  </si>
  <si>
    <t>www2.rio.rj.gov.br/sco/catalogo.cfm 7/55</t>
  </si>
  <si>
    <t>Locacao de obra com aparelho topografico, sobre
cerca de marcacao, inclusive construcao desta e sua
pre-locacao e o fornecimento do material e tendo,
por medicao, o perimetro a construir.</t>
  </si>
  <si>
    <t>AD 14.05.0050 (/)</t>
  </si>
  <si>
    <t>Deslocamento, entre furos, de equipamento de
sondagem a percurssao, incluindo desmontagem e
remontagem.(desonerado)</t>
  </si>
  <si>
    <t>282,23</t>
  </si>
  <si>
    <t>AD 14.10.0050 (/)</t>
  </si>
  <si>
    <t>Carga e descarga de equipamentos pesados em
carretas, exclusive o custo horario do equipamento,
durante a operacao.(desonerado)</t>
  </si>
  <si>
    <t xml:space="preserve">t </t>
  </si>
  <si>
    <t>41,02</t>
  </si>
  <si>
    <t>AD 14.10.0100 (A)</t>
  </si>
  <si>
    <t>Transporte de andaime suspenso, tipo leve, para
pintura, inclusive ida e volta do caminhao, carga e
descarga (considerar o minimo de 40unxKm, para
calculo deste transporte).(desonerado)</t>
  </si>
  <si>
    <t xml:space="preserve">un.Km </t>
  </si>
  <si>
    <t>2,75</t>
  </si>
  <si>
    <t>AD 14.10.0150 (A)</t>
  </si>
  <si>
    <t>Transporte de andaime suspenso, tipo pesado, para
revestimento, inclusive ida e volta do caminhao,
carga e descarga (considerar o minimo de
200unxKm, para calculo deste transporte).
(desonerado)</t>
  </si>
  <si>
    <t>AD 14.10.0200 (/)</t>
  </si>
  <si>
    <t>Transporte de andaime tubular, considerando-se a
area de projecao vertical do andaime, inclusive ida
e volta do caminhao, carga e descarga (considerar
o minimo de 315m2xKm, para calculo deste
transporte).(desonerado)</t>
  </si>
  <si>
    <t xml:space="preserve">m2.Km </t>
  </si>
  <si>
    <t>AD 14.10.0250 (/)</t>
  </si>
  <si>
    <t>Transporte de elevador de obras constituido por
cabine aberta, com plataforma, guinchos e cabos de
16m de altura.(desonerado)</t>
  </si>
  <si>
    <t>163,87</t>
  </si>
  <si>
    <t>AD 14.10.0300 (/)</t>
  </si>
  <si>
    <t>Transporte de equipamentos pesados em carretas,
exclusive a carga e descarga e o custo horario dos
equipamentos transportados.(desonerado)</t>
  </si>
  <si>
    <t xml:space="preserve">t.Km </t>
  </si>
  <si>
    <t>AD 14.10.0350 (A)</t>
  </si>
  <si>
    <t>Transporte maritimo de carga de qualquer
natureza, exclusive despesas de carga e descarga,
no trajeto da Ilha do Governador ate a Ilha de
Paqueta ou vice-versa, em embarcacao apropriada
(considerar apenas a viagem com a carga).
(desonerado)</t>
  </si>
  <si>
    <t>73,19</t>
  </si>
  <si>
    <t>AD 14.15.0050 (C)</t>
  </si>
  <si>
    <t>Caminhoneta de servico, com cabine e cacamba,
com motor bicombustivel, cabine simples, com ar
condicionado e direcao hidraulica, capacidade de
carga minima de 650Kg, tracao 4 x 2, com
motorista, material de operacao e material de
manutencao. Custo horario produtivo.(desonerado)</t>
  </si>
  <si>
    <t xml:space="preserve">h </t>
  </si>
  <si>
    <t>96,71</t>
  </si>
  <si>
    <t>AD 14.15.0100 (B)</t>
  </si>
  <si>
    <t>Caminhoneta de servico, com cabine e cacamba,
com motor bicombustivel, cabine simples, com ar
condicionado e direcao hidraulica, capacidade de
carga minima de 650Kg, tracao 4 x 2, com
motorista e material de operacao. Custo horario
improdutivo (motor funcionando).(desonerado)</t>
  </si>
  <si>
    <t>54,69</t>
  </si>
  <si>
    <t>AD 14.15.0150 (B)</t>
  </si>
  <si>
    <t>Caminhoneta de servico, com cabine e cacamba,
com motor bicombustivel, cabine simples, com ar
condicionado e direcao hidraulica, capacidade de
carga minima de 650Kg, tracao 4 x 2, com
motorista. Custo horario improdutivo (motor
desligado).(desonerado)</t>
  </si>
  <si>
    <t>AD 14.15.0200 (A)</t>
  </si>
  <si>
    <t>Caminhoneta de servico, capacidade minima para
13 passageiros ou 1650Kg, com motorista, material
de operacao e material de manutencao, com as
seguintes especificacoes minimas: motor a gasolina
de 123CV, modelo basico. Custo horario diurno
(entre 05:00h e 22:00h).(desonerado)</t>
  </si>
  <si>
    <t>58,05</t>
  </si>
  <si>
    <t>AD 14.15.0250 (B)</t>
  </si>
  <si>
    <t>Caminhoneta de Servico, capacidade de 13
passageiros ou 1650Kg, com motorista, material de
operacao e material de manutencao, com as
seguintes especificacoes minimas: motor a gasolina
de 123CV, modelo basico. Custo horario produtivo.
(desonerado)</t>
  </si>
  <si>
    <t>115,91</t>
  </si>
  <si>
    <t xml:space="preserve">AD 14.15.0300 (A) </t>
  </si>
  <si>
    <t>Caminhoneta de Servico, capacidade de 13
passageiros ou 1650Kg, com motorista e material
de operacao, com as seguintes especificacoes</t>
  </si>
  <si>
    <t>79,37</t>
  </si>
  <si>
    <t>www2.rio.rj.gov.br/sco/catalogo.cfm 8/55</t>
  </si>
  <si>
    <t>minimas: motor a gasolina de 123CV. Custo horario
improdutivo (motor funcionando).(desonerado)</t>
  </si>
  <si>
    <t>AD 14.15.0350 (A)</t>
  </si>
  <si>
    <t>Caminhoneta de Servico, capacidade de 13
passageiros ou 1650Kg, com motorista, com as
seguintes especificacoes minimas: motor a gasolina
de 123CV. Custo horario improdutivo (motor
desligado).(desonerado)</t>
  </si>
  <si>
    <t>AD 14.15.0401 (B)</t>
  </si>
  <si>
    <t>Caminhoneta de Servico, capacidade de 7
passageiros ou 600 Kg, com motorista, material de
operacao e material de manutencao, com as
seguintes especificacoes minimas: a gasolina de
83CV, autonomia de 3000 Km/mes. Custo mensal.
(desonerado)</t>
  </si>
  <si>
    <t xml:space="preserve">un.mes </t>
  </si>
  <si>
    <t>6.214,07</t>
  </si>
  <si>
    <t>AD 14.15.0403 (B)</t>
  </si>
  <si>
    <t>Caminhoneta de Servico (kilometragem adicional),
capacidade para 13 passageiros ou 1650 Kg, com
motorista, material de operacao e material de
manutencao, com as seguintes especificacoes
minimas: motor a gasolina de 123CV. Custo do
quilometro adicional.(desonerado)</t>
  </si>
  <si>
    <t xml:space="preserve">Km </t>
  </si>
  <si>
    <t>www2.rio.rj.gov.br/sco/catalogo.cfm 9/55</t>
  </si>
  <si>
    <t>AD 14.15.0550 (A)</t>
  </si>
  <si>
    <t>Carreta para transporte pesado, com capacidade de
carga util de 60/80t, com motorista operador,
material de operacao e material de manutencao,
com as seguintes especificacoes minimas: motor
diesel de 330CV, chassis extensivel ate 21m e semi
reboque de 4 eixos. Custo horario produtivo.
(desonerado)</t>
  </si>
  <si>
    <t>484,84</t>
  </si>
  <si>
    <t>AD 14.15.0600 (A)</t>
  </si>
  <si>
    <t>Carreta para transporte pesado, com capacidade de
carga util de 60/80t, com motorista operador e
material de operacao, com as seguintes
especificacoes minimas: motor diesel de 330CV,
chassis extensivel ate 21m e semi-reboque de 4
eixos. Custo horario improdutivo (motor
funcionando).(desonerado)</t>
  </si>
  <si>
    <t>197,23</t>
  </si>
  <si>
    <t>AD 14.15.0650 (A)</t>
  </si>
  <si>
    <t>Carreta para transporte pesado, com capacidade de
carga util de 60/80t, com motorista operador, com
as seguintes especificacoes minimas: motor diesel
de 330CV, chassis extensivel ate 21m e semi
reboque de 4 eixos. Custo horario improdutivo
(motor desligado).(desonerado)</t>
  </si>
  <si>
    <t>157,44</t>
  </si>
  <si>
    <t>AD 14.15.0700 (A)</t>
  </si>
  <si>
    <t>Carreta para transporte pesado, com capacidade de
carga util de 30t, com motorista operador, material
de operacao e material de manutencao, com as
seguintes especificacoes minimas: motor diesel de
330CV, chassis extensivel ate 21m e semi-reboque
de 3 eixos. Custo horario produtivo.(desonerado)</t>
  </si>
  <si>
    <t>371,27</t>
  </si>
  <si>
    <t>AD 14.15.0703 (/)</t>
  </si>
  <si>
    <t>Carreta para transporte pesado, com capacidade de
carga util de 30t, com motorista operador e
material de operacao, com as seguintes
especificacoes minimas: motor diesel de 330CV,
chassis extensivel ate 21m e semi-reboque de 3
eixos. Custo horario improdutivo (motor
funcionando).(desonerado)</t>
  </si>
  <si>
    <t>176,27</t>
  </si>
  <si>
    <t>AD 14.15.0706 (/)</t>
  </si>
  <si>
    <t>Carreta para transporte pesado, com capacidade de
carga util de 30t, com motorista, com as seguintes
especificacoes minimas: motor diesel de 330CV,
chassis extensivel ate 21m e semi-reboque de 3
eixos. Custo horario improdutivo (motor desligado).
(desonerado)</t>
  </si>
  <si>
    <t>AD 14.15.0750 (B)</t>
  </si>
  <si>
    <t>Veiculo de servico, motor 1.0, com ar condicionado,
direcao hidraulica, radio, inclusive combustivel,
seguro, lubrificacao, manutencao, licenciamento,
quilometragem livre, sem motorista. Custo mensal.
(desonerado)</t>
  </si>
  <si>
    <t>6.366,59</t>
  </si>
  <si>
    <t>AD 14.15.0770 (A)</t>
  </si>
  <si>
    <t>Veiculo de servico para apoio as operacoes de
trafego, motor 1.0 a gasolina, 4 portas, com ar
condicionado e direcao hidraulica, identificacao
padrao CET-RIO, sinalizador giratorio, equipamento
de rastreamento, inclusive combustivel,
licenciamento, seguro obrigatorio, lubrificacao,
manutencao, lavagem geral. Quilometragem media
de 3.300 Km / mes, sem motorista. Custo mensal.
(desonerado)</t>
  </si>
  <si>
    <t>5.449,29</t>
  </si>
  <si>
    <t>AD 14.15.0800 (A)</t>
  </si>
  <si>
    <t>Veiculo de servico, motor 1.0 a gasolina, de 69 CV
(67,6 HP), para apoio as operacoes de trafego (uso
exclusivo SMTR/CET-RIO), com ar condicionado,
direcao hidraulica, inclusive material de operacao e
material de manutencao, licenciamento, seguro e
adesivos na carroceria, sinalizador giratorio, radio
AM/FM digital, e caixa de ferramentas e acessorios.
Quilometragem media de 4.500Km/mes, sem
motorista. Custo mensal.(desonerado)</t>
  </si>
  <si>
    <t>6.890,56</t>
  </si>
  <si>
    <t>Deslocamento, entre furos, de equipamento de
sondagem a percurssao, incluindo desmontagem e
remontagem.</t>
  </si>
  <si>
    <t>308,10</t>
  </si>
  <si>
    <t>Carga e descarga de equipamentos pesados em
carretas, exclusive o custo horario do equipamento,
durante a operacao.</t>
  </si>
  <si>
    <t xml:space="preserve">AD 15.10.0100 (A) </t>
  </si>
  <si>
    <t>Transporte de andaime suspenso, tipo leve, para
pintura, inclusive ida e volta do caminhao, carga e</t>
  </si>
  <si>
    <t>www2.rio.rj.gov.br/sco/catalogo.cfm 10/55</t>
  </si>
  <si>
    <t>descarga (considerar o minimo de 40unxKm, para
calculo deste transporte).</t>
  </si>
  <si>
    <t>Transporte de andaime suspenso, tipo pesado, para
revestimento, inclusive ida e volta do caminhao,
carga e descarga (considerar o minimo de
200unxKm, para calculo deste transporte).</t>
  </si>
  <si>
    <t>Transporte de andaime tubular, considerando-se a
area de projecao vertical do andaime, inclusive ida
e volta do caminhao, carga e descarga (considerar
o minimo de 315m2xKm, para calculo deste
transporte).</t>
  </si>
  <si>
    <t>Transporte de elevador de obras constituido por
cabine aberta, com plataforma, guinchos e cabos de
16m de altura.</t>
  </si>
  <si>
    <t>177,32</t>
  </si>
  <si>
    <t>Transporte de equipamentos pesados em carretas,
exclusive a carga e descarga e o custo horario dos
equipamentos transportados.</t>
  </si>
  <si>
    <t>www2.rio.rj.gov.br/sco/catalogo.cfm 11/55</t>
  </si>
  <si>
    <t>Transporte maritimo de carga de qualquer
natureza, exclusive despesas de carga e descarga,
no trajeto da Ilha do Governador ate a Ilha de
Paqueta ou vice-versa, em embarcacao apropriada
(considerar apenas a viagem com a carga).</t>
  </si>
  <si>
    <t>Caminhoneta de servico, com cabine e cacamba,
com motor bicombustivel, cabine simples, com ar
condicionado e direcao hidraulica, capacidade de
carga minima de 650Kg, tracao 4 x 2, com
motorista, material de operacao e material de
manutencao. Custo horario produtivo.</t>
  </si>
  <si>
    <t>98,02</t>
  </si>
  <si>
    <t>Caminhoneta de servico, com cabine e cacamba,
com motor bicombustivel, cabine simples, com ar
condicionado e direcao hidraulica, capacidade de
carga minima de 650Kg, tracao 4 x 2, com
motorista e material de operacao. Custo horario
improdutivo (motor funcionando).</t>
  </si>
  <si>
    <t>Caminhoneta de servico, com cabine e cacamba,
com motor bicombustivel, cabine simples, com ar
condicionado e direcao hidraulica, capacidade de
carga minima de 650Kg, tracao 4 x 2, com
motorista. Custo horario improdutivo (motor
desligado).</t>
  </si>
  <si>
    <t>Caminhoneta de servico, capacidade para 13
passageiros ou 1650Kg, com motorista, material de
operacao e material de manutencao, com as
seguintes especificacoes minimas: motor a gasolina
de 123CV, modelo basico. Custo horario diurno
(entre 05:00h e 22:00h).</t>
  </si>
  <si>
    <t>56,72</t>
  </si>
  <si>
    <t>Caminhoneta de Servico, capacidade para 13
passageiros ou 1650Kg, com motorista, material de
operacao e material de manutencao, com as
seguintes especificacoes minimas: motor a gasolina
de 123CV. Custo horario produtivo.</t>
  </si>
  <si>
    <t>172,23</t>
  </si>
  <si>
    <t>Caminhoneta de Servico, capacidade para 13
passageiros ou 1650Kg, com motorista e material
de operacao, com as seguintes especificacoes
minimas: motor a gasolina de 123CV. Custo horario
improdutivo (motor funcionando).</t>
  </si>
  <si>
    <t>Caminhoneta de Servico, capacidade para 13
passageiros ou 1650Kg, com motorista, com as
seguintes especificacoes minimas: motor a gasolina
de 123CV. Custo horario improdutivo (motor
desligado).</t>
  </si>
  <si>
    <t>Caminhoneta de Servico, capacidade de 7
passageiros ou 600 Kg, com motorista, material de
operacao e material de manutencao, com as
seguintes especificacoes minimas: a gasolina de
83CV, autonomia de 3000 Km/mes. Custo mensal.</t>
  </si>
  <si>
    <t>6.444,63</t>
  </si>
  <si>
    <t>AD 15.15.0403 (B)</t>
  </si>
  <si>
    <t>Caminhoneta de Servico (kilometragem adicional),
capacidade para 13 passageiros ou 1650 Kg, com
motorista, material de operacao e material de
manutencao, com as seguintes especificacoes
minimas: motor a gasolina de 123CV. Custo do
quilometro adicional.</t>
  </si>
  <si>
    <t>Carreta para transporte pesado, com capacidade de
carga util de 60/80t, com motorista operador,
material de operacao e material de manutencao,
com as seguintes especificacoes minimas: motor
diesel de 330CV, chassis extensivel ate 21m e semi
reboque de 4 eixos. Custo horario produtivo.</t>
  </si>
  <si>
    <t>487,23</t>
  </si>
  <si>
    <t>Carreta para transporte pesado, com capacidade de
carga util de 60/80t, com motorista operador e
material de operacao, com as seguintes
especificacoes minimas: motor diesel de 330CV,
chassis extensivel ate 21m e semi-reboque de 4
eixos. Custo horario improdutivo (motor
funcionando).</t>
  </si>
  <si>
    <t>199,62</t>
  </si>
  <si>
    <t xml:space="preserve">AD 15.15.0650 (A) </t>
  </si>
  <si>
    <t>Carreta para transporte pesado, com capacidade de
carga util de 60/80t, com motorista operador, com
as seguintes especificacoes minimas: motor diesel</t>
  </si>
  <si>
    <t>159,83</t>
  </si>
  <si>
    <t>www2.rio.rj.gov.br/sco/catalogo.cfm 12/55</t>
  </si>
  <si>
    <t>de 330CV, chassis extensivel ate 21m e semi
reboque de 4 eixos. Custo horario improdutivo
(motor desligado).</t>
  </si>
  <si>
    <t>Carreta para transporte pesado, com capacidade de
carga util de 30t, com motorista operador, material
de operacao e material de manutencao, com as
seguintes especificacoes minimas: motor diesel de
330CV, chassis extensivel ate 21m e semi-reboque
de 3 eixos. Custo horario produtivo.</t>
  </si>
  <si>
    <t>373,66</t>
  </si>
  <si>
    <t>Carreta para transporte pesado, com capacidade de
carga util de 30t, com motorista operador e
material de operacao, com as seguintes
especificacoes minimas: motor diesel de 330CV,
chassis extensivel ate 21m e semi-reboque de 3
eixos. Custo horario improdutivo (motor
funcionando).</t>
  </si>
  <si>
    <t>178,66</t>
  </si>
  <si>
    <t>www2.rio.rj.gov.br/sco/catalogo.cfm 13/55</t>
  </si>
  <si>
    <t>Carreta para transporte pesado, com capacidade de
carga util de 30t, com motorista, com as seguintes
especificacoes minimas: motor diesel de 330CV,
chassis extensivel ate 21m e semi-reboque de 3
eixos. Custo horario improdutivo (motor desligado).</t>
  </si>
  <si>
    <t>81,16</t>
  </si>
  <si>
    <t>Veiculo de servico, motor 1.0, com ar condicionado,
direcao hidraulica, radio, inclusive combustivel,
seguro, lubrificacao, manutencao, licenciamento,
quilometragem livre, sem motorista. Custo mensal.</t>
  </si>
  <si>
    <t>Veiculo de servico para apoio as operacoes de
trafego, motor 1.0 a gasolina, 4 portas, com ar
condicionado e direcao hidraulica, identificacao
padrao CET-RIO, sinalizador giratorio, equipamento
de rastreamento, inclusive combustivel,
licenciamento, seguro obrigatorio, lubrificacao,
manutencao, lavagem geral. Quilometragem media
de 3.300 Km / mes, sem motorista. Custo mensal.</t>
  </si>
  <si>
    <t>Veiculo de servico, motor 1.0 a gasolina, de 69 CV
(67,6 HP), para apoio as operacoes de trafego (uso
exclusivo SMTR/CET-RIO), com ar condicionado,
direcao hidraulica, inclusive material de operacao e
material de manutencao, licenciamento, seguro e
adesivos na carroceria, sinalizador giratorio, radio
AM/FM digital, e caixa de ferramentas e acessorios.
Quilometragem media de 4.500Km/mes, sem
motorista. Custo mensal.</t>
  </si>
  <si>
    <t>AD 19.05.0050 (B)</t>
  </si>
  <si>
    <t>Barracao de obra com paredes de madeira
compensada, tipo chapa resinada com 10mm de
espessura, piso cimentado e estrutura de madeira
serrada, e cobertura de telhas onduladas de fibras
vegetais e minerais com 3mm de espessura,
inclusive pintura, instalacoes de aparelhos,
esquadrias e ferragens, constando de escritorio,
sanitarios, depositos e torre com caixa d'agua em
polietileno com capacidade de 500l, reaproveitado 5
vezes, exclusive ligacoes provisorias.(desonerado)</t>
  </si>
  <si>
    <t>558,93</t>
  </si>
  <si>
    <t>AD 19.05.0100 (A)</t>
  </si>
  <si>
    <t>Barracao de obra com parede de madeira, tipo
chapa de madeira resinada com 10mm de
espessura, pintadas internamente e externamente
com PVA - latex, piso em concreto simples
revestido com cimentado, estrutura de madeira
serrada, cobertura de telhas onduladas de fibras
vegetais e minerais com 3mm de espessura,
inclusive instalacoes, esquadrias e ferragens, torre
de madeira serrada com caixa d'agua em
polietileno, capacidade de 500l, com utilizacao de 3
vezes (ferragens, madeiras, quadro de luz,
acessorios eletricos e hidraulicos, caixa d'agua,
telhas), exclusive as ligacoes provisorias e
sanitarios.(desonerado)</t>
  </si>
  <si>
    <t>430,19</t>
  </si>
  <si>
    <t>AD 19.05.0200 (B)</t>
  </si>
  <si>
    <t>Sanitario com vaso, lavatorio e chuveiro para
pessoal de obra, coletivo de 2 unidades e 4,2m2,
executado com chapas de madeira compensada
plastificada de 10mm e telhas onduladas de fibras
vegetais e minerais, inclusive instalacoes,
aparelhos, esquadrias e ferragens, considerando
reaproveitamento das instalacoes nao embutidas
no solo, das telhas e dos aparelhos 2 vezes e
exclusive as ligacoes externas a mais de 2m das
paredes. (desonerado)</t>
  </si>
  <si>
    <t>5.421,16</t>
  </si>
  <si>
    <t>AD 19.05.0250 (B)</t>
  </si>
  <si>
    <t>Sanitario com vaso, lavatorio e chuveiro para
pessoal de obra, coletivo de 2m2, executado com
chapas de madeira compensada plastificada de
10mm e telhas onduladas de fibras vegetais e
minerais, inclusive instalacoes, aparelhos,
esquadrias e ferragens, considerando
reaproveitamento das instalacoes nao embutidas
no solo, das telhas e dos aparelhos 2 vezes e
exclusive as ligacoes externas a mais de 2m das
paredes. (desonerado)</t>
  </si>
  <si>
    <t>3.310,87</t>
  </si>
  <si>
    <t xml:space="preserve">AD 19.05.0300 (/) </t>
  </si>
  <si>
    <t>Tapume de vedacao ou protecao, executado com
chapas de compensado, tipo chapa resinada ou</t>
  </si>
  <si>
    <t>67,75</t>
  </si>
  <si>
    <t>www2.rio.rj.gov.br/sco/catalogo.cfm 14/55</t>
  </si>
  <si>
    <t>similar, com 6mm de espessura, exclusive pintura.
(desonerado)</t>
  </si>
  <si>
    <t>AD 19.05.0350 (/)</t>
  </si>
  <si>
    <t>Tapume de vedacao ou protecao, executado com
chapas de compensado, tipo chapa resinada ou
similar, com 6mm de espessura, com utilizacao 2
vezes, exclusive pintura.(desonerado)</t>
  </si>
  <si>
    <t>AD 19.05.0400 (A)</t>
  </si>
  <si>
    <t>Tapume de vedacao ou protecao, executado com
tabuas de madeira serrada, sendo o
aproveitamento da madeira 2 vezes, exclusive
pintura.(desonerado)</t>
  </si>
  <si>
    <t>AD 19.05.0450 (/)</t>
  </si>
  <si>
    <t>Tapume de vedacao ou protecao, executado com
telhas trapezoidais de aco galvanizado (esp.:
0,50mm), inclusive duas demaos de pintura
esmalte sintetico, na face externa, considerando a
utilizacao das telhas 4 vezes e da moldura em
perna de 3"x3", duas vezes.(desonerado)</t>
  </si>
  <si>
    <t>AD 19.05.0500 (/)</t>
  </si>
  <si>
    <t>Aluguel de banheiro quimico, incluindo transporte
de ida e volta, manutencao e higienizacao 3 vezes
por semana. Modelo Luxo, dimenscoes 2,31 x 1,15 x
1,15m.(desonerado)</t>
  </si>
  <si>
    <t>1.100,00</t>
  </si>
  <si>
    <t>www2.rio.rj.gov.br/sco/catalogo.cfm 15/55</t>
  </si>
  <si>
    <t>AD 19.10.0050 (/)</t>
  </si>
  <si>
    <t>Galpao de canteiro de obras, para oficina e/ou
deposito, inclusive o madeiramento, a cobertura de
telha ondulada de fibrocimento, sem amianto, de
6mm de espessura, preparo do terreno e piso
cimentado.(desonerado)</t>
  </si>
  <si>
    <t>274,56</t>
  </si>
  <si>
    <t>AD 19.15.0050 (/)</t>
  </si>
  <si>
    <t>Container escritorio, modelo padrao, medindo:
(6x2,4x2,55)m, em estrutura de aco, composto por
piso de madeira corrida, paredes forradas com
compensado naval, teto com isolamento termico,
com 1 porta de (0,80x2,10)m, 2 basculantes de
(1,20x1,20)m, WC com pia, vaso sanitario e
chuveiro, entrada para ar condicionado com suporte
e tomada 3P, 2 pontos de iluminacao, 2 tomadas
eletricas, distribuicao interna das instalacoes
eletricas e hidraulicas ate o ponto de entrada/saida
da unidade e peso aproximado de 2t, exclusive
carga, descarga e transporte ida e volta ao canteiro.
Aluguel mensal.(desonerado)</t>
  </si>
  <si>
    <t>351,00</t>
  </si>
  <si>
    <t>AD 19.15.0100 (/)</t>
  </si>
  <si>
    <t>Container escritorio, vestiario ou deposito, modelo
padrao, medindo: (6x2,4x2,55)m, em estrutura de
aco, composto por piso de madeira, paredes
forradas com compensado naval, teto com
isolamento termico, com 1 porta de (0,80x2,10)m,
2 basculantes de (1,20x1,20), entrada para ar
condicionado com suporte e tomada 3P, 2 pontos de
iluminacao, 2 tomadas eletricas, distribuicao
interna das instalacoes eletricas e hidraulicas ate o
ponto de entrada/saida da unidade e peso
aproximado de 2t, exclusive carga, descarga e
transporte ida e volta ao canteiro. Aluguel mensal.
(desonerado)</t>
  </si>
  <si>
    <t>AD 19.15.0150 (/)</t>
  </si>
  <si>
    <t>Container WC, modelo padrao, medindo:
(6x2,4x2,55)m, em estrutura de aco, composto por
piso de compensado naval revestido com
plurigoma, paredes ao natural, teto com isolamento
termico, com 1 porta de (0,80x2,10)m, 2
basculantes de (1,20x1,20), com 5 chuveiros, 3
vasos sanitarios, mictorio e 3 lavatorios, 2 pontos
de iluminacao, distribuicao interna das instalacoes
eletricas e hidraulicas ate o ponto de entrada/saida
da unidade e peso aproximado de 2,3t, exclusive
carga, descarga e transporte ida e volta ao canteiro.
Aluguel mensal.(desonerado)</t>
  </si>
  <si>
    <t>780,00</t>
  </si>
  <si>
    <t>AD 19.20.0050 (/)</t>
  </si>
  <si>
    <t>Instalacao e ligacao provisorias de alimentacao de
energia eletrica, em baixa tensao (BT), para
canteiro de obras, exclusive o fornecimento do
medidor.(desonerado)</t>
  </si>
  <si>
    <t>1.624,09</t>
  </si>
  <si>
    <t xml:space="preserve">AD 19.20.0100 (/) </t>
  </si>
  <si>
    <t xml:space="preserve">Instalacao e ligacao provisoria de obra de agua e
esgoto a rede publica.(desonerado) </t>
  </si>
  <si>
    <t>1.642,60</t>
  </si>
  <si>
    <t>AD 19.25.0050 (A)</t>
  </si>
  <si>
    <t>Barragem de bloqueio, de obra na via publica, de
acordo com a Deliberacao OCOR 01/2001 de
17/10/2001, compreendendo o fornecimento,
pintura dos suportes de madeira e
reaproveitamento do conjunto 40 vezes.
(desonerado)</t>
  </si>
  <si>
    <t>AD 19.25.0051 (/)</t>
  </si>
  <si>
    <t>Tapume-barragem, removivel, para bloqueio de
veiculos e pedestres e protecao de intervencoes em
faixas de rolamento de vias e em passeios publicos,
altura util de 1,40m, com pintura de face externa
em forma de seta, no sentido obrigatorio do desvio,
nas cores vermelha e fundo branco, madeiramento
(chapa resinada de 10mm, encabecamento de (5 x
5)cm, dois pontaletes de (7,5 x 7,5)cm por chapa)
cravado em bloco pre-moldado de concreto de (0,40
x 0,40 x 0,30)cm, calculada a utilizacao para 05
obras.(desonerado)</t>
  </si>
  <si>
    <t>41,29</t>
  </si>
  <si>
    <t>AD 19.25.0100 (/)</t>
  </si>
  <si>
    <t>Barragem de bloqueio, de obra na via publica, de
acordo com a Deliberacao OCOR 01/2001 de
17/10/2001, compreendendo a colocacao e
retirada uma vez.(desonerado)</t>
  </si>
  <si>
    <t xml:space="preserve">AD 19.25.0150 (/) </t>
  </si>
  <si>
    <t>Demarcacao provisoria de pavimento, por pintura,
em cor amarela. Medido por area efetivamente</t>
  </si>
  <si>
    <t>9,05</t>
  </si>
  <si>
    <t>www2.rio.rj.gov.br/sco/catalogo.cfm 16/55</t>
  </si>
  <si>
    <t>pintada.(desonerado)</t>
  </si>
  <si>
    <t>AD 19.25.0200 (/)</t>
  </si>
  <si>
    <t>Placa de sinalizacao para obra na via publica, com
0,60m de largura por 1m de altura, com avisos em
letras pintadas, compreendendo o fornecimento e
pintura, inclusive da estrutura e suporte em
madeira serrada e base de concreto.(desonerado)</t>
  </si>
  <si>
    <t>128,26</t>
  </si>
  <si>
    <t>AD 19.25.0210 (/)</t>
  </si>
  <si>
    <t>Placa de sinalizacao para obra na via publica, tipo
cavalete articulado, confeccionado em chapa Pet
2,4mm, fundo, textos e simbolos em vinil auto
adesivo, estrutura em aco tratado a base de Wash
primer, pintado pelo processo eletrostatico, nas
dimensoes de 0,60m x 1,00m. Fornecimento.
(desonerado)</t>
  </si>
  <si>
    <t>576,00</t>
  </si>
  <si>
    <t>AD 19.25.0250 (/)</t>
  </si>
  <si>
    <t>Placa de sinalizacao para obra na via publica,
compreendendo exclusivamente o servico de
colocacao e retirada.(desonerado)</t>
  </si>
  <si>
    <t>AD 19.25.0300 (A)</t>
  </si>
  <si>
    <t>Placa de identificacao de obra publica, inclusive
pintura, estrutura, suporte de madeira em pecas de
madeira serrada de (7,5 x 7,5)cm e transporte.
Fornecimento e colocacao.(desonerado)</t>
  </si>
  <si>
    <t>478,69</t>
  </si>
  <si>
    <t>www2.rio.rj.gov.br/sco/catalogo.cfm 17/55</t>
  </si>
  <si>
    <t>AD 19.25.0310 (/)</t>
  </si>
  <si>
    <t>Placa de identificacao de obra publica,
confeccionado em chapa de Pet 2,0mm, fundo,
textos e simbolos em vinil auto adesivo e estrutura
de requadro, suporte estruturado em peca de
madeira serrada de (7,5 x 7,5)cm pintado, inclusive
transporte. Fornecimento e colocacao.(desonerado)</t>
  </si>
  <si>
    <t>475,32</t>
  </si>
  <si>
    <t>AD 19.25.0350 (/)</t>
  </si>
  <si>
    <t>Semaforo para sinalizacao de obra na via publica,
compreendendo exclusivamente o servico e
retirada.(desonerado)</t>
  </si>
  <si>
    <t>AD 19.25.0400 (A)</t>
  </si>
  <si>
    <t>Semaforo para sinalizacao de obra na via publica,
compreendendo o fornecimento do semaforo, do
suporte de madeira e do material eletrico. Exclusive
a colocacao e retirada.(desonerado)</t>
  </si>
  <si>
    <t>68,06</t>
  </si>
  <si>
    <t>Barracao de obra com paredes de madeira
compensada, tipo chapa resinada com 10mm de
espessura, piso cimentado e estrutura de madeira
serrada, e cobertura de telhas onduladas de fibras
vegetais e minerais com 3mm de espessura,
inclusive pintura, instalacoes de aparelhos,
esquadrias e ferragens, constando de escritorio,
sanitarios, depositos e torre com caixa d'agua em
polietileno com capacidade de 500l, reaproveitado 5
vezes, exclusive ligacoes provisorias.</t>
  </si>
  <si>
    <t>590,07</t>
  </si>
  <si>
    <t>Barracao de obra com parede de madeira, tipo
chapa de madeira resinada com 10mm de
espessura, pintadas internamente e externamente
com PVA - latex, piso em concreto simples
revestido com cimentado, estrutura de madeira
serrada, cobertura de telhas onduladas de fibras
vegetais e minerais com 3mm de espessura,
inclusive instalacoes, esquadrias e ferragens, torre
de madeira serrada com caixa d'agua em
polietileno, capacidade de 500l, com utilizacao de 3
vezes (ferragens, madeiras, quadro de luz,
acessorios eletricos e hidraulicos, caixa d'agua,
telhas), exclusive as ligacoes provisorias e
sanitarios.</t>
  </si>
  <si>
    <t>449,55</t>
  </si>
  <si>
    <t>Sanitario com vaso, lavatorio e chuveiro para
pessoal de obra, coletivo de 2 unidades e 4,2m2,
executado com chapas de madeira compensada
plastificada de 10mm e telhas onduladas de fibras
vegetais e minerais, inclusive instalacoes,
aparelhos, esquadrias e ferragens, considerando
reaproveitamento das instalacoes nao embutidas
no solo, das telhas e dos aparelhos 2 vezes e
exclusive as ligacoes externas a mais de 2m das
paredes</t>
  </si>
  <si>
    <t>5.582,55</t>
  </si>
  <si>
    <t>Sanitario com vaso, lavatorio e chuveiro para
pessoal de obra, com 2m2, executado com chapas
de madeira compensada plastificada de 10mm e
telhas onduladas de fibras vegetais e minerais,
inclusive instalacoes, aparelhos, esquadrias e
ferragens, considerando reaproveitamento das
instalacoes nao embutidas no solo, das telhas e dos
aparelhos 2 vezes e exclusive as ligacoes externas
a mais de 2m das paredes</t>
  </si>
  <si>
    <t>3.419,40</t>
  </si>
  <si>
    <t>Tapume de vedacao ou protecao, executado com
chapas de compensado, tipo chapa resinada ou
similar, com 6mm de espessura, exclusive pintura.</t>
  </si>
  <si>
    <t>Tapume de vedacao ou protecao, executado com
chapas de compensado, tipo chapa resinada ou
similar, com 6mm de espessura, com utilizacao 2
vezes, exclusive pintura.</t>
  </si>
  <si>
    <t>50,87</t>
  </si>
  <si>
    <t>Tapume de vedacao ou protecao, executado com
tabuas de madeira serrada, sendo o
aproveitamento da madeira 2 vezes, exclusive
pintura.</t>
  </si>
  <si>
    <t>57,31</t>
  </si>
  <si>
    <t xml:space="preserve">AD 20.05.0450 (/) </t>
  </si>
  <si>
    <t>Tapume de vedacao ou protecao, executado com
telhas trapezoidais de aco galvanizado (esp.:
0,50mm), inclusive duas demaos de pintura
esmalte sintetico, na face externa, considerando a</t>
  </si>
  <si>
    <t>47,57</t>
  </si>
  <si>
    <t>www2.rio.rj.gov.br/sco/catalogo.cfm 18/55</t>
  </si>
  <si>
    <t>utilizacao das telhas 4 vezes e da moldura em
perna de 3"x3", duas vezes.</t>
  </si>
  <si>
    <t>Aluguel de banheiro quimico, incluindo transporte
de ida e volta, manutencao e higienizacao 3 vezes
por semana. Modelo Luxo, dimenscoes 2,31 x 1,15 x
1,15m.</t>
  </si>
  <si>
    <t>Galpao de canteiro de obras, para oficina e/ou
deposito, inclusive o madeiramento, a cobertura de
telha ondulada de fibrocimento, sem amianto, de
6mm de espessura, preparo do terreno e piso
cimentado.</t>
  </si>
  <si>
    <t>294,91</t>
  </si>
  <si>
    <t>Container escritorio, modelo padrao, medindo:
(6x2,4x2,55)m, em estrutura de aco, composto por
piso de madeira corrida, paredes forradas com
compensado naval, teto com isolamento termico,
com 1 porta de (0,80x2,10)m, 2 basculantes de
(1,20x1,20)m, WC com pia, vaso sanitario e
chuveiro, entrada para ar condicionado com suporte
e tomada 3P, 2 pontos de iluminacao, 2 tomadas
eletricas, distribuicao interna das instalacoes
eletricas e hidraulicas ate o ponto de entrada/saida
da unidade e peso aproximado de 2t, exclusive
carga, descarga e transporte ida e volta ao canteiro.
Aluguel mensal.</t>
  </si>
  <si>
    <t>www2.rio.rj.gov.br/sco/catalogo.cfm 19/55</t>
  </si>
  <si>
    <t>Container escritorio, vestiario ou deposito, modelo
padrao, medindo: (6x2,4x2,55)m, em estrutura de
aco, composto por piso de madeira, paredes
forradas com compensado naval, teto com
isolamento termico, com 1 porta de (0,80x2,10)m,
2 basculantes de (1,20x1,20), entrada para ar
condicionado com suporte e tomada 3P, 2 pontos de
iluminacao, 2 tomadas eletricas, distribuicao
interna das instalacoes eletricas e hidraulicas ate o
ponto de entrada/saida da unidade e peso
aproximado de 2t, exclusive carga, descarga e
transporte ida e volta ao canteiro. Aluguel mensal.</t>
  </si>
  <si>
    <t>Container WC, modelo padrao, medindo:
(6x2,4x2,55)m, em estrutura de aco, composto por
piso de compensado naval revestido com
plurigoma, paredes ao natural, teto com isolamento
termico, com 1 porta de (0,80x2,10)m, 2
basculantes de (1,20x1,20), com 5 chuveiros, 3
vasos sanitarios, mictorio e 3 lavatorios, 2 pontos
de iluminacao, distribuicao interna das instalacoes
eletricas e hidraulicas ate o ponto de entrada/saida
da unidade e peso aproximado de 2,3t, exclusive
carga, descarga e transporte ida e volta ao canteiro.
Aluguel mensal.</t>
  </si>
  <si>
    <t>Instalacao e ligacao provisorias de alimentacao de
energia eletrica, em baixa tensao (BT), para
canteiro de obras, exclusive o fornecimento do
medidor.</t>
  </si>
  <si>
    <t>1.657,91</t>
  </si>
  <si>
    <t xml:space="preserve">AD 20.20.0100 (/) </t>
  </si>
  <si>
    <t xml:space="preserve">Instalacao e ligacao provisoria de obra de agua e
esgoto a rede publica. </t>
  </si>
  <si>
    <t>1.671,71</t>
  </si>
  <si>
    <t>Barragem de bloqueio, de obra na via publica, de
acordo com a Deliberacao OCOR 01/2001 de
17/10/2001, compreendendo o fornecimento,
pintura dos suportes de madeira e
reaproveitamento do conjunto 40 vezes.</t>
  </si>
  <si>
    <t>Tapume-barragem, removivel, para bloqueio de
veiculos e pedestres e protecao de intervencoes em
faixas de rolamento de vias e em passeios publicos,
altura util de 1,40m, com pintura de face externa
em forma de seta, no sentido obrigatorio do desvio,
nas cores vermelha e fundo branco, madeiramento
(chapa resinada de 10mm, encabecamento de (5 x
5)cm, dois pontaletes de (7,5 x 7,5)cm por chapa)
cravado em bloco pre-moldado de concreto de (0,40
x 0,40 x 0,30)cm, calculada a utilizacao para 05
obras.</t>
  </si>
  <si>
    <t>Barragem de bloqueio, de obra na via publica, de
acordo com a Deliberacao OCOR 01/2001 de
17/10/2001, compreendendo a colocacao e
retirada uma vez.</t>
  </si>
  <si>
    <t>Demarcacao provisoria de pavimento, por pintura,
em cor amarela. Medido por area efetivamente
pintada.</t>
  </si>
  <si>
    <t>Placa de sinalizacao para obra na via publica, com
0,60m de largura por 1m de altura, com avisos em
letras pintadas, compreendendo o fornecimento e
pintura, inclusive da estrutura e suporte em
madeira serrada e base de concreto.</t>
  </si>
  <si>
    <t>134,30</t>
  </si>
  <si>
    <t>Placa de sinalizacao para obra na via publica, tipo
cavalete articulado, confeccionado em chapa Pet
2,4mm, fundo, textos e simbolos em vinil auto
adesivo, estrutura em aco tratado a base de Wash
primer, pintado pelo processo eletrostatico, nas
dimensoes de 0,60m x 1,00m. Fornecimento.</t>
  </si>
  <si>
    <t>Placa de sinalizacao para obra na via publica,
compreendendo exclusivamente o servico de
colocacao e retirada.</t>
  </si>
  <si>
    <t>Placa de identificacao de obra publica, inclusive
pintura, estrutura, suporte de madeira em pecas de
madeira serrada de (7,5 x 7,5)cm e transporte.
Fornecimento e colocacao.</t>
  </si>
  <si>
    <t>504,34</t>
  </si>
  <si>
    <t>www2.rio.rj.gov.br/sco/catalogo.cfm 20/55</t>
  </si>
  <si>
    <t xml:space="preserve">AD 20.25.0310 (/) </t>
  </si>
  <si>
    <t>Placa de identificacao de obra publica,
confeccionado em chapa de Pet 2,0mm, fundo,
textos e simbolos em vinil auto adesivo e estrutura
de requadro, suporte estruturado em peca de
madeira serrada de (7,5 x 7,5)cm pintado, inclusive
transporte. Fornecimento e colocacao.</t>
  </si>
  <si>
    <t>496,72</t>
  </si>
  <si>
    <t>Semaforo para sinalizacao de obra na via publica,
compreendendo exclusivamente o servico e
retirada.</t>
  </si>
  <si>
    <t>Semaforo para sinalizacao de obra na via publica,
compreendendo o fornecimento do semaforo, do
suporte de madeira e do material eletrico. Exclusive
a colocacao e retirada</t>
  </si>
  <si>
    <t>AD 24.05.0050 (/)</t>
  </si>
  <si>
    <t>Aluguel de balizador vagalume, equipado com pisca
alerta e paineis de fita refletiva padrao Engenharia
com altura de 1,32m, de acordo com o manual do
DNSR e CET-RIO, incluindo manutencao, primeira
colocacao e retirada da obra.(desonerado)</t>
  </si>
  <si>
    <t>82,68</t>
  </si>
  <si>
    <t>www2.rio.rj.gov.br/sco/catalogo.cfm 21/55</t>
  </si>
  <si>
    <t>AD 24.05.0150 (/)</t>
  </si>
  <si>
    <t>Aluguel de cavalete minicade, equipado com paineis
refletivos de alta intensidade e um pisca alerta com
celula foto-eletrica, alimentada por 2 baterias de 6V
(dispensa o uso de gerador).(desonerado)</t>
  </si>
  <si>
    <t>AD 24.05.0200 (/)</t>
  </si>
  <si>
    <t>Aluguel de cavalete plastico universal de polietileno
de alto impacto, na cor branca, com paineis de fita
refletiva na dimensoes (1,15x0,61)m, permitindo
adaptacao de ate 2 piscas alertas e placas de
sinalizacoes diversas, de acordo com o manual do
DNSR e CET-RIO, com mais acessorios, incluindo 1
pisca alerta, primeira colocacao e retirada no final
da obra.(desonerado)</t>
  </si>
  <si>
    <t>AD 24.05.0250 (/)</t>
  </si>
  <si>
    <t>Aluguel de cone canalizador empilhavel T-Topde de
alta densidade de polietileno inquebravel, com
1,06m de altura e 0,33m de faixa refletiva com base
de borracha removivel, permitindo prestacao de
pisca alerta, de acordo com o manual do DNSR e
CET-RIO, com mais acessorios, incluindo
manutencao, colocacao e retirada no final da obra,
excluindo o pisca alerta.(desonerado)</t>
  </si>
  <si>
    <t>48,00</t>
  </si>
  <si>
    <t xml:space="preserve">AD 24.05.0300 (A) </t>
  </si>
  <si>
    <t xml:space="preserve">Aluguel de pisca alerta para adaptacao em cones
canalizadores e cavaletes.(desonerado) </t>
  </si>
  <si>
    <t>80,64</t>
  </si>
  <si>
    <t>AD 24.05.0350 (/)</t>
  </si>
  <si>
    <t>Aluguel de placas de sinalizacao de obras,
refletivas, revestidas com pelicula refletiva grau
tecnico.(desonerado)</t>
  </si>
  <si>
    <t xml:space="preserve">m2.mes </t>
  </si>
  <si>
    <t>AD 24.05.0450 (A)</t>
  </si>
  <si>
    <t>Rolo de tela plastica, nas dimensoes de
(50x1,20)m, na cor laranja, sendo utilizada 2 vezes.
Fornecimento.(desonerado)</t>
  </si>
  <si>
    <t>AD 24.05.0500 (A)</t>
  </si>
  <si>
    <t>Protecao de canteiro de obra em areas publicas,
compreendendo tela plastica, estrutura de madeira
a cada 3m de distancia com base de concreto,
utilizacao 2 vezes.(desonerado)</t>
  </si>
  <si>
    <t>Aluguel de balizador vagalume, equipado com pisca
alerta e paineis de fita refletiva padrao Engenharia
com altura de 1,32m, de acordo com o manual do
DNSR e CET-RIO, incluindo manutencao, primeira
colocacao e retirada da obra.</t>
  </si>
  <si>
    <t>Aluguel de cavalete minicade, equipado com paineis
refletivos de alta intensidade e um pisca alerta com
celula foto-eletrica, alimentada por 2 baterias de 6V
(dispensa o uso de gerador).</t>
  </si>
  <si>
    <t>Aluguel de cavalete plastico universal de polietileno
de alto impacto, na cor branca, com paineis de fita
refletiva na dimensoes (1,15x0,61)m, permitindo
adaptacao de ate 2 piscas alertas e placas de
sinalizacoes diversas, de acordo com o manual do
DNSR e CET-RIO, com mais acessorios, incluindo 1
pisca alerta, primeira colocacao e retirada no final
da obra.</t>
  </si>
  <si>
    <t>Aluguel de cone canalizador empilhavel T-Topde de
alta densidade de polietileno inquebravel, com
1,06m de altura e 0,33m de faixa refletiva com base
de borracha removivel, permitindo prestacao de
pisca alerta, de acordo com o manual do DNSR e
CET-RIO, com mais acessorios, incluindo
manutencao, colocacao e retirada no final da obra,
excluindo o pisca alerta.</t>
  </si>
  <si>
    <t xml:space="preserve">AD 25.05.0300 (A) </t>
  </si>
  <si>
    <t xml:space="preserve">Aluguel de pisca alerta para adaptacao em cones
canalizadores e cavaletes. </t>
  </si>
  <si>
    <t>Aluguel de placas de sinalizacao de obras,
refletivas, revestidas com pelicula refletiva grau
tecnico.</t>
  </si>
  <si>
    <t>Rolo de tela plastica, nas dimensoes de
(50x1,20)m, na cor laranja, sendo utilizada 2 vezes.
Fornecimento.</t>
  </si>
  <si>
    <t>Protecao de canteiro de obra em areas publicas,
compreendendo tela plastica, estrutura de madeira
a cada 3m de distancia com base de concreto,
utilizacao 2 vezes.</t>
  </si>
  <si>
    <t xml:space="preserve">AD 29.05.0050 (B) </t>
  </si>
  <si>
    <t xml:space="preserve">Relatorio final de obras ou servicos de engenharia, </t>
  </si>
  <si>
    <t>1.638,86</t>
  </si>
  <si>
    <t>www2.rio.rj.gov.br/sco/catalogo.cfm 22/55</t>
  </si>
  <si>
    <t>incluindo desenhos tamanho A-1 em "Autocad for
Windows", registro fotografico dos servicos com
fotos (10x15)cm acompanhadas de legendas e
indicacao da localizacao, informacoes contratuais,
planilha orcamentaria e descricao do escopo dos
servicos, realizados, todos com texto em "Word for
Windows", conforme recomendacoes e
especificacoes do orgao contratante. O Relatorio
devera ser apresentado em duas vias (original e
copia) encadernadas e acompanhadas de copia
digitalizada e armazenada em "DVD Rom". O item
devera ser medido pelo numero de pranchas
originais que compoe o relatorio.(desonerado)</t>
  </si>
  <si>
    <t>www2.rio.rj.gov.br/sco/catalogo.cfm 23/55</t>
  </si>
  <si>
    <t>AD 29.05.0100 (/)</t>
  </si>
  <si>
    <t>Relatorio de Implantacao e Acompanhamento (RIA)
do PGRCC, incluindo a apresentacao dos
comprovantes do Transporte e Destinacao Final dos
RCC (Classes A, B, C e D), Lista de Treinamentos
dos Funcionarios e Registro Fotografico dos locais
de acondicionamento e treinamento com fotos
(10X15)cm acompanhadas de legendas e indicacao
da localizacao, conforme recomendacoes e
especificacoes do orgao contratante. O Relatorio
devera ser apresentado em duas vias (original e
copia) encadernadas e acompanhadas de copia
digitalizada e armazenada em "DVD Rom".
(desonerado)</t>
  </si>
  <si>
    <t>1.457,56</t>
  </si>
  <si>
    <t>AD 29.05.0200 (/)</t>
  </si>
  <si>
    <t>Relatorio tecnico cadastral de estruturas de
drenagem em encostas, conforme modelo GEO-RIO.
Incluido vistoria em campo, desenhos digitais
georreferenciados e cotados da estrutura e registro
fotografico.(desonerado)</t>
  </si>
  <si>
    <t>AD 29.05.0300 (/)</t>
  </si>
  <si>
    <t>Relatorio tecnico cadastral de estruturas de
contencao em encostas, conforme modelo GEO-RIO.
Incluido vistoria em campo, desenhos digitais
georreferenciados e cotados da estrutura e registro
fotografico.(desonerado)</t>
  </si>
  <si>
    <t>9,69</t>
  </si>
  <si>
    <t>Relatorio final de obras ou servicos de engenharia,
incluindo desenhos tamanho A-1 em "Autocad for
Windows", registro fotografico dos servicos com
fotos (10x15)cm acompanhadas de legendas e
indicacao da localizacao, informacoes contratuais,
planilha orcamentaria e descricao do escopo dos
servicos, realizados, todos com texto em "Word for
Windows", conforme recomendacoes e
especificacoes do orgao contratante. O Relatorio
devera ser apresentado em duas vias (original e
copia) encadernadas e acompanhadas de copia
digitalizada e armazenada em "DVD Rom". O item
devera ser medido pelo numero de pranchas
originais que compoe o relatorio.</t>
  </si>
  <si>
    <t>1.841,45</t>
  </si>
  <si>
    <t>Relatorio de Implantacao e Acompanhamento (RIA)
do PGRCC, incluindo a apresentacao dos
comprovantes do Transporte e Destinacao Final dos
RCC (Classes A, B, C e D), Lista de Treinamentos
dos Funcionarios e Registro Fotografico dos locais
de acondicionamento e treinamento com fotos
(10X15)cm acompanhadas de legendas e indicacao
da localizacao, conforme recomendacoes e
especificacoes do orgao contratante. O Relatorio
devera ser apresentado em duas vias (original e
copia) encadernadas e acompanhadas de copia
digitalizada e armazenada em "DVD Rom".</t>
  </si>
  <si>
    <t>1.624,91</t>
  </si>
  <si>
    <t>Relatorio tecnico cadastral de estruturas de
drenagem em encostas, conforme modelo GEO-RIO.
Incluido vistoria em campo, desenhos digitais
georreferenciados e cotados da estrutura e registro
fotografico.</t>
  </si>
  <si>
    <t>Relatorio tecnico cadastral de estruturas de
contencao em encostas, conforme modelo GEO-RIO.
Incluido vistoria em campo, desenhos digitais
georreferenciados e cotados da estrutura e registro
fotografico.</t>
  </si>
  <si>
    <t xml:space="preserve">AD 34.05.0050 (/) </t>
  </si>
  <si>
    <t xml:space="preserve">Carga das particulas (PMB-565).(desonerado) </t>
  </si>
  <si>
    <t xml:space="preserve">AD 34.05.0053 (/) </t>
  </si>
  <si>
    <t xml:space="preserve">Desemulsibilidade (PMB-580).(desonerado) </t>
  </si>
  <si>
    <t xml:space="preserve">AD 34.05.0056 (/) </t>
  </si>
  <si>
    <t xml:space="preserve">Penetracao a 25oC, 100g, 5s (MB-107).
(desonerado) </t>
  </si>
  <si>
    <t xml:space="preserve">AD 34.05.0059 (/) </t>
  </si>
  <si>
    <t xml:space="preserve">Ponto de Fulgor Cleveland (MB-90).(desonerado) </t>
  </si>
  <si>
    <t>95,80</t>
  </si>
  <si>
    <t xml:space="preserve">AD 34.05.0062 (/) </t>
  </si>
  <si>
    <t xml:space="preserve">Viscosidade SSF a cada temperatura, para emulsao
(PMB-581 a 512).(desonerado) </t>
  </si>
  <si>
    <t>124,53</t>
  </si>
  <si>
    <t xml:space="preserve">AD 34.10.0050 (/) </t>
  </si>
  <si>
    <t xml:space="preserve">Ensaio normal completo (MB-1).(desonerado) </t>
  </si>
  <si>
    <t>2.959,03</t>
  </si>
  <si>
    <t xml:space="preserve">AD 34.10.0100 (/) </t>
  </si>
  <si>
    <t xml:space="preserve">Ensaio quimico completo de cimento.(desonerado) </t>
  </si>
  <si>
    <t>1.713,68</t>
  </si>
  <si>
    <t xml:space="preserve">AD 34.15.0050 (A) </t>
  </si>
  <si>
    <t>Controle tecnologico de obras em concreto armado,
considerando-se apenas o controle do concreto e</t>
  </si>
  <si>
    <t xml:space="preserve">m3 </t>
  </si>
  <si>
    <t>34,53</t>
  </si>
  <si>
    <t>www2.rio.rj.gov.br/sco/catalogo.cfm 24/55</t>
  </si>
  <si>
    <t>constando de coleta, moldagem e capeamento de
corpos de prova, transporte ate 50Km, ensaios de
resistencia a compressao aos 28 dias e "slump
test", medido por m3 de concreto colocado nas
formas.(desonerado)</t>
  </si>
  <si>
    <t>AD 34.15.0100 (A)</t>
  </si>
  <si>
    <t>Ensaio de resistencia a compressao de corpo de
prova cilindrico (15x30)cm, exclusive o transporte.
(desonerado)</t>
  </si>
  <si>
    <t xml:space="preserve">AD 34.15.0150 (A) </t>
  </si>
  <si>
    <t xml:space="preserve">Moldagem e coleta de corpo de prova de concreto e
transporte a 50Km, por topo.(desonerado) </t>
  </si>
  <si>
    <t>56,04</t>
  </si>
  <si>
    <t>www2.rio.rj.gov.br/sco/catalogo.cfm 25/55</t>
  </si>
  <si>
    <t xml:space="preserve">AD 34.15.0200 (A) </t>
  </si>
  <si>
    <t xml:space="preserve">Remate e capeamento de corpo de prova, exclusive
o transporte.(desonerado) </t>
  </si>
  <si>
    <t xml:space="preserve">AD 34.20.0050 (/) </t>
  </si>
  <si>
    <t xml:space="preserve">Analise granulometrica apos extracao do ligante.
(desonerado) </t>
  </si>
  <si>
    <t>335,29</t>
  </si>
  <si>
    <t xml:space="preserve">AD 34.20.0053 (/) </t>
  </si>
  <si>
    <t xml:space="preserve">Densidade aparente (DPTM-77/63).(desonerado) </t>
  </si>
  <si>
    <t>AD 34.20.0056 (/)</t>
  </si>
  <si>
    <t>Determinacao, com auxilio de sonda rotativa, da
densidade de mistura compactada, por corpo de
prova.(desonerado)</t>
  </si>
  <si>
    <t xml:space="preserve">AD 34.20.0059 (/) </t>
  </si>
  <si>
    <t xml:space="preserve">Determinacao da estabilidade e fluencia Marshall
(DPTM-43/64).(desonerado) </t>
  </si>
  <si>
    <t>220,33</t>
  </si>
  <si>
    <t xml:space="preserve">AD 34.20.0062 (/) </t>
  </si>
  <si>
    <t xml:space="preserve">Determinacao do teor de betume (DBTM-53/63).
(desonerado) </t>
  </si>
  <si>
    <t xml:space="preserve">AD 34.20.0065 (/) </t>
  </si>
  <si>
    <t xml:space="preserve">Fadiga por compressao diametral.(desonerado) </t>
  </si>
  <si>
    <t>4.012,79</t>
  </si>
  <si>
    <t xml:space="preserve">AD 34.20.0068 (/) </t>
  </si>
  <si>
    <t xml:space="preserve">Fadiga por flexao (vigota).(desonerado) </t>
  </si>
  <si>
    <t>9.361,40</t>
  </si>
  <si>
    <t xml:space="preserve">AD 34.20.0071 (/) </t>
  </si>
  <si>
    <t xml:space="preserve">Modulo resiliente por compressao diametral.
(desonerado) </t>
  </si>
  <si>
    <t>615,22</t>
  </si>
  <si>
    <t xml:space="preserve">AD 34.20.0074 (/) </t>
  </si>
  <si>
    <t xml:space="preserve">Modulo resiliente por flexao (vigota).(desonerado) </t>
  </si>
  <si>
    <t>1.284,73</t>
  </si>
  <si>
    <t xml:space="preserve">AD 34.20.0077 (/) </t>
  </si>
  <si>
    <t xml:space="preserve">Recuperacao do ligante (Abson).(desonerado) </t>
  </si>
  <si>
    <t>AD 34.25.0050 (/)</t>
  </si>
  <si>
    <t>Ensaio de cisalhamento direto, em juntas
(diaclases), em laboratorio, com controle de
deslocamento cisalhante e da tensao normal
aplicada, atraves de sistema de aquisicao de dados
automatico, para 5 niveis de tensao normal,
incluindo a preparacao da amostra por corpo de
prova e de relatorio, excluindo a extracao da
amostra orientada.(desonerado)</t>
  </si>
  <si>
    <t>2.156,47</t>
  </si>
  <si>
    <t>AD 34.25.0100 (/)</t>
  </si>
  <si>
    <t>Ensaio para determinacao de Modulo de
Deformacao, coeficiente de Poisson e resistencia a
compressao, em corpos de prova de rocha, nos
diametros N ate H, excluindo a preparacao da
amostra, por corpo de prova.(desonerado)</t>
  </si>
  <si>
    <t>311,87</t>
  </si>
  <si>
    <t>AD 34.25.0150 (/)</t>
  </si>
  <si>
    <t>Ensaio para determinacao da resistencia a
compressao simples axial, em corpos de prova em
rocha, com diametro entre N ate H, excluindo a
preparacao da amostra.(desonerado)</t>
  </si>
  <si>
    <t>191,70</t>
  </si>
  <si>
    <t>AD 34.25.0200 (/)</t>
  </si>
  <si>
    <t>Ensaio de SPT, com amostrador padrao, durante
sondagem rotativa mista, qualquer diametro,
qualquer profundidade, por ensaio.(desonerado)</t>
  </si>
  <si>
    <t>86,51</t>
  </si>
  <si>
    <t>AD 34.25.0250 (/)</t>
  </si>
  <si>
    <t>Preparacao de corpos de prova, em rocha, com
serra diamantada, incluindo retificacao de topo,
base e geratriz, nos diametros de N ate H, por corpo
de prova.(desonerado)</t>
  </si>
  <si>
    <t>AD 34.30.0050 (A)</t>
  </si>
  <si>
    <t>Avaliacao da espessura de carbonatacao, por ponto,
em estruturas de concreto armado ou protendido,
atraves de aspersao de solucao de fenolftaleina,
inclusive coleta da amostra.(desonerado)</t>
  </si>
  <si>
    <t>6.860,70</t>
  </si>
  <si>
    <t>AD 34.30.0150 (/)</t>
  </si>
  <si>
    <t>Determinacao do indice de vazios, massa especifica
e capacidade de absorcao do concreto, atraves de
corpo de prova retirado em estruturas de concreto
armado ou protendido, conforme NBR 9778,
inclusive coleta da amostra.(desonerado)</t>
  </si>
  <si>
    <t>805,20</t>
  </si>
  <si>
    <t>AD 34.30.0200 (/)</t>
  </si>
  <si>
    <t>Determinacao de teor de cloretos, por amostra, em
estruturas de concreto armado ou protendido,
conforme Norma da ACI-318/31-BR36, inclusive
coleta da amostra.(desonerado)</t>
  </si>
  <si>
    <t>437,35</t>
  </si>
  <si>
    <t>AD 34.30.0250 (/)</t>
  </si>
  <si>
    <t>Determinacao do teor de sulfatos, por amostra, em
estruturas de concreto armado ou protendido,
conforme boletim no 25 do IPT, inclusive coleta da
amostra.(desonerado)</t>
  </si>
  <si>
    <t>AD 34.30.0300 (/)</t>
  </si>
  <si>
    <t>Extracao de corpo de prova de concreto, diametro
de 4", com corte, preparo e ensaios de compressao
axial, para determinacao da resistencia do concreto
em estruturas de concreto, armado ou protendido,
conforme NBR-7680 e NBR-5739, inclusive coleta
da amostra.(desonerado)</t>
  </si>
  <si>
    <t>5.107,40</t>
  </si>
  <si>
    <t xml:space="preserve">AD 34.30.0350 (/) </t>
  </si>
  <si>
    <t>Reconstituicao do traco de concreto, por amostra,
atraves de corpos de provas retirados em
estruturas de concreto armado ou protendido,</t>
  </si>
  <si>
    <t>2.365,50</t>
  </si>
  <si>
    <t>www2.rio.rj.gov.br/sco/catalogo.cfm 26/55</t>
  </si>
  <si>
    <t>conforme boletim no 25 do IPT, inclusive coleta de
amostra.(desonerado)</t>
  </si>
  <si>
    <t>www2.rio.rj.gov.br/sco/catalogo.cfm 27/55</t>
  </si>
  <si>
    <t xml:space="preserve">Und. de
Medida </t>
  </si>
  <si>
    <t>Custo R$</t>
  </si>
  <si>
    <t>AD 34.30.0400 (A)</t>
  </si>
  <si>
    <t>Verificacao do potencial de corrosao da armadura
(por ensaio, area de 2m2) em estrutura de
concreto armado ou protendido, conforme Norma
ASTM-C-868/87, inclusive coleta da amostra.
(desonerado)</t>
  </si>
  <si>
    <t>16.770,60</t>
  </si>
  <si>
    <t xml:space="preserve">AD 34.35.0050 (A) </t>
  </si>
  <si>
    <t xml:space="preserve">Amostra indeformada em bloco.(desonerado) </t>
  </si>
  <si>
    <t>233,69</t>
  </si>
  <si>
    <t xml:space="preserve">AD 34.35.0100 (/) </t>
  </si>
  <si>
    <t xml:space="preserve">Ensaio de amostra de areia.(desonerado) </t>
  </si>
  <si>
    <t>1.705,17</t>
  </si>
  <si>
    <t xml:space="preserve">AD 34.35.0150 (/) </t>
  </si>
  <si>
    <t xml:space="preserve">Ensaio de amostra de material petreo.
(desonerado) </t>
  </si>
  <si>
    <t>128,79</t>
  </si>
  <si>
    <t>AD 34.35.0200 (/)</t>
  </si>
  <si>
    <t>Ensaio de compactacao com energia Proctor
Intermediario, conforme as recomendacoes da
NBR7182 e da NBR6457.(desonerado)</t>
  </si>
  <si>
    <t>491,75</t>
  </si>
  <si>
    <t>AD 34.35.0250 (/)</t>
  </si>
  <si>
    <t>Ensaio de compactacao com energia Proctor
Modificado, conforme as recomendacoes da
NBR7182 e da NBR6457.(desonerado)</t>
  </si>
  <si>
    <t>572,65</t>
  </si>
  <si>
    <t>AD 34.35.0300 (/)</t>
  </si>
  <si>
    <t>Ensaio de compactacao com energia Proctor
Normal, conforme recomendacoes da NBR 7182 e
NBR 6457.(desonerado)</t>
  </si>
  <si>
    <t>409,79</t>
  </si>
  <si>
    <t>AD 34.35.0350 (/)</t>
  </si>
  <si>
    <t>Ensaio de compressao nao confinada em amostra
natural de solo, conforme recomendacoes da
NBR12770.(desonerado)</t>
  </si>
  <si>
    <t>212,88</t>
  </si>
  <si>
    <t xml:space="preserve">AD 34.35.0400 (/) </t>
  </si>
  <si>
    <t xml:space="preserve">Ensaio de compressao simples em amostra
moldada.(desonerado) </t>
  </si>
  <si>
    <t xml:space="preserve">AD 34.35.0450 (A) </t>
  </si>
  <si>
    <t xml:space="preserve">Ensaio de palheta ("Vane test") realizado no
campo, exclusive perfuracao. (desonerado) </t>
  </si>
  <si>
    <t>139,17</t>
  </si>
  <si>
    <t xml:space="preserve">AD 34.35.0500 (A) </t>
  </si>
  <si>
    <t xml:space="preserve">Ensaio de perda d'agua, sondagem rotativa em
rocha.(desonerado) </t>
  </si>
  <si>
    <t>128,66</t>
  </si>
  <si>
    <t>AD 34.35.0550 (/)</t>
  </si>
  <si>
    <t>Ensaio para determinacao do coeficiente de
permeabilidade, em amostra argilosa moldada, a
carga variavel, conforme NBR14545.(desonerado)</t>
  </si>
  <si>
    <t>327,84</t>
  </si>
  <si>
    <t>AD 34.35.0600 (/)</t>
  </si>
  <si>
    <t>Ensaio para determinacao do coeficiente de
permeabilidade, em amostra argilosa natural, a
carga variavel, conforme NBR14545.(desonerado)</t>
  </si>
  <si>
    <t>AD 34.35.0650 (/)</t>
  </si>
  <si>
    <t>Ensaio para determinacao de coeficiente de
permeabilidade, em amostra granular natural, a
carga constante, conforme NBR13292.
(desonerado)</t>
  </si>
  <si>
    <t>319,32</t>
  </si>
  <si>
    <t>AD 34.35.0700 (/)</t>
  </si>
  <si>
    <t>Ensaio para determinacao do Indice Suporte
California (CBR) - 5 pontos - obtido com energia
Proctor Intermediario, atraves de, no minimo, 5
corpos de prova, conforme recomendacao da
NBR9895, NBR6457, NBR7182.(desonerado)</t>
  </si>
  <si>
    <t>1.719,01</t>
  </si>
  <si>
    <t>AD 34.35.0750 (/)</t>
  </si>
  <si>
    <t>Ensaio para determinacao do Indice Suporte
California (CBR) - 5 pontos - obtido com energia
Proctor Modificado, atraves de, no minimo, 5
corpos de prova, conforme recomendacao da
NBR9895, NBR6457, NBR7182.(desonerado)</t>
  </si>
  <si>
    <t>1.800,96</t>
  </si>
  <si>
    <t>AD 34.35.0800 (/)</t>
  </si>
  <si>
    <t>Ensaio para determinacao do Indice Suporte
California (CBR) - 5 pontos - obtido com energia
Proctor Normal, atraves de, no minimo, 5 corpos
de prova, conforme recomendacao da NBR9895,
NBR6457, NBR7182.(desonerado)</t>
  </si>
  <si>
    <t>1.556,15</t>
  </si>
  <si>
    <t>www2.rio.rj.gov.br/sco/catalogo.cfm 28/55</t>
  </si>
  <si>
    <t>AD 34.35.0850 (/)</t>
  </si>
  <si>
    <t>Ensaio para determinacao do Indice Suporte
California (CBR) - 3 pontos - obtido com energia
Proctor Intermediario, atraves de, no minimo, 5
corpos de prova, conforme recomendacao da
NBR9895, NBR6457, NBR7182.(desonerado)</t>
  </si>
  <si>
    <t>1.064,40</t>
  </si>
  <si>
    <t>AD 34.35.0900 (/)</t>
  </si>
  <si>
    <t>Ensaio para determinacao do Indice Suporte
California (CBR) - 3 pontos - obtido com energia
Proctor Modificado, atraves de, no minimo, 5
corpos de prova, conforme recomendacao da
NBR9895, NBR6457, NBR7182.(desonerado)</t>
  </si>
  <si>
    <t>1.146,36</t>
  </si>
  <si>
    <t xml:space="preserve">AD 34.35.0950 (/) </t>
  </si>
  <si>
    <t xml:space="preserve">Ensaio triaxial drenado em amostra moldada por
CP.(desonerado) </t>
  </si>
  <si>
    <t>1.760,52</t>
  </si>
  <si>
    <t xml:space="preserve">AD 34.35.1000 (/) </t>
  </si>
  <si>
    <t xml:space="preserve">Ensaio triaxial drenado em amostra natural por
CP.(desonerado) </t>
  </si>
  <si>
    <t>1.637,05</t>
  </si>
  <si>
    <t xml:space="preserve">AD 34.35.1050 (/) </t>
  </si>
  <si>
    <t xml:space="preserve">Ensaio triaxial nao drenado em amostra moldada
por CP.(desonerado) </t>
  </si>
  <si>
    <t>696,12</t>
  </si>
  <si>
    <t xml:space="preserve">AD 34.35.1100 (/) </t>
  </si>
  <si>
    <t xml:space="preserve">Ensaio triaxial nao drenado em amostra natural
por CP.(desonerado) </t>
  </si>
  <si>
    <t>614,16</t>
  </si>
  <si>
    <t xml:space="preserve">AD 35.05.0050 (/) </t>
  </si>
  <si>
    <t xml:space="preserve">Carga das particulas (PMB-565). </t>
  </si>
  <si>
    <t xml:space="preserve">AD 35.05.0053 (/) </t>
  </si>
  <si>
    <t xml:space="preserve">Desemulsibilidade (PMB-580). </t>
  </si>
  <si>
    <t>151,00</t>
  </si>
  <si>
    <t xml:space="preserve">AD 35.05.0056 (/) </t>
  </si>
  <si>
    <t xml:space="preserve">Penetracao a 25oC, 100g, 5s (MB-107). </t>
  </si>
  <si>
    <t>129,43</t>
  </si>
  <si>
    <t xml:space="preserve">AD 35.05.0059 (/) </t>
  </si>
  <si>
    <t xml:space="preserve">Ponto de Fulgor Cleveland (MB-90). </t>
  </si>
  <si>
    <t>107,86</t>
  </si>
  <si>
    <t xml:space="preserve">AD 35.05.0062 (/) </t>
  </si>
  <si>
    <t xml:space="preserve">Viscosidade SSF a cada temperatura, para
emulsao (PMB-581 a 512). </t>
  </si>
  <si>
    <t>140,21</t>
  </si>
  <si>
    <t xml:space="preserve">AD 35.10.0050 (/) </t>
  </si>
  <si>
    <t xml:space="preserve">Ensaio normal completo (MB-1). </t>
  </si>
  <si>
    <t>3.331,55</t>
  </si>
  <si>
    <t xml:space="preserve">AD 35.10.0100 (/) </t>
  </si>
  <si>
    <t xml:space="preserve">Ensaio quimico completo de cimento. </t>
  </si>
  <si>
    <t>1.929,42</t>
  </si>
  <si>
    <t>Controle tecnologico de obras em concreto
armado, considerando-se apenas o controle do
concreto e constando de coleta, moldagem e
capeamento de corpos de prova, transporte ate
50Km, ensaios de resistencia a compressao aos 28
dias e "slump test", medido por m3 de concreto
colocado nas formas.</t>
  </si>
  <si>
    <t>42,15</t>
  </si>
  <si>
    <t>Ensaio de resistencia a compressao de corpo de
prova cilindrico (15x30)cm, exclusive o
transporte.</t>
  </si>
  <si>
    <t>67,05</t>
  </si>
  <si>
    <t xml:space="preserve">AD 35.15.0150 (A) </t>
  </si>
  <si>
    <t xml:space="preserve">Moldagem e coleta de corpo de prova de concreto
e transporte a 50Km, por topo. </t>
  </si>
  <si>
    <t>73,70</t>
  </si>
  <si>
    <t xml:space="preserve">AD 35.15.0200 (A) </t>
  </si>
  <si>
    <t xml:space="preserve">Remate e capeamento de corpo de prova,
exclusive o transporte. </t>
  </si>
  <si>
    <t xml:space="preserve">AD 35.20.0050 (/) </t>
  </si>
  <si>
    <t xml:space="preserve">Analise granulometrica apos extracao do ligante. </t>
  </si>
  <si>
    <t>377,50</t>
  </si>
  <si>
    <t xml:space="preserve">AD 35.20.0053 (/) </t>
  </si>
  <si>
    <t xml:space="preserve">Densidade aparente (DPTM-77/63). </t>
  </si>
  <si>
    <t>Determinacao, com auxilio de sonda rotativa, da
densidade de mistura compactada, por corpo de
prova.</t>
  </si>
  <si>
    <t xml:space="preserve">AD 35.20.0059 (/) </t>
  </si>
  <si>
    <t xml:space="preserve">Determinacao da estabilidade e fluencia Marshall
(DPTM-43/64). </t>
  </si>
  <si>
    <t>248,07</t>
  </si>
  <si>
    <t xml:space="preserve">AD 35.20.0062 (/) </t>
  </si>
  <si>
    <t xml:space="preserve">Determinacao do teor de betume (DBTM-53/63). </t>
  </si>
  <si>
    <t xml:space="preserve">AD 35.20.0065 (/) </t>
  </si>
  <si>
    <t xml:space="preserve">Fadiga por compressao diametral. </t>
  </si>
  <si>
    <t>4.517,97</t>
  </si>
  <si>
    <t xml:space="preserve">AD 35.20.0068 (/) </t>
  </si>
  <si>
    <t xml:space="preserve">Fadiga por flexao (vigota). </t>
  </si>
  <si>
    <t>10.539,93</t>
  </si>
  <si>
    <t xml:space="preserve">AD 35.20.0071 (/) </t>
  </si>
  <si>
    <t xml:space="preserve">Modulo resiliente por compressao diametral. </t>
  </si>
  <si>
    <t>692,68</t>
  </si>
  <si>
    <t xml:space="preserve">AD 35.20.0074 (/) </t>
  </si>
  <si>
    <t xml:space="preserve">Modulo resiliente por flexao (vigota). </t>
  </si>
  <si>
    <t>1.446,47</t>
  </si>
  <si>
    <t xml:space="preserve">AD 35.20.0077 (/) </t>
  </si>
  <si>
    <t xml:space="preserve">Recuperacao do ligante (Abson). </t>
  </si>
  <si>
    <t>756,19</t>
  </si>
  <si>
    <t>Ensaio de cisalhamento direto, em juntas
(diaclases), em laboratorio, com controle de
deslocamento cisalhante e da tensao normal
aplicada, atraves de sistema de aquisicao de
dados automatico, para 5 niveis de tensao normal,
incluindo a preparacao da amostra por corpo de
prova e de relatorio, excluindo a extracao da
amostra orientada.</t>
  </si>
  <si>
    <t>2.427,96</t>
  </si>
  <si>
    <t xml:space="preserve">AD 35.25.0100 (/) </t>
  </si>
  <si>
    <t>Ensaio para determinacao de Modulo de
Deformacao, coeficiente de Poisson e resistencia a
compressao, em corpos de prova de rocha, nos
diametros N ate H, excluindo a preparacao da
amostra, por corpo de prova.</t>
  </si>
  <si>
    <t>351,13</t>
  </si>
  <si>
    <t>www2.rio.rj.gov.br/sco/catalogo.cfm 29/55</t>
  </si>
  <si>
    <t>www2.rio.rj.gov.br/sco/catalogo.cfm 30/55</t>
  </si>
  <si>
    <t>Ensaio para determinacao da resistencia a
compressao simples axial, em corpos de prova em
rocha, com diametro entre N ate H, excluindo a
preparacao da amostra.</t>
  </si>
  <si>
    <t>215,83</t>
  </si>
  <si>
    <t>Ensaio de SPT, com amostrador padrao, durante
sondagem rotativa mista, qualquer diametro,
qualquer profundidade, por ensaio.</t>
  </si>
  <si>
    <t>91,94</t>
  </si>
  <si>
    <t>Preparacao de corpos de prova, em rocha, com
serra diamantada, incluindo retificacao de topo,
base e geratriz, nos diametros de N ate H, por
corpo de prova.</t>
  </si>
  <si>
    <t>Avaliacao da espessura de carbonatacao, por
ponto, em estruturas de concreto armado ou
protendido, atraves de aspersao de solucao de
fenolftaleina, inclusive coleta da amostra.</t>
  </si>
  <si>
    <t>Determinacao do indice de vazios, massa
especifica e capacidade de absorcao do concreto,
atraves de corpo de prova retirado em estruturas
de concreto armado ou protendido, conforme NBR
9778, inclusive coleta da amostra.</t>
  </si>
  <si>
    <t>Determinacao de teor de cloretos, por amostra,
em estruturas de concreto armado ou protendido,
conforme Norma da ACI-318/31-BR36, inclusive
coleta da amostra.</t>
  </si>
  <si>
    <t>Determinacao do teor de sulfatos, por amostra,
em estruturas de concreto armado ou protendido,
conforme boletim no 25 do IPT, inclusive coleta da
amostra.</t>
  </si>
  <si>
    <t>Extracao de corpo de prova de concreto, diametro
de 4", com corte, preparo e ensaios de
compressao axial, para determinacao da
resistencia do concreto em estruturas de concreto,
armado ou protendido, conforme NBR-7680 e
NBR-5739, inclusive coleta da amostra.</t>
  </si>
  <si>
    <t>Reconstituicao do traco de concreto, por amostra,
atraves de corpos de provas retirados em
estruturas de concreto armado ou protendido,
conforme boletim no 25 do IPT, inclusive coleta de
amostra.</t>
  </si>
  <si>
    <t>Verificacao do potencial de corrosao da armadura
(por ensaio, area de 2m2) em estrutura de
concreto armado ou protendido, conforme Norma
ASTM-C-868/87, inclusive coleta da amostra.</t>
  </si>
  <si>
    <t xml:space="preserve">AD 35.35.0050 (A) </t>
  </si>
  <si>
    <t xml:space="preserve">Amostra indeformada em bloco. </t>
  </si>
  <si>
    <t xml:space="preserve">AD 35.35.0100 (/) </t>
  </si>
  <si>
    <t xml:space="preserve">Ensaio de amostra de areia. </t>
  </si>
  <si>
    <t>1.919,84</t>
  </si>
  <si>
    <t xml:space="preserve">AD 35.35.0150 (/) </t>
  </si>
  <si>
    <t xml:space="preserve">Ensaio de amostra de material petreo. </t>
  </si>
  <si>
    <t>145,01</t>
  </si>
  <si>
    <t>Ensaio de compactacao com energia Proctor
Intermediario, conforme as recomendacoes da
NBR7182 e da NBR6457.</t>
  </si>
  <si>
    <t>553,66</t>
  </si>
  <si>
    <t>Ensaio de compactacao com energia Proctor
Modificado, conforme as recomendacoes da
NBR7182 e da NBR6457.</t>
  </si>
  <si>
    <t>644,74</t>
  </si>
  <si>
    <t>Ensaio de compactacao com energia Proctor
Normal, conforme recomendacoes da NBR 7182 e
NBR 6457.</t>
  </si>
  <si>
    <t>461,38</t>
  </si>
  <si>
    <t>Ensaio de compressao nao confinada em amostra
natural de solo, conforme recomendacoes da
NBR12770.</t>
  </si>
  <si>
    <t>239,68</t>
  </si>
  <si>
    <t xml:space="preserve">AD 35.35.0400 (/) </t>
  </si>
  <si>
    <t xml:space="preserve">Ensaio de compressao simples em amostra
moldada. </t>
  </si>
  <si>
    <t>www2.rio.rj.gov.br/sco/catalogo.cfm 31/55</t>
  </si>
  <si>
    <t>www2.rio.rj.gov.br/sco/catalogo.cfm 32/55</t>
  </si>
  <si>
    <t xml:space="preserve">AD 35.35.0450 (A) </t>
  </si>
  <si>
    <t xml:space="preserve">Ensaio de palheta ("Vane test") realizado no
campo, exclusive perfuracao. </t>
  </si>
  <si>
    <t>154,31</t>
  </si>
  <si>
    <t xml:space="preserve">AD 35.35.0500 (A) </t>
  </si>
  <si>
    <t xml:space="preserve">Ensaio de perda d'agua, sondagem rotativa em
rocha. </t>
  </si>
  <si>
    <t>Ensaio para determinacao do coeficiente de
permeabilidade, em amostra argilosa moldada, a
carga variavel, conforme NBR14545.</t>
  </si>
  <si>
    <t>369,11</t>
  </si>
  <si>
    <t>Ensaio para determinacao do coeficiente de
permeabilidade, em amostra argilosa natural, a
carga variavel, conforme NBR14545.</t>
  </si>
  <si>
    <t>Ensaio para determinacao de coeficiente de
permeabilidade, em amostra granular natural, a
carga constante, conforme NBR13292.</t>
  </si>
  <si>
    <t>359,52</t>
  </si>
  <si>
    <t>Ensaio para determinacao do Indice Suporte
California (CBR) - 5 pontos - obtido com energia
Proctor Intermediario, atraves de, no minimo, 5
corpos de prova, conforme recomendacao da
NBR9895, NBR6457, NBR7182.</t>
  </si>
  <si>
    <t>1.935,42</t>
  </si>
  <si>
    <t>Ensaio para determinacao do Indice Suporte
California (CBR) - 5 pontos - obtido com energia
Proctor Modificado, atraves de, no minimo, 5 corpos
de prova, conforme recomendacao da NBR9895,
NBR6457, NBR7182.</t>
  </si>
  <si>
    <t>2.027,69</t>
  </si>
  <si>
    <t>Ensaio para determinacao do Indice Suporte
California (CBR) - 5 pontos - obtido com energia
Proctor Normal, atraves de, no minimo, 5 corpos de
prova, conforme recomendacao da NBR9895,
NBR6457, NBR7182.</t>
  </si>
  <si>
    <t>1.752,06</t>
  </si>
  <si>
    <t>Ensaio para determinacao do Indice Suporte
California (CBR) - 3 pontos - obtido com energia
Proctor Intermediario, atraves de, no minimo, 5
corpos de prova, conforme recomendacao da
NBR9895, NBR6457, NBR7182.</t>
  </si>
  <si>
    <t>1.198,40</t>
  </si>
  <si>
    <t>Ensaio para determinacao do Indice Suporte
California (CBR) - 3 pontos - obtido com energia
Proctor Modificado, atraves de, no minimo, 5 corpos
de prova, conforme recomendacao da NBR9895,
NBR6457, NBR7182.</t>
  </si>
  <si>
    <t>1.290,68</t>
  </si>
  <si>
    <t xml:space="preserve">AD 35.35.0950 (/) </t>
  </si>
  <si>
    <t xml:space="preserve">Ensaio triaxial drenado em amostra moldada por
CP. </t>
  </si>
  <si>
    <t>1.982,15</t>
  </si>
  <si>
    <t xml:space="preserve">AD 35.35.1000 (/) </t>
  </si>
  <si>
    <t xml:space="preserve">Ensaio triaxial drenado em amostra natural por CP. </t>
  </si>
  <si>
    <t>1.843,14</t>
  </si>
  <si>
    <t xml:space="preserve">AD 35.35.1050 (/) </t>
  </si>
  <si>
    <t xml:space="preserve">Ensaio triaxial nao drenado em amostra moldada
por CP. </t>
  </si>
  <si>
    <t>783,75</t>
  </si>
  <si>
    <t xml:space="preserve">AD 35.35.1100 (/) </t>
  </si>
  <si>
    <t xml:space="preserve">Ensaio triaxial nao drenado em amostra natural por
CP. </t>
  </si>
  <si>
    <t>691,48</t>
  </si>
  <si>
    <t xml:space="preserve">AD 39.05.0050 (/) </t>
  </si>
  <si>
    <t xml:space="preserve">Ajudante (inclusive encargos sociais).(desonerado) </t>
  </si>
  <si>
    <t>www2.rio.rj.gov.br/sco/catalogo.cfm 33/55</t>
  </si>
  <si>
    <t xml:space="preserve">AD 39.05.0056 (/) </t>
  </si>
  <si>
    <t xml:space="preserve">Almoxarife (inclusive encargos sociais).
(desonerado) </t>
  </si>
  <si>
    <t xml:space="preserve">AD 39.05.0068 (/) </t>
  </si>
  <si>
    <t xml:space="preserve">Apontador (inclusive encargos sociais).(desonerado) </t>
  </si>
  <si>
    <t xml:space="preserve">AD 39.05.0074 (/) </t>
  </si>
  <si>
    <t xml:space="preserve">Auxiliar de almoxarife (inclusive encargos sociais).
(desonerado) </t>
  </si>
  <si>
    <t xml:space="preserve">AD 39.05.0077 (A) </t>
  </si>
  <si>
    <t xml:space="preserve">Auxiliar de enfermagem (inclusive encargos sociais).
(desonerado) </t>
  </si>
  <si>
    <t xml:space="preserve">AD 39.05.0080 (/) </t>
  </si>
  <si>
    <t xml:space="preserve">Auxiliar de escritorio (inclusive encargos sociais).
(desonerado) </t>
  </si>
  <si>
    <t xml:space="preserve">AD 39.05.0086 (/) </t>
  </si>
  <si>
    <t xml:space="preserve">Tecnico de nivel medio (inclusive encargos sociais).
(desonerado) </t>
  </si>
  <si>
    <t xml:space="preserve">AD 39.05.0092 (/) </t>
  </si>
  <si>
    <t xml:space="preserve">Auxiliar de topografia - servicos de campo (inclusive
encargos sociais).(desonerado) </t>
  </si>
  <si>
    <t xml:space="preserve">AD 39.05.0094 (/) </t>
  </si>
  <si>
    <t xml:space="preserve">Biologo na area de Meio Ambiente (inclusive
encargos sociais).(desonerado) </t>
  </si>
  <si>
    <t>34,51</t>
  </si>
  <si>
    <t xml:space="preserve">AD 39.05.0098 (/) </t>
  </si>
  <si>
    <t xml:space="preserve">Chefe de escritorio (inclusive encargos sociais).
(desonerado) </t>
  </si>
  <si>
    <t xml:space="preserve">AD 39.05.0104 (/) </t>
  </si>
  <si>
    <t xml:space="preserve">Desenhista A (inclusive encargos sociais).
(desonerado) </t>
  </si>
  <si>
    <t>27,40</t>
  </si>
  <si>
    <t xml:space="preserve">AD 39.05.0110 (/) </t>
  </si>
  <si>
    <t xml:space="preserve">Digitador (inclusive encargos sociais).(desonerado) </t>
  </si>
  <si>
    <t xml:space="preserve">AD 39.05.0116 (/) </t>
  </si>
  <si>
    <t xml:space="preserve">Encarregado (inclusive encargos sociais).
(desonerado) </t>
  </si>
  <si>
    <t xml:space="preserve">AD 39.05.0119 (A) </t>
  </si>
  <si>
    <t xml:space="preserve">Enfermeiro (inclusive encargos sociais).
(desonerado) </t>
  </si>
  <si>
    <t>39,09</t>
  </si>
  <si>
    <t xml:space="preserve">AD 39.05.0122 (/) </t>
  </si>
  <si>
    <t xml:space="preserve">Engenheiro, arquiteto ou geologo jr (inclusive
encargos sociais).(desonerado) </t>
  </si>
  <si>
    <t>95,34</t>
  </si>
  <si>
    <t>AD 39.05.0128 (/)</t>
  </si>
  <si>
    <t>Engenheiro ou arquiteto, coordenador geral de
projetos ou supervisor de obras (inclusive encargos
sociais).(desonerado)</t>
  </si>
  <si>
    <t xml:space="preserve">AD 39.05.0134 (/) </t>
  </si>
  <si>
    <t xml:space="preserve">Engenheiro, arquiteto ou geologo senior (inclusive
encargos sociais).(desonerado) </t>
  </si>
  <si>
    <t>211,87</t>
  </si>
  <si>
    <t xml:space="preserve">AD 39.05.0138 (A) </t>
  </si>
  <si>
    <t xml:space="preserve">Engenheiro de seguranca do trabalho (inclusive
encargos sociais). (desonerado) </t>
  </si>
  <si>
    <t>98,20</t>
  </si>
  <si>
    <t xml:space="preserve">AD 39.05.0140 (/) </t>
  </si>
  <si>
    <t xml:space="preserve">Escriturario (inclusive encargos sociais).
(desonerado) </t>
  </si>
  <si>
    <t xml:space="preserve">AD 39.05.0146 (/) </t>
  </si>
  <si>
    <t xml:space="preserve">Estagiario (inclusive encargos sociais).(desonerado) </t>
  </si>
  <si>
    <t xml:space="preserve">AD 39.05.0149 (A) </t>
  </si>
  <si>
    <t xml:space="preserve">Medico do trabalho (inclusive encargos sociais).
(desonerado) </t>
  </si>
  <si>
    <t xml:space="preserve">AD 39.05.0152 (/) </t>
  </si>
  <si>
    <t xml:space="preserve">Mestre de obra A (inclusive encargos sociais).
(desonerado) </t>
  </si>
  <si>
    <t xml:space="preserve">AD 39.05.0158 (/) </t>
  </si>
  <si>
    <t xml:space="preserve">Mestre de obra B (inclusive encargos sociais).
(desonerado) </t>
  </si>
  <si>
    <t xml:space="preserve">AD 39.05.0164 (/) </t>
  </si>
  <si>
    <t xml:space="preserve">Motorista de caminhao e carreta (inclusive encargos
sociais).(desonerado) </t>
  </si>
  <si>
    <t xml:space="preserve">AD 39.05.0170 (/) </t>
  </si>
  <si>
    <t xml:space="preserve">Motorista de veiculo leve de servico (inclusive
encargos sociais).(desonerado) </t>
  </si>
  <si>
    <t xml:space="preserve">AD 39.05.0173 (/) </t>
  </si>
  <si>
    <t xml:space="preserve">Motorista operador de reboque e munck (inclusive
encargos sociais).(desonerado) </t>
  </si>
  <si>
    <t xml:space="preserve">AD 39.05.0176 (/) </t>
  </si>
  <si>
    <t xml:space="preserve">Operador de computador (inclusive encargos
sociais).(desonerado) </t>
  </si>
  <si>
    <t xml:space="preserve">AD 39.05.0182 (/) </t>
  </si>
  <si>
    <t xml:space="preserve">Programador de computador (inclusive encargos
sociais).(desonerado) </t>
  </si>
  <si>
    <t xml:space="preserve">AD 39.05.0188 (/) </t>
  </si>
  <si>
    <t xml:space="preserve">Secretaria (inclusive encargos sociais).(desonerado) </t>
  </si>
  <si>
    <t>AD 39.05.0200 (/)</t>
  </si>
  <si>
    <t>Supervisor de trafego, com todo o seu EPI, colete,
capa, bone, apito, (inclusive encargos sociais).
(desonerado)</t>
  </si>
  <si>
    <t>www2.rio.rj.gov.br/sco/catalogo.cfm 34/55</t>
  </si>
  <si>
    <t>www2.rio.rj.gov.br/sco/catalogo.cfm 35/55</t>
  </si>
  <si>
    <t xml:space="preserve">AD 39.05.0206 (/) </t>
  </si>
  <si>
    <t xml:space="preserve">Tecnico em eletronica ou eletrotecnica (inclusive
encargos sociais).(desonerado) </t>
  </si>
  <si>
    <t xml:space="preserve">AD 39.05.0209 (A) </t>
  </si>
  <si>
    <t xml:space="preserve">Tecnico de seguranca do trabalho (inclusive
encargos sociais). (desonerado) </t>
  </si>
  <si>
    <t>31,09</t>
  </si>
  <si>
    <t>AD 39.05.0212 (/)</t>
  </si>
  <si>
    <t>Topografo A - servicos de campo e escritorio, com
responsabilidade de dirigi-los (inclusive encargos
sociais).(desonerado)</t>
  </si>
  <si>
    <t>34,10</t>
  </si>
  <si>
    <t xml:space="preserve">AD 39.05.0218 (A) </t>
  </si>
  <si>
    <t xml:space="preserve">Vigia (inclusive encargos sociais).(desonerado) </t>
  </si>
  <si>
    <t xml:space="preserve">AD 40.05.0050 (/) </t>
  </si>
  <si>
    <t xml:space="preserve">Ajudante (inclusive encargos sociais). </t>
  </si>
  <si>
    <t xml:space="preserve">AD 40.05.0056 (/) </t>
  </si>
  <si>
    <t xml:space="preserve">Almoxarife (inclusive encargos sociais). </t>
  </si>
  <si>
    <t xml:space="preserve">AD 40.05.0068 (/) </t>
  </si>
  <si>
    <t xml:space="preserve">Apontador (inclusive encargos sociais). </t>
  </si>
  <si>
    <t xml:space="preserve">AD 40.05.0074 (/) </t>
  </si>
  <si>
    <t xml:space="preserve">Auxiliar de almoxarife (inclusive encargos sociais). </t>
  </si>
  <si>
    <t xml:space="preserve">AD 40.05.0077 (A) </t>
  </si>
  <si>
    <t xml:space="preserve">Auxiliar de enfermagem (inclusive encargos sociais). </t>
  </si>
  <si>
    <t xml:space="preserve">AD 40.05.0080 (/) </t>
  </si>
  <si>
    <t xml:space="preserve">Auxiliar de escritorio (inclusive encargos sociais). </t>
  </si>
  <si>
    <t xml:space="preserve">AD 40.05.0086 (/) </t>
  </si>
  <si>
    <t xml:space="preserve">Tecnico de nivel medio (inclusive encargos sociais). </t>
  </si>
  <si>
    <t>19,63</t>
  </si>
  <si>
    <t xml:space="preserve">AD 40.05.0092 (/) </t>
  </si>
  <si>
    <t xml:space="preserve">Auxiliar de topografia - servicos de campo (inclusive
encargos sociais). </t>
  </si>
  <si>
    <t xml:space="preserve">AD 40.05.0094 (/) </t>
  </si>
  <si>
    <t xml:space="preserve">Biologo na area de Meio Ambiente (inclusive
encargos sociais). </t>
  </si>
  <si>
    <t xml:space="preserve">AD 40.05.0098 (/) </t>
  </si>
  <si>
    <t xml:space="preserve">Chefe de escritorio (inclusive encargos sociais). </t>
  </si>
  <si>
    <t xml:space="preserve">AD 40.05.0104 (/) </t>
  </si>
  <si>
    <t xml:space="preserve">Desenhista A (inclusive encargos sociais). </t>
  </si>
  <si>
    <t xml:space="preserve">AD 40.05.0110 (/) </t>
  </si>
  <si>
    <t xml:space="preserve">Digitador (inclusive encargos sociais). </t>
  </si>
  <si>
    <t xml:space="preserve">AD 40.05.0116 (/) </t>
  </si>
  <si>
    <t xml:space="preserve">Encarregado (inclusive encargos sociais). </t>
  </si>
  <si>
    <t xml:space="preserve">AD 40.05.0119 (A) </t>
  </si>
  <si>
    <t xml:space="preserve">Enfermeiro (inclusive encargos sociais). </t>
  </si>
  <si>
    <t xml:space="preserve">AD 40.05.0122 (/) </t>
  </si>
  <si>
    <t xml:space="preserve">Engenheiro, arquiteto ou geologo jr (inclusive
encargos sociais). </t>
  </si>
  <si>
    <t>105,22</t>
  </si>
  <si>
    <t>Engenheiro ou arquiteto, coordenador geral de
projetos ou supervisor de obras (inclusive encargos
sociais).</t>
  </si>
  <si>
    <t>163,67</t>
  </si>
  <si>
    <t xml:space="preserve">AD 40.05.0134 (/) </t>
  </si>
  <si>
    <t xml:space="preserve">Engenheiro, arquiteto ou geologo senior (inclusive
encargos sociais). </t>
  </si>
  <si>
    <t>233,82</t>
  </si>
  <si>
    <t xml:space="preserve">AD 40.05.0138 (A) </t>
  </si>
  <si>
    <t xml:space="preserve">Engenheiro de seguranca do trabalho (inclusive
encargos sociais). </t>
  </si>
  <si>
    <t>108,38</t>
  </si>
  <si>
    <t xml:space="preserve">AD 40.05.0140 (/) </t>
  </si>
  <si>
    <t xml:space="preserve">Escriturario (inclusive encargos sociais). </t>
  </si>
  <si>
    <t xml:space="preserve">AD 40.05.0146 (/) </t>
  </si>
  <si>
    <t xml:space="preserve">Estagiario (inclusive encargos sociais). </t>
  </si>
  <si>
    <t xml:space="preserve">AD 40.05.0149 (A) </t>
  </si>
  <si>
    <t xml:space="preserve">Medico do trabalho (inclusive encargos sociais). </t>
  </si>
  <si>
    <t xml:space="preserve">AD 40.05.0152 (/) </t>
  </si>
  <si>
    <t xml:space="preserve">Mestre de obra A (inclusive encargos sociais). </t>
  </si>
  <si>
    <t>70,70</t>
  </si>
  <si>
    <t xml:space="preserve">AD 40.05.0158 (/) </t>
  </si>
  <si>
    <t xml:space="preserve">Mestre de obra B (inclusive encargos sociais). </t>
  </si>
  <si>
    <t xml:space="preserve">AD 40.05.0164 (/) </t>
  </si>
  <si>
    <t xml:space="preserve">Motorista de caminhao e carreta (inclusive encargos
sociais). </t>
  </si>
  <si>
    <t>14,43</t>
  </si>
  <si>
    <t xml:space="preserve">AD 40.05.0170 (/) </t>
  </si>
  <si>
    <t xml:space="preserve">Motorista de veiculo leve de servico (inclusive
encargos sociais). </t>
  </si>
  <si>
    <t xml:space="preserve">AD 40.05.0173 (/) </t>
  </si>
  <si>
    <t xml:space="preserve">Motorista operador de reboque e munck (inclusive
encargos sociais). </t>
  </si>
  <si>
    <t>www2.rio.rj.gov.br/sco/catalogo.cfm 36/55</t>
  </si>
  <si>
    <t xml:space="preserve">AD 40.05.0176 (/) </t>
  </si>
  <si>
    <t xml:space="preserve">Operador de computador (inclusive encargos
sociais). </t>
  </si>
  <si>
    <t xml:space="preserve">AD 40.05.0182 (/) </t>
  </si>
  <si>
    <t xml:space="preserve">Programador de computador (inclusive encargos
sociais). </t>
  </si>
  <si>
    <t xml:space="preserve">AD 40.05.0188 (/) </t>
  </si>
  <si>
    <t xml:space="preserve">Secretaria (inclusive encargos sociais). </t>
  </si>
  <si>
    <t xml:space="preserve">AD 40.05.0200 (/) </t>
  </si>
  <si>
    <t xml:space="preserve">Supervisor de trafego, com todo o seu EPI, colete,
capa, bone, apito, (inclusive encargos sociais). </t>
  </si>
  <si>
    <t xml:space="preserve">AD 40.05.0206 (/) </t>
  </si>
  <si>
    <t xml:space="preserve">Tecnico em eletronica ou eletrotecnica (inclusive
encargos sociais). </t>
  </si>
  <si>
    <t xml:space="preserve">AD 40.05.0209 (A) </t>
  </si>
  <si>
    <t xml:space="preserve">Tecnico de seguranca do trabalho (inclusive
encargos sociais). </t>
  </si>
  <si>
    <t>Topografo A - servicos de campo e escritorio, com
responsabilidade de dirigi-los (inclusive encargos
sociais).</t>
  </si>
  <si>
    <t xml:space="preserve">AD 40.05.0218 (A) </t>
  </si>
  <si>
    <t xml:space="preserve">Vigia (inclusive encargos sociais). </t>
  </si>
  <si>
    <t xml:space="preserve">Categoria </t>
  </si>
  <si>
    <t>Alvenarias e Paredes Divisorias</t>
  </si>
  <si>
    <t>AL 04.03.0050 (/)</t>
  </si>
  <si>
    <t>Alvenaria de pedra seca em elevacao, de uma face,
feita com blocos de dimensoes aproximadas de
(30x30x30)cm ate (40x40x40)cm, ate 3m de altura.
(desonerado)</t>
  </si>
  <si>
    <t>241,65</t>
  </si>
  <si>
    <t>AL 04.05.0050 (/)</t>
  </si>
  <si>
    <t>Alvenaria de pedra em elevacao, de uma face, feita
com blocos de dimensoes aproximadas de
(30x30x30)cm ate (40x40x40)cm, assentes com
argamassa de cimento, saibro e areia 1:2:3, juntas
simples, ate 1,50m de altura.(desonerado)</t>
  </si>
  <si>
    <t>380,87</t>
  </si>
  <si>
    <t>AL 04.05.0053 (/)</t>
  </si>
  <si>
    <t>Alvenaria de pedra em elevacao, de uma face, feita
com blocos de pedra-de-mao, assentes com
argamassa de cimento, saibro e areia, traco 1:2:3,
ate 1,50m de altura, sendo a espessura ate 0,35m.
(desonerado)</t>
  </si>
  <si>
    <t>595,26</t>
  </si>
  <si>
    <t>AL 04.05.0100 (/)</t>
  </si>
  <si>
    <t>Alvenaria de pedra em elevacao, de uma face, feita
com blocos de dimensoes aproximadas de
(30x30x30)cm ate (40x40x40)cm, assentes com
argamassa de cimento, saibro e areia 1:2:3, juntas
simples, acima de 1,50 ate 3m de altura.
(desonerado)</t>
  </si>
  <si>
    <t>652,66</t>
  </si>
  <si>
    <t>AL 04.05.0150 (/)</t>
  </si>
  <si>
    <t>Alvenaria de pedra em elevacao, de 2 faces, feita
com blocos de pedra-de-mao, assentes com
argamassa de cimento, saibro e areia no traco 1:2:3,
ate 1,50m de altura, sendo espessura ate 0,35m.
(desonerado)</t>
  </si>
  <si>
    <t>798,74</t>
  </si>
  <si>
    <t>AL 04.05.0200 (/)</t>
  </si>
  <si>
    <t>Alvenaria de pedra em elevacao, de 2 faces, feita
com blocos de pedra-de-mao, assentes com
argamassa de cimento, saibro e areia no traco 1:2:3,
acima de 1,50 ate 3m de altura, sendo espessura ate
0,35m.(desonerado)</t>
  </si>
  <si>
    <t>946,32</t>
  </si>
  <si>
    <t>AL 04.05.0250 (A)</t>
  </si>
  <si>
    <t>Junta relevo, em alvenaria de pedra em elevacao, de
1 face, feita com blocos de dimensoes aproximadas
de (30x30x30)cm ate (40x40x40)cm, com
argamassa de cimento, cal e areia fina, no traco
1:3:5.(desonerado)</t>
  </si>
  <si>
    <t>AL 04.10.0050 (/)</t>
  </si>
  <si>
    <t>Alvenaria de tijolo macico (7x10x20)cm, com
argamassa de cimento e saibro no traco 1:6, em
paredes de meia vez (0,10m), de superficie corrida,
ate 1,50m de altura, e medida pela area real.
(desonerado)</t>
  </si>
  <si>
    <t>97,84</t>
  </si>
  <si>
    <t>AL 04.10.0053 (/)</t>
  </si>
  <si>
    <t>Alvenaria de tijolo macico (7x10x20)cm, com
argamassa de cimento e saibro no traco 1:6, em
paredes de meia vez (0,10m), de superficie corrida,
ate 3m de altura, e medida pela area real.
(desonerado)</t>
  </si>
  <si>
    <t>AL 04.10.0059 (/)</t>
  </si>
  <si>
    <t>Alvenaria de tijolo macico (7x10x20)cm, com
argamassa de cimento e saibro no traco 1:6, em
paredes de meia vez (0,10m), de superficie corrida,
de 3m a 4,50m de altura, e medida pela area real.
(desonerado)</t>
  </si>
  <si>
    <t>127,85</t>
  </si>
  <si>
    <t xml:space="preserve">AL 04.10.0103 (/) </t>
  </si>
  <si>
    <t xml:space="preserve">Alvenaria de tijolo macico (7x10x20)cm, com </t>
  </si>
  <si>
    <t>107,90</t>
  </si>
  <si>
    <t>www2.rio.rj.gov.br/sco/catalogo.cfm 37/55</t>
  </si>
  <si>
    <t>argamassa de cimento e saibro no traco 1:6, em
paredes com vaos ou arestas, de meia vez (0,10m),
ate 3m de altura, e medida pela area real.
(desonerado)</t>
  </si>
  <si>
    <t>AL 04.10.0106 (/)</t>
  </si>
  <si>
    <t>Alvenaria de tijolo macico (7x10x20)cm, com
argamassa de cimento e saibro no traco 1:6, em
paredes com vaos ou arestas, de meia vez (0,10m),
de 3m a 4,50m de altura, e medida pela area real.
(desonerado)</t>
  </si>
  <si>
    <t>143,17</t>
  </si>
  <si>
    <t>www2.rio.rj.gov.br/sco/catalogo.cfm 38/55</t>
  </si>
  <si>
    <t>AL 04.10.0150 (/)</t>
  </si>
  <si>
    <t>Alvenaria de tijolo macico (7x10x20)cm, com
argamassa de cimento e saibro no traco 1:6, em
paredes de 1 vez (0,20m), de superficie corrida, ate
1,50m de altura, e medida pela area real.
(desonerado)</t>
  </si>
  <si>
    <t>190,01</t>
  </si>
  <si>
    <t>AL 04.10.0152 (/)</t>
  </si>
  <si>
    <t>Alvenaria de tijolo macico (7x10x20)cm, com
argamassa de cimento e saibro no traco 1:6, em
paredes de 1 vez (0,20m), de superficie corrida, ate
3m de altura, e medida pela area real.(desonerado)</t>
  </si>
  <si>
    <t>AL 04.10.0153 (/)</t>
  </si>
  <si>
    <t>Alvenaria de tijolo macico (7x10x20)cm, com
argamassa de cimento e saibro no traco 1:6, em
paredes com vaos ou arestas, de 1 vez (0,20m), ate
3m de altura, e medida pela area real.(desonerado)</t>
  </si>
  <si>
    <t>213,30</t>
  </si>
  <si>
    <t>AL 04.10.0156 (/)</t>
  </si>
  <si>
    <t>Alvenaria de tijolo macico (7x10x20)cm, com
argamassa de cimento e saibro no traco 1:6, em
paredes de 1 vez (0,20m), de superficie corrida, de
3m a 4,50m de altura, e medida pela area real.
(desonerado)</t>
  </si>
  <si>
    <t>245,81</t>
  </si>
  <si>
    <t>AL 04.10.0200 (/)</t>
  </si>
  <si>
    <t>Alvenaria de tijolo macico (7x10x20)cm, com
argamassa de cimento e saibro no traco 1:6, em
paredes com vaos ou arestas, de 1 vez (0,20m), de
3m a 4,50m de altura, e medida pela area real.
(desonerado)</t>
  </si>
  <si>
    <t>273,99</t>
  </si>
  <si>
    <t>AL 04.15.0050 (/)</t>
  </si>
  <si>
    <t>Alvenaria para caixas enterradas, ate 0,80m de
profundidade, de tijolo macico (7x10x20)cm, com
argamassa de cimento, saibro e areia no traco 1:2:2
e parede de meia vez.(desonerado)</t>
  </si>
  <si>
    <t>109,63</t>
  </si>
  <si>
    <t>AL 04.15.0100 (/)</t>
  </si>
  <si>
    <t>Alvenaria para caixas enterradas, ate 0,80m de
profundidade, de tijolo macico (7x10x20)cm, com
argamassa de cimento, saibro e areia no traco 1:2:2
e parede de 1 vez (19cm).(desonerado)</t>
  </si>
  <si>
    <t>217,29</t>
  </si>
  <si>
    <t>AL 04.15.0103 (/)</t>
  </si>
  <si>
    <t>Alvenaria para caixas enterradas, de 0,80m a 1,60m
de profundidade, de tijolo macico (7x10x20)cm, com
argamassa de cimento, saibro e areia no traco 1:2:2
e parede de 1 vez e meia (29cm).(desonerado)</t>
  </si>
  <si>
    <t>296,79</t>
  </si>
  <si>
    <t>AL 04.20.0050 (/)</t>
  </si>
  <si>
    <t>Alvenaria de tijolo (10x20x20)cm,de furos redondos,
com argamassa de cimento e saibro no traco 1:8, em
parede de meia vez (0,10m), de superficie corrida,
ate 1,50m de altura, e medida pela area real.
(desonerado)</t>
  </si>
  <si>
    <t>56,09</t>
  </si>
  <si>
    <t>AL 04.20.0053 (/)</t>
  </si>
  <si>
    <t>Alvenaria de tijolo (10x20x20)cm, de furos
redondos, com argamassa de cimento e saibro no
traco 1:8, em parede de meia vez (0,10m), de
superficie corrida, ate 3m de altura, e medida pela
area real.(desonerado)</t>
  </si>
  <si>
    <t>58,01</t>
  </si>
  <si>
    <t>AL 04.20.0056 (/)</t>
  </si>
  <si>
    <t>Alvenaria de tijolo (10x20x20)cm, de furos
redondos, com argamassa de cimento e saibro no
traco 1:8, em paredes de meia vez (0,10m), de
superficie corrida, de 3m a 4,50m de altura, e
medida pela area real.(desonerado)</t>
  </si>
  <si>
    <t>AL 04.20.0100 (/)</t>
  </si>
  <si>
    <t>Alvenaria de tijolo (10x20x20)cm, de furos
redondos, com argamassa de cimento e saibro no
traco 1:8, em parede com vaos ou arestas (0,10m),
ate 3m de altura, e medida pela area real.
(desonerado)</t>
  </si>
  <si>
    <t>64,57</t>
  </si>
  <si>
    <t>AL 04.20.0103 (/)</t>
  </si>
  <si>
    <t>Alvenaria de tijolo (10x20x20)cm, de furos
redondos, com argamassa de cimento e saibro no
traco 1:8, em paredes com vaos ou arestas de meia
vez (0,10m), de 3m a 4,50m de altura, e medida
pela area real.(desonerado)</t>
  </si>
  <si>
    <t>94,94</t>
  </si>
  <si>
    <t>AL 04.20.0150 (/)</t>
  </si>
  <si>
    <t>Alvenaria de tijolo (10x20x30)cm, de furos
redondos, com argamassa de cimento e saibro no
traco 1:8, em paredes de meia vez (0,10m), de
superficie corrida, ate 1,50m de altura, e medida
pela area real.(desonerado)</t>
  </si>
  <si>
    <t>52,12</t>
  </si>
  <si>
    <t>AL 04.20.0153 (/)</t>
  </si>
  <si>
    <t>Alvenaria de tijolo (10x20x30)cm, de furos
redondos, com argamassa de cimento e saibro no
traco 1:8, em paredes de meia vez (0,10m), de
superficie corrida, ate 3m de altura, e medida pela
area real.(desonerado)</t>
  </si>
  <si>
    <t>www2.rio.rj.gov.br/sco/catalogo.cfm 39/55</t>
  </si>
  <si>
    <t xml:space="preserve">AL 04.20.0156 (/) </t>
  </si>
  <si>
    <t>Alvenaria de tijolo (10x20x30)cm, de furos
redondos, com argamassa de cimento e saibro no
traco 1:8, em paredes de meia vez (0,10m), de
superficie corrida de 3m a 4,50m de altura, e medida
pela area real.(desonerado)</t>
  </si>
  <si>
    <t>70,01</t>
  </si>
  <si>
    <t>AL 04.20.0200 (/)</t>
  </si>
  <si>
    <t>Alvenaria de tijolo (10x20x30)cm, de furos
redondos, com argamassa de cimento e saibro no
traco 1:8, em paredes com vaos ou arestas (0,10m),
ate 3m de altura, e medida pela area real.
(desonerado)</t>
  </si>
  <si>
    <t>58,91</t>
  </si>
  <si>
    <t>AL 04.20.0203 (/)</t>
  </si>
  <si>
    <t>Alvenaria de tijolo (10x20x30)cm, de furos
redondos, com argamassa de cimento e saibro no
traco 1:8, em paredes com vaos ou arestas de meia
vez (0,10m), de 3m a 4,50m de altura, e medida
pela area real.(desonerado)</t>
  </si>
  <si>
    <t>www2.rio.rj.gov.br/sco/catalogo.cfm 40/55</t>
  </si>
  <si>
    <t>AL 04.20.0250 (/)</t>
  </si>
  <si>
    <t>Alvenaria de tijolo (10x20x20)cm, de furos
redondos, com argamassa de cimento e saibro no
traco 1:8, em paredes de 1 vez (0,20m), de
superficie corrida, ate 1,50m de altura, e medida
pela area real.(desonerado)</t>
  </si>
  <si>
    <t>112,43</t>
  </si>
  <si>
    <t>AL 04.20.0253 (/)</t>
  </si>
  <si>
    <t>Alvenaria de tijolo (10x20x20)cm, de furos
redondos, com argamassa de cimento e saibro no
traco 1:8, em paredes de 1 vez (0,20m), de
superficie corrida, ate 3m de altura, e medida pela
area real.(desonerado)</t>
  </si>
  <si>
    <t>115,38</t>
  </si>
  <si>
    <t>AL 04.20.0300 (/)</t>
  </si>
  <si>
    <t>Alvenaria de tijolo (10x20x20)cm, de furos
redondos, com argamassa de cimento e saibro no
traco 1:8, em parede com vaos ou arestas (0,20m),
ate 3m de altura, e medida pela area real.
(desonerado)</t>
  </si>
  <si>
    <t>129,36</t>
  </si>
  <si>
    <t>AL 04.20.0303 (/)</t>
  </si>
  <si>
    <t>Alvenaria de tijolo (10x20x20)cm, de furos
redondos, com argamassa de cimento e saibro no
traco 1:8, em parede com vaos ou arestas (0,20m),
de 3m a 4,50m de altura, e medida pela area real.
(desonerado)</t>
  </si>
  <si>
    <t>AL 04.20.0350 (/)</t>
  </si>
  <si>
    <t>Alvenaria de tijolo (10x20x30)cm, de furos
redondos, com argamassa de cimento e saibro no
traco 1:8, em paredes de 1 vez (0,20m), de
superficie corrida, ate 1,50m de altura, e medida
pela area real.(desonerado)</t>
  </si>
  <si>
    <t>103,47</t>
  </si>
  <si>
    <t>AL 04.20.0353 (/)</t>
  </si>
  <si>
    <t>Alvenaria de tijolo (10x20x30)cm, de furos
redondos, com argamassa de cimento e saibro no
traco 1:8, em paredes de 1 vez (0,20m), de
superficie corrida, ate 3m de altura, e medida pela
area real.(desonerado)</t>
  </si>
  <si>
    <t>105,83</t>
  </si>
  <si>
    <t>AL 04.20.0400 (/)</t>
  </si>
  <si>
    <t>Alvenaria de tijolo (10x20x30)cm, de furos
redondos, com argamassa de cimento e saibro no
traco 1:8, em paredes com vaos ou arestas (0,20m),
ate 3m de altura, e medida pela area real.
(desonerado)</t>
  </si>
  <si>
    <t>114,01</t>
  </si>
  <si>
    <t>AL 04.20.0450 (/)</t>
  </si>
  <si>
    <t>Alvenaria de tijolo (10x20x30)cm, de furos
redondos, com argamassa de cimento e saibro no
traco 1:8, em paredes corridas de 1 vez (0,20m), de
3m a 4,50m de altura, e medida pela area real.
(desonerado)</t>
  </si>
  <si>
    <t>134,05</t>
  </si>
  <si>
    <t>AL 04.20.0500 (/)</t>
  </si>
  <si>
    <t>Alvenaria de tijolo (10x20x30)cm, de furos
redondos, com argamassa de cimento e saibro no
traco 1:8, em paredes com vaos ou arestas de 1 vez
(0,20m), de 3m a 4,50m de altura, e medida pela
area real.(desonerado)</t>
  </si>
  <si>
    <t>150,16</t>
  </si>
  <si>
    <t>AL 04.23.0100 (/)</t>
  </si>
  <si>
    <t>Alvenaria estrutural de tijolo ceramico
(14x19x29)cm, aparentes, espessura de 14cm, para
superficies com vaos e arestas. Fornecimento e
assentamento.(desonerado)</t>
  </si>
  <si>
    <t>97,87</t>
  </si>
  <si>
    <t>AL 04.23.0200 (/)</t>
  </si>
  <si>
    <t>Alvenaria estrutural de tijolo ceramico tipo "L"
(14x19x29)cm, aparentes, espessura de 14cm, para
cintas e vergas de amarracao. Fornecimento e
assentamento.(desonerado)</t>
  </si>
  <si>
    <t>AL 04.23.0300 (/)</t>
  </si>
  <si>
    <t>Alvenaria estrutural de tijolo ceramico tipo "U"
(14x19x29)cm, aparentes, espessura de 14cm, para
cintas e vergas de amarracao. Fornecimento e
assentamento.(desonerado)</t>
  </si>
  <si>
    <t>AL 04.25.0050 (/)</t>
  </si>
  <si>
    <t>Alvenaria de blocos de concreto (10x20x40)cm, com
argamassa de cimento e areia no traco 1:8, em
paredes corridas de 0,10m de espessura, ate 3m de
altura, e medida pela area real.(desonerado)</t>
  </si>
  <si>
    <t>58,39</t>
  </si>
  <si>
    <t>AL 04.25.0053 (/)</t>
  </si>
  <si>
    <t>Alvenaria de blocos de concreto (10x20x40)cm, com
argamassa de cimento e areia no traco 1:8, em
paredes corridas de 0,10m de espessura, de 3m a
4,50m de altura, e medida pela area real.
(desonerado)</t>
  </si>
  <si>
    <t>82,38</t>
  </si>
  <si>
    <t xml:space="preserve">AL 04.25.0100 (/) </t>
  </si>
  <si>
    <t>Alvenaria de blocos de concreto (10x20x40)cm, com
argamassa de cimento e areia, no traco 1:8, em
paredes com vaos e arestas de meia vez (0,10m),</t>
  </si>
  <si>
    <t>70,28</t>
  </si>
  <si>
    <t>www2.rio.rj.gov.br/sco/catalogo.cfm 41/55</t>
  </si>
  <si>
    <t>ate 3m de altura, e medida pela area real.
(desonerado)</t>
  </si>
  <si>
    <t>AL 04.25.0103 (/)</t>
  </si>
  <si>
    <t>Alvenaria de blocos de concreto (10x20x40)cm, com
argamassa de cimento e areia no traco 1:8, em
paredes com vaos e arestas de meia vez (0,10m),de
3m a 4,50m de altura, e medida pela area real.
(desonerado)</t>
  </si>
  <si>
    <t>AL 04.25.0250 (/)</t>
  </si>
  <si>
    <t>Alvenaria de blocos de concreto (15x20x40)cm, em
paredes de 0,15m de espessura, com argamassa de
cimento e areia no traco 1:4 (em volume), no
assentamento e no preenchimento dos vazios dos
blocos, ate 1,50m de altura e medida pela area real.
(desonerado)</t>
  </si>
  <si>
    <t>120,35</t>
  </si>
  <si>
    <t>AL 04.25.0300 (/)</t>
  </si>
  <si>
    <t>Alvenaria de blocos de concreto (15x20x40)cm, com
argamassa de cimento e areia no traco 1:8, em
paredes de 0,15m de espessura, de superficie
corrida, e medida pela area real.(desonerado)</t>
  </si>
  <si>
    <t>www2.rio.rj.gov.br/sco/catalogo.cfm 42/55</t>
  </si>
  <si>
    <t>AL 04.25.0350 (/)</t>
  </si>
  <si>
    <t>Alvenaria de blocos de concreto (10x20x40)cm,
com argamassa de cimento e areia no traco 1:8, em
paredes corridas de 0,20m de espessura, ate 3m de
altura, e medida pela area real.(desonerado)</t>
  </si>
  <si>
    <t>118,46</t>
  </si>
  <si>
    <t>AL 04.25.0353 (/)</t>
  </si>
  <si>
    <t>Alvenaria de blocos de concreto (10x20x40)cm,
com argamassa de cimento e areia no traco 1:8, em
paredes corridas de 0,20m de espessura, de 3m a
4,50m de altura, e medida pela area real.
(desonerado)</t>
  </si>
  <si>
    <t>129,53</t>
  </si>
  <si>
    <t>AL 04.25.0400 (/)</t>
  </si>
  <si>
    <t>Alvenaria de blocos de concreto (10x20x40)cm,
com argamassa de cimento e areia no traco 1:8, em
paredes com vaos ou arestas de 0,20m de
espessura, ate 3m de altura, e medida pela area
real.(desonerado)</t>
  </si>
  <si>
    <t>128,50</t>
  </si>
  <si>
    <t>AL 04.25.0403 (/)</t>
  </si>
  <si>
    <t>Alvenaria de blocos de concreto (10x20x40)cm,
com argamassa de cimento e areia no traco 1:8, em
paredes com vaos ou arestas de 0,20m de
espessura, de 3m a 4,50m de altura, e medida pela
area real.(desonerado)</t>
  </si>
  <si>
    <t>AL 04.25.0450 (/)</t>
  </si>
  <si>
    <t>Alvenaria de blocos de concreto (20x20x40)cm,
com argamassa de cimento e areia no traco 1:6, em
paredes de 0,20m de espessura, de superficie
corrida, ate 3m de altura, e medida pela area real.
(desonerado)</t>
  </si>
  <si>
    <t>96,42</t>
  </si>
  <si>
    <t>AL 04.25.0453 (/)</t>
  </si>
  <si>
    <t>Alvenaria de blocos de concreto (20x20x40)cm,
com argamassa de cimento e areia no traco 1:6, em
paredes corridas de 0,20m de espessura, de 3m a
4,50m de altura, e medida pela area real.
(desonerado)</t>
  </si>
  <si>
    <t>111,18</t>
  </si>
  <si>
    <t>AL 04.27.0100 (/)</t>
  </si>
  <si>
    <t>Alvenaria de blocos de concreto estrutural
(15x20x40)cm, com argamassa de cimento e areia
no traco 1:8, em paredes com vaos de meia vez
(0,15m), ate 3m de altura, e medida pela area real.
(desonerado)</t>
  </si>
  <si>
    <t>75,41</t>
  </si>
  <si>
    <t>AL 04.29.0100 (/)</t>
  </si>
  <si>
    <t>Alvenaria de blocos de concreto celular
(10x30x60)cm, com argamassa de cimento, cal
hidratada e areia fina no traco 1:3:5, em paredes de
10cm de espessura e medida pela area real.
(desonerado)</t>
  </si>
  <si>
    <t>AL 04.30.0050 (A)</t>
  </si>
  <si>
    <t>Parede de blocos vazados (cobogo), em tijolos
ceramicos (10x10x10)cm, assentes com argamassa
de cimento e areia no traco 1:4, levando um
vergalhao de 5,0mm em cada junta, preso nas
extremidades a estrutura ou alvenaria existente.
Fornecimento e assentamento.(desonerado)</t>
  </si>
  <si>
    <t>AL 04.30.0150 (A)</t>
  </si>
  <si>
    <t>Parede de blocos vazados (cobogo), em placas de
concreto (51x51x7)cm, furos quadrados, assentes
com argamassa de cimento e areia no traco 1:4,
levando um vergalhao de 5,0mm em cada junta,
preso nas extremidades, a estrutura ou alvenaria
existente. Fornecimento e assentamento.
(desonerado)</t>
  </si>
  <si>
    <t>236,81</t>
  </si>
  <si>
    <t>AL 04.30.0200 (/)</t>
  </si>
  <si>
    <t>Parede de elementos vazados (cobogo), em placas
de concreto modelo 22-B, Neo-Rex ou similar,
medindo: (33x33x10)cm, assentes com argamassa
de cimento e areia, no traco 1:4. Fornecimento e
assentamento.(desonerado)</t>
  </si>
  <si>
    <t>272,78</t>
  </si>
  <si>
    <t>AL 04.30.0250 (/)</t>
  </si>
  <si>
    <t>Paredes de veneziana de concreto, em tijolos tipo
Neo-Rex no 59 (39x10x10)cm ou similar, assentes
com argamassa de cimento e aeia no traco 1:4.
Fornecimento e assentamento.(desonerado)</t>
  </si>
  <si>
    <t>283,50</t>
  </si>
  <si>
    <t>AL 04.35.0050 (A)</t>
  </si>
  <si>
    <t>Alvenaria de blocos de vidro nacional, tipo
veneziana (19x8x9,5)cm, assentes com argamassa
de cimento, cal e areia fina, no traco 1:3:5.
Fornecimento e assentamento.(desonerado)</t>
  </si>
  <si>
    <t>1.148,24</t>
  </si>
  <si>
    <t>AL 04.35.0100 (/)</t>
  </si>
  <si>
    <t>Alvenaria de blocos de vidro nacional, canelado
(20x20x10)cm, assentes com argamassa de
cimento, cal e areia fina, no traco 1:3:5.
Fornecimento e assentamento.(desonerado)</t>
  </si>
  <si>
    <t>601,43</t>
  </si>
  <si>
    <t xml:space="preserve">AL 04.35.0150 (/) </t>
  </si>
  <si>
    <t xml:space="preserve">Alvenaria de blocos de vidro nacional, incolor </t>
  </si>
  <si>
    <t>www2.rio.rj.gov.br/sco/catalogo.cfm 43/55</t>
  </si>
  <si>
    <t>(20x20x10)cm, padrao Rio-Cidade, assentes com
silicone. Fornecimento e assentamento.
(desonerado)</t>
  </si>
  <si>
    <t>Alvenaria de pedra seca em elevacao, de uma face,
feita com blocos de dimensoes aproximadas de
(30x30x30)cm ate (40x40x40)cm, ate 3m de
altura.</t>
  </si>
  <si>
    <t>256,10</t>
  </si>
  <si>
    <t>Alvenaria de pedra em elevacao, de uma face, feita
com blocos de dimensoes aproximadas de
(30x30x30)cm ate (40x40x40)cm, assentes com
argamassa de cimento, saibro e areia 1:2:3, juntas
simples, ate 1,50m de altura.</t>
  </si>
  <si>
    <t>404,89</t>
  </si>
  <si>
    <t>Alvenaria de pedra em elevacao, de uma face, feita
com blocos de pedra-de-mao, assentes com
argamassa de cimento, saibro e areia, traco 1:2:3,
ate 1,50m de altura, sendo a espessura ate 0,35m.</t>
  </si>
  <si>
    <t>640,67</t>
  </si>
  <si>
    <t>www2.rio.rj.gov.br/sco/catalogo.cfm 44/55</t>
  </si>
  <si>
    <t>Alvenaria de pedra em elevacao, de uma face, feita
com blocos de dimensoes aproximadas de
(30x30x30)cm ate (40x40x40)cm, assentes com
argamassa de cimento, saibro e areia 1:2:3, juntas
simples, acima de 1,50 ate 3m de altura.</t>
  </si>
  <si>
    <t>704,83</t>
  </si>
  <si>
    <t>Alvenaria de pedra em elevacao, de 2 faces, feita
com blocos de pedra-de-mao, assentes com
argamassa de cimento, saibro e areia no traco
1:2:3, ate 1,50m de altura, sendo espessura ate
0,35m.</t>
  </si>
  <si>
    <t>866,23</t>
  </si>
  <si>
    <t>Alvenaria de pedra em elevacao, de 2 faces, feita
com blocos de pedra-de-mao, assentes com
argamassa de cimento, saibro e areia no traco
1:2:3, acima de 1,50 ate 3m de altura, sendo
espessura ate 0,35m.</t>
  </si>
  <si>
    <t>1.029,09</t>
  </si>
  <si>
    <t>Junta relevo, em alvenaria de pedra em elevacao,
de 1 face, feita com blocos de dimensoes
aproximadas de (30x30x30)cm ate (40x40x40)cm,
com argamassa de cimento, cal e areia fina, no
traco 1:3:5.</t>
  </si>
  <si>
    <t>Alvenaria de tijolo macico (7x10x20)cm, com
argamassa de cimento e saibro no traco 1:6, em
paredes de meia vez (0,10m), de superficie corrida,
ate 1,50m de altura, e medida pela area real.</t>
  </si>
  <si>
    <t>102,51</t>
  </si>
  <si>
    <t>Alvenaria de tijolo macico (7x10x20)cm, com
argamassa de cimento e saibro no traco 1:6, em
paredes de meia vez (0,10m), de superficie corrida,
ate 3m de altura, e medida pela area real.</t>
  </si>
  <si>
    <t>Alvenaria de tijolo macico (7x10x20)cm, com
argamassa de cimento e saibro no traco 1:6, em
paredes de meia vez (0,10m), de superficie corrida,
de 3m a 4,50m de altura, e medida pela area real.</t>
  </si>
  <si>
    <t>135,62</t>
  </si>
  <si>
    <t>Alvenaria de tijolo macico (7x10x20)cm, com
argamassa de cimento e saibro no traco 1:6, em
paredes com vaos ou arestas, de meia vez (0,10m),
ate 3m de altura, e medida pela area real.</t>
  </si>
  <si>
    <t>113,37</t>
  </si>
  <si>
    <t>Alvenaria de tijolo macico (7x10x20)cm, com
argamassa de cimento e saibro no traco 1:6, em
paredes com vaos ou arestas, de meia vez (0,10m),
de 3m a 4,50m de altura, e medida pela area real.</t>
  </si>
  <si>
    <t>152,27</t>
  </si>
  <si>
    <t>Alvenaria de tijolo macico (7x10x20)cm, com
argamassa de cimento e saibro no traco 1:6, em
paredes de 1 vez (0,20m), de superficie corrida, ate
1,50m de altura, e medida pela area real.</t>
  </si>
  <si>
    <t>198,38</t>
  </si>
  <si>
    <t>Alvenaria de tijolo macico (7x10x20)cm, com
argamassa de cimento e saibro no traco 1:6, em
paredes de 1 vez (0,20m), de superficie corrida, ate
3m de altura, e medida pela area real.</t>
  </si>
  <si>
    <t>202,29</t>
  </si>
  <si>
    <t>Alvenaria de tijolo macico (7x10x20)cm, com
argamassa de cimento e saibro no traco 1:6, em
paredes com vaos ou arestas, de 1 vez (0,20m), ate
3m de altura, e medida pela area real.</t>
  </si>
  <si>
    <t>223,65</t>
  </si>
  <si>
    <t>Alvenaria de tijolo macico (7x10x20)cm, com
argamassa de cimento e saibro no traco 1:6, em
paredes de 1 vez (0,20m), de superficie corrida, de
3m a 4,50m de altura, e medida pela area real.</t>
  </si>
  <si>
    <t>259,95</t>
  </si>
  <si>
    <t>Alvenaria de tijolo macico (7x10x20)cm, com
argamassa de cimento e saibro no traco 1:6, em
paredes com vaos ou arestas, de 1 vez (0,20m), de
3m a 4,50m de altura, e medida pela area real.</t>
  </si>
  <si>
    <t>290,62</t>
  </si>
  <si>
    <t>Alvenaria para caixas enterradas, ate 0,80m de
profundidade, de tijolo macico (7x10x20)cm, com
argamassa de cimento, saibro e areia no traco 1:2:2
e parede de meia vez.</t>
  </si>
  <si>
    <t>115,10</t>
  </si>
  <si>
    <t>Alvenaria para caixas enterradas, ate 0,80m de
profundidade, de tijolo macico (7x10x20)cm, com
argamassa de cimento, saibro e areia no traco 1:2:2
e parede de 1 vez (19cm).</t>
  </si>
  <si>
    <t>227,43</t>
  </si>
  <si>
    <t xml:space="preserve">AL 05.15.0103 (/) </t>
  </si>
  <si>
    <t>Alvenaria para caixas enterradas, de 0,80m a 1,60m
de profundidade, de tijolo macico (7x10x20)cm,</t>
  </si>
  <si>
    <t>308,97</t>
  </si>
  <si>
    <t>www2.rio.rj.gov.br/sco/catalogo.cfm 45/55</t>
  </si>
  <si>
    <t>com argamassa de cimento, saibro e areia no traco
1:2:2 e parede de 1 vez e meia (29cm).</t>
  </si>
  <si>
    <t>Alvenaria de tijolo (10x20x20)cm,de furos
redondos, com argamassa de cimento e saibro no
traco 1:8, em parede de meia vez (0,10m), de
superficie corrida, ate 1,50m de altura, e medida
pela area real.</t>
  </si>
  <si>
    <t>59,57</t>
  </si>
  <si>
    <t>Alvenaria de tijolo (10x20x20)cm, de furos
redondos, com argamassa de cimento e saibro no
traco 1:8, em parede de meia vez (0,10m), de
superficie corrida, ate 3m de altura, e medida pela
area real.</t>
  </si>
  <si>
    <t>61,70</t>
  </si>
  <si>
    <t>Alvenaria de tijolo (10x20x20)cm, de furos
redondos, com argamassa de cimento e saibro no
traco 1:8, em paredes de meia vez (0,10m), de
superficie corrida, de 3m a 4,50m de altura, e
medida pela area real.</t>
  </si>
  <si>
    <t>www2.rio.rj.gov.br/sco/catalogo.cfm 46/55</t>
  </si>
  <si>
    <t>Alvenaria de tijolo (10x20x20)cm, de furos
redondos, com argamassa de cimento e saibro no
traco 1:8, em parede com vaos ou arestas (0,10m),
ate 3m de altura, e medida pela area real.</t>
  </si>
  <si>
    <t>68,93</t>
  </si>
  <si>
    <t>Alvenaria de tijolo (10x20x20)cm, de furos
redondos, com argamassa de cimento e saibro no
traco 1:8, em paredes com vaos ou arestas de meia
vez (0,10m), de 3m a 4,50m de altura, e medida
pela area real.</t>
  </si>
  <si>
    <t>Alvenaria de tijolo (10x20x30)cm, de furos
redondos, com argamassa de cimento e saibro no
traco 1:8, em paredes de meia vez (0,10m), de
superficie corrida, ate 1,50m de altura, e medida
pela area real.</t>
  </si>
  <si>
    <t>54,73</t>
  </si>
  <si>
    <t>Alvenaria de tijolo (10x20x30)cm, de furos
redondos, com argamassa de cimento e saibro no
traco 1:8, em paredes de meia vez (0,10m), de
superficie corrida, ate 3m de altura, e medida pela
area real.</t>
  </si>
  <si>
    <t>55,96</t>
  </si>
  <si>
    <t>Alvenaria de tijolo (10x20x30)cm, de furos
redondos, com argamassa de cimento e saibro no
traco 1:8, em paredes de meia vez (0,10m), de
superficie corrida de 3m a 4,50m de altura, e medida
pela area real.</t>
  </si>
  <si>
    <t>74,46</t>
  </si>
  <si>
    <t>Alvenaria de tijolo (10x20x30)cm, de furos
redondos, com argamassa de cimento e saibro no
traco 1:8, em paredes com vaos ou arestas (0,10m),
ate 3m de altura, e medida pela area real.</t>
  </si>
  <si>
    <t>62,22</t>
  </si>
  <si>
    <t>Alvenaria de tijolo (10x20x30)cm, de furos
redondos, com argamassa de cimento e saibro no
traco 1:8, em paredes com vaos ou arestas de meia
vez (0,10m), de 3m a 4,50m de altura, e medida
pela area real.</t>
  </si>
  <si>
    <t>Alvenaria de tijolo (10x20x20)cm, de furos
redondos, com argamassa de cimento e saibro no
traco 1:8, em paredes de 1 vez (0,20m), de
superficie corrida, ate 1,50m de altura, e medida
pela area real.</t>
  </si>
  <si>
    <t>119,25</t>
  </si>
  <si>
    <t>Alvenaria de tijolo (10x20x20)cm, de furos
redondos, com argamassa de cimento e saibro no
traco 1:8, em paredes de 1 vez (0,20m), de
superficie corrida, ate 3m de altura, e medida pela
area real.</t>
  </si>
  <si>
    <t>122,50</t>
  </si>
  <si>
    <t>Alvenaria de tijolo (10x20x20)cm, de furos
redondos, com argamassa de cimento e saibro no
traco 1:8, em parede com vaos ou arestas (0,20m),
ate 3m de altura, e medida pela area real.</t>
  </si>
  <si>
    <t>137,71</t>
  </si>
  <si>
    <t>Alvenaria de tijolo (10x20x20)cm, de furos
redondos, com argamassa de cimento e saibro no
traco 1:8, em parede com vaos ou arestas (0,20m),
de 3m a 4,50m de altura, e medida pela area real.</t>
  </si>
  <si>
    <t>194,47</t>
  </si>
  <si>
    <t>Alvenaria de tijolo (10x20x30)cm, de furos
redondos, com argamassa de cimento e saibro no
traco 1:8, em paredes de 1 vez (0,20m), de
superficie corrida, ate 1,50m de altura, e medida
pela area real.</t>
  </si>
  <si>
    <t>Alvenaria de tijolo (10x20x30)cm, de furos
redondos, com argamassa de cimento e saibro no
traco 1:8, em paredes de 1 vez (0,20m), de
superficie corrida, ate 3m de altura, e medida pela
area real.</t>
  </si>
  <si>
    <t>111,12</t>
  </si>
  <si>
    <t>Alvenaria de tijolo (10x20x30)cm, de furos
redondos, com argamassa de cimento e saibro no
traco 1:8, em paredes com vaos ou arestas (0,20m),
ate 3m de altura, e medida pela area real.</t>
  </si>
  <si>
    <t>120,14</t>
  </si>
  <si>
    <t>Alvenaria de tijolo (10x20x30)cm, de furos
redondos, com argamassa de cimento e saibro no
traco 1:8, em paredes corridas de 1 vez (0,20m), de
3m a 4,50m de altura, e medida pela area real.</t>
  </si>
  <si>
    <t>142,40</t>
  </si>
  <si>
    <t xml:space="preserve">AL 05.20.0500 (/) </t>
  </si>
  <si>
    <t xml:space="preserve">Alvenaria de tijolo (10x20x30)cm, de furos </t>
  </si>
  <si>
    <t>160,05</t>
  </si>
  <si>
    <t>www2.rio.rj.gov.br/sco/catalogo.cfm 47/55</t>
  </si>
  <si>
    <t>redondos, com argamassa de cimento e saibro no
traco 1:8, em paredes com vaos ou arestas de 1 vez
(0,20m), de 3m a 4,50m de altura, e medida pela
area real.</t>
  </si>
  <si>
    <t>Alvenaria estrutural de tijolo ceramico
(14x19x29)cm, aparentes, espessura de 14cm, para
superficies com vaos e arestas. Fornecimento e
assentamento.</t>
  </si>
  <si>
    <t>Alvenaria estrutural de tijolo ceramico tipo "L"
(14x19x29)cm, aparentes, espessura de 14cm, para
cintas e vergas de amarracao. Fornecimento e
assentamento.</t>
  </si>
  <si>
    <t>Alvenaria estrutural de tijolo ceramico tipo "U"
(14x19x29)cm, aparentes, espessura de 14cm, para
cintas e vergas de amarracao. Fornecimento e
assentamento.</t>
  </si>
  <si>
    <t>31,41</t>
  </si>
  <si>
    <t>Alvenaria de blocos de concreto (10x20x40)cm, com
argamassa de cimento e areia no traco 1:8, em
paredes corridas de 0,10m de espessura, ate 3m de
altura, e medida pela area real.</t>
  </si>
  <si>
    <t>61,24</t>
  </si>
  <si>
    <t>www2.rio.rj.gov.br/sco/catalogo.cfm 48/55</t>
  </si>
  <si>
    <t>Alvenaria de blocos de concreto (10x20x40)cm,
com argamassa de cimento e areia no traco 1:8, em
paredes corridas de 0,10m de espessura, de 3m a
4,50m de altura, e medida pela area real.</t>
  </si>
  <si>
    <t>Alvenaria de blocos de concreto (10x20x40)cm,
com argamassa de cimento e areia, no traco 1:8,
em paredes com vaos e arestas de meia vez
(0,10m), ate 3m de altura, e medida pela area real.</t>
  </si>
  <si>
    <t>73,89</t>
  </si>
  <si>
    <t>Alvenaria de blocos de concreto (10x20x40)cm,
com argamassa de cimento e areia no traco 1:8, em
paredes com vaos e arestas de meia vez (0,10m),de
3m a 4,50m de altura, e medida pela area real.</t>
  </si>
  <si>
    <t>Alvenaria de blocos de concreto (15x20x40)cm, em
paredes de 0,15m de espessura, com argamassa de
cimento e areia no traco 1:4 (em volume), no
assentamento e no preenchimento dos vazios dos
blocos, ate 1,50m de altura e medida pela area real.</t>
  </si>
  <si>
    <t>Alvenaria de blocos de concreto (15x20x40)cm,
com argamassa de cimento e areia no traco 1:8, em
paredes de 0,15m de espessura, de superficie
corrida, e medida pela area real.</t>
  </si>
  <si>
    <t>70,34</t>
  </si>
  <si>
    <t>Alvenaria de blocos de concreto (10x20x40)cm,
com argamassa de cimento e areia no traco 1:8, em
paredes corridas de 0,20m de espessura, ate 3m de
altura, e medida pela area real.</t>
  </si>
  <si>
    <t>124,24</t>
  </si>
  <si>
    <t>Alvenaria de blocos de concreto (10x20x40)cm,
com argamassa de cimento e areia no traco 1:8, em
paredes corridas de 0,20m de espessura, de 3m a
4,50m de altura, e medida pela area real.</t>
  </si>
  <si>
    <t>Alvenaria de blocos de concreto (10x20x40)cm,
com argamassa de cimento e areia no traco 1:8, em
paredes com vaos ou arestas de 0,20m de
espessura, ate 3m de altura, e medida pela area
real.</t>
  </si>
  <si>
    <t>134,84</t>
  </si>
  <si>
    <t>Alvenaria de blocos de concreto (10x20x40)cm,
com argamassa de cimento e areia no traco 1:8, em
paredes com vaos ou arestas de 0,20m de
espessura, de 3m a 4,50m de altura, e medida pela
area real.</t>
  </si>
  <si>
    <t>153,16</t>
  </si>
  <si>
    <t>Alvenaria de blocos de concreto (20x20x40)cm,
com argamassa de cimento e areia no traco 1:6, em
paredes de 0,20m de espessura, de superficie
corrida, ate 3m de altura, e medida pela area real.</t>
  </si>
  <si>
    <t>100,96</t>
  </si>
  <si>
    <t>Alvenaria de blocos de concreto (20x20x40)cm,
com argamassa de cimento e areia no traco 1:6, em
paredes corridas de 0,20m de espessura, de 3m a
4,50m de altura, e medida pela area real.</t>
  </si>
  <si>
    <t>117,26</t>
  </si>
  <si>
    <t>Alvenaria de blocos de concreto estrutural
(15x20x40)cm, com argamassa de cimento e areia
no traco 1:8, em paredes com vaos de meia vez
(0,15m), ate 3m de altura, e medida pela area real.</t>
  </si>
  <si>
    <t>Alvenaria de blocos de concreto celular
(10x30x60)cm, com argamassa de cimento, cal
hidratada e areia fina no traco 1:3:5, em paredes de
10cm de espessura e medida pela area real.</t>
  </si>
  <si>
    <t>86,98</t>
  </si>
  <si>
    <t>Parede de blocos vazados (cobogo), em tijolos
ceramicos (10x10x10)cm, assentes com argamassa
de cimento e areia no traco 1:4, levando um
vergalhao de 5,0mm em cada junta, preso nas
extremidades a estrutura ou alvenaria existente.
Fornecimento e assentamento.</t>
  </si>
  <si>
    <t>279,95</t>
  </si>
  <si>
    <t>Parede de blocos vazados (cobogo), em placas de
concreto (51x51x7)cm, furos quadrados, assentes
com argamassa de cimento e areia no traco 1:4,
levando um vergalhao de 5,0mm em cada junta,
preso nas extremidades, a estrutura ou alvenaria
existente. Fornecimento e assentamento.</t>
  </si>
  <si>
    <t xml:space="preserve">AL 05.30.0200 (/) </t>
  </si>
  <si>
    <t>Parede de elementos vazados (cobogo), em placas
de concreto modelo 22-B, Neo-Rex ou similar,
medindo: (33x33x10)cm, assentes com argamassa</t>
  </si>
  <si>
    <t>280,68</t>
  </si>
  <si>
    <t>www2.rio.rj.gov.br/sco/catalogo.cfm 49/55</t>
  </si>
  <si>
    <t>de cimento e areia, no traco 1:4. Fornecimento e
assentamento.</t>
  </si>
  <si>
    <t>Paredes de veneziana de concreto, em tijolos tipo
Neo-Rex no 59 (39x10x10)cm ou similar, assentes
com argamassa de cimento e aeia no traco 1:4.
Fornecimento e assentamento.</t>
  </si>
  <si>
    <t>288,84</t>
  </si>
  <si>
    <t>Alvenaria de blocos de vidro nacional, tipo
veneziana (19x8x9,5)cm, assentes com argamassa
de cimento, cal e areia fina, no traco 1:3:5.
Fornecimento e assentamento.</t>
  </si>
  <si>
    <t>1.157,83</t>
  </si>
  <si>
    <t>Alvenaria de blocos de vidro nacional, canelado
(20x20x10)cm, assentes com argamassa de
cimento, cal e areia fina, no traco 1:3:5.
Fornecimento e assentamento.</t>
  </si>
  <si>
    <t>616,79</t>
  </si>
  <si>
    <t>Alvenaria de blocos de vidro nacional, incolor
(20x20x10)cm, padrao Rio-Cidade, assentes com
silicone. Fornecimento e assentamento.</t>
  </si>
  <si>
    <t>www2.rio.rj.gov.br/sco/catalogo.cfm 50/55</t>
  </si>
  <si>
    <t>AL 09.05.0050 (A)</t>
  </si>
  <si>
    <t>Divisoria de madeira de dupla face, construida com
chapas de compensado de 6mm, estruturada
internamente com sarrafos de madeira serrada de
(2,5 x 5)cm, com utilizacao de 2 vezes, exclusive
pintura. Fornecimento e colocacao.(desonerado)</t>
  </si>
  <si>
    <t>AL 09.05.0100 (A)</t>
  </si>
  <si>
    <t>Painel de madeira face unica, construido com chapa
de compensado com 10mm, estruturada com
sarrafos de madeira serrada de (2,5 x 5)cm, com
utilizacao de 2 vezes, exclusive pintura.
Fornecimento e colocacao.(desonerado)</t>
  </si>
  <si>
    <t>50,62</t>
  </si>
  <si>
    <t>AL 09.05.0150 (/)</t>
  </si>
  <si>
    <t>Divisoria tipo painel-painel, com 35mm de
espessura, considerando uma area superior a
100m2, constituida de painel cego, com miolo semi
oco, revestido em chapa dura de alta densidade,
pintado, estruturado em perfis de aco galvanizado
pintado, inclusive portas e exclusive suas ferragens.
Fornecimento e colocacao.(desonerado)</t>
  </si>
  <si>
    <t>AL 09.05.0153 (/)</t>
  </si>
  <si>
    <t>Divisoria tipo painel-painel, com 35mm de
espessura, considerando uma area superior a
100m2, constituida de painel cego, com miolo semi
oco, revestido em chapa dura de alta densidade, com
laminado melaminico de baixa pressao, estruturado
em perfis de aco galvanizado, pintado, inclusive
portas e exclusive suas ferragens. Fornecimento e
colocacao.(desonerado)</t>
  </si>
  <si>
    <t>AL 09.05.0156 (/)</t>
  </si>
  <si>
    <t>Divisoria tipo painel-painel, com 35mm de
espessura, considerando uma area superior a
100m2, constituida de painel cego com miolo semi
oco, revestido em chapa dura de alta densidade,
pintado, estruturado em perfis de aluminio
anodizado natural, inclusive portas e exclusive suas
ferragens. Fornecimento e colocacao.(desonerado)</t>
  </si>
  <si>
    <t>288,94</t>
  </si>
  <si>
    <t>AL 09.05.0200 (/)</t>
  </si>
  <si>
    <t>Divisoria tipo painel-painel, com 35mm de
espessura, considerando uma area superior a
100m2, constituida de painel cego, com miolo semi
oco, revestido em chapa dura de alta densidade, com
laminado melaminico de baixa pressao, estruturado
em perfis de aluminio anodizado natural, inclusive
portas e exclusive suas ferragens. Fornecimento e
colocacao.(desonerado)</t>
  </si>
  <si>
    <t>335,75</t>
  </si>
  <si>
    <t>AL 09.05.0400 (/)</t>
  </si>
  <si>
    <t>Divisoria tipo painel-bandeira de vidro, com 35mm
de espessura, considerando uma area superior a
100m2, constituida de painel e vidro na parte
superior (inclusive este), com miolo semi-oco,
revestido em chapa dura de alta densidade, pintado,
estruturado em perfis de aco galvanizado pintado,
inclusive portas e exclusive suas ferragens.
Fornecimento e colocacao.(desonerado)</t>
  </si>
  <si>
    <t>137,36</t>
  </si>
  <si>
    <t>AL 09.05.0450 (/)</t>
  </si>
  <si>
    <t>Divisoria tipo painel-bandeira de vidro, com 35mm
de espessura, considerando uma area superior a
100m2, constituida de painel de vidro na parte
superior (inclusive este), com miolo semi-oco,
revestido em chapa dura de alta densidade, com
laminado melaminico de baixa pressao, estruturado
em perfis de aco galvanizado, pintado, inclusive
portas e exclusive suas ferragens. Fornecimento e
colocacao.(desonerado)</t>
  </si>
  <si>
    <t>AL 09.05.0600 (/)</t>
  </si>
  <si>
    <t>Divisoria tipo painel-bandeira de vidro, com 35mm
de espessura, considerando uma area superior a
100m2, constituida de painel e vidro na parte
superior (inclusive este), com miolo semi-oco,
revestido em chapa dura de alta densidade, pintado,
estruturado em perfis de aluminio anodizado
natural, inclusive portas e exclusive suas ferragens.
Fornecimento e colocacao.(desonerado)</t>
  </si>
  <si>
    <t>316,06</t>
  </si>
  <si>
    <t xml:space="preserve">AL 09.05.0650 (/) </t>
  </si>
  <si>
    <t>Divisoria tipo painel-bandeira de vidro, com 35mm
de espessura, considerando uma area superior a
100m2, constituida de painel e vidro na parte
superior (inclusive este), com miolo semi-oco,
revestido em chapa dura de alta densidade, com
laminado melaminico de baixa pressao, estruturado
em perfis de aluminio anodizado natural, inclusive</t>
  </si>
  <si>
    <t>247,78</t>
  </si>
  <si>
    <t>www2.rio.rj.gov.br/sco/catalogo.cfm 51/55</t>
  </si>
  <si>
    <t>portas e exclusive suas ferragens. Fornecimento e
colocacao.(desonerado)</t>
  </si>
  <si>
    <t>AL 09.05.0750 (/)</t>
  </si>
  <si>
    <t>Divisoria tipo painel-vidro-painel, com 35mm de
espessura, considerando uma area superior a
100m2, constituida de painel cego ate a altura de
1,10m e acima de 2,10m, com vidro entre 1,10 e
2,10m (inclusive este), com miolo semi-oco,
revestido em chapa dura de alta densidade, pintado,
estruturado em perfis de aco galvanizado, pintado,
inclusive portas e exclusive suas ferragens.
Fornecimento e colocacao.(desonerado)</t>
  </si>
  <si>
    <t>143,68</t>
  </si>
  <si>
    <t>AL 09.05.0800 (/)</t>
  </si>
  <si>
    <t>Divisoria tipo painel-vidro-painel, com 35mm de
espessura, considerando uma area superior a
100m2, constituida de painel cego ate a altura de
1,10m e acima de 2,10m, com vidro entre 1,10 e
2,10m (inclusive este), com miolo semi-oco,
revestido em chapa dura de alta densidade, com
laminado melaminico de baixa pressao, estruturado
em perfis de aco galvanizado, pintado, inclusive
portas e exclusive suas ferragens. Fornecimento e
colocacao.(desonerado)</t>
  </si>
  <si>
    <t>131,13</t>
  </si>
  <si>
    <t>www2.rio.rj.gov.br/sco/catalogo.cfm 52/55</t>
  </si>
  <si>
    <t>AL 09.05.0850 (/)</t>
  </si>
  <si>
    <t>Divisoria tipo painel-vidro-painel, com 35mm de
espessura, considerando uma area superior a
100m2, constituida de painel cego ate a altura de
1,10m e acima de 2,10m, com vidro entre 1,10 e
2,10m (inclusive este), com miolo macico,
retardante de fogo, a base mineral de vermiculita
expandida, revestido em chapa dura de alta
densidade, pintado, estruturado em perfis de aco
galvanizado, pintado, inclusive portas e exclusive
suas ferragens. Fornecimento e colocacao.
(desonerado)</t>
  </si>
  <si>
    <t>AL 09.05.0950 (/)</t>
  </si>
  <si>
    <t>Divisoria tipo painel-vidro-painel, com 35mm de
espessura, considerando uma area superior a
100m2, constituida de painel cego ate a altura de
1,10m e acima de 2,10m, com vidro entre 1,10 e
2,10m (inclusive este), com miolo semi-oco,
revestido em chapa dura de alta densidade,
pintado, estruturado em perfis de aluminio
anodizado natural, inclusive portas e exclusive suas
ferragens. Fornecimento e colocacao.(desonerado)</t>
  </si>
  <si>
    <t>AL 09.05.1000 (/)</t>
  </si>
  <si>
    <t>Divisoria tipo painel-vidro-painel, com 35mm de
espessura, considerando uma area superior a
100m2, constituida de painel cego ate a altura de
1,10 e 2,10m, com vidro entre 1,10 e 2,10m
(inclusive este), com miolo semi-oco, revestido em
chapa dura de alta densidade, com laminado
melaminico de baixa pressao, estruturado em perfis
de aluminio anodizado natural, inclusive portas e
exclusive suas ferragens. Fornecimento e
colocacao.(desonerado)</t>
  </si>
  <si>
    <t>198,89</t>
  </si>
  <si>
    <t>AL 09.05.1150 (A)</t>
  </si>
  <si>
    <t>Painel de acabamento para cabines e palcos,
construido com pano de polipropileno, gramatura
60, com largura de 1,40m, em cor, estruturado com
madeira serrada de (2 x 5)cm . Fornecimento e
colocacao.(desonerado)</t>
  </si>
  <si>
    <t>24,00</t>
  </si>
  <si>
    <t>AL 09.05.1200 (/)</t>
  </si>
  <si>
    <t>Painel divisorio com (3,0x0,5x0,1)m, de concreto
celular autoclavado, conforme DIN 4223, com
densidade nominal de 725Kg/m3, resistencia
minima de ruptura de 45Kg/m2 e armadura CA-60
eletrosoldada , Sical ou similar. Fornecimento e
instalacao.(desonerado)</t>
  </si>
  <si>
    <t>196,98</t>
  </si>
  <si>
    <t>AL 09.05.2000 (/)</t>
  </si>
  <si>
    <t>Parede divisoria em Painel Wall Eternit ou similar,
fixado em perfil guia no piso ou teto e perfil "H"
montante em chapa perfilada de aco zincado.
Fornecimento e colocacao.(desonerado)</t>
  </si>
  <si>
    <t>AL 09.05.2500 (/)</t>
  </si>
  <si>
    <t>Parede divisoria termo-acustica, tipo sanduiche,
lisa, em chapa de aco galvanizado, 0,50mm, para
uso onde se requer isolamento termo-accustico e
conforto termico, dupla estanqueidade lateral
(superior/inferior) com pintura eletrostatica
branca, com miolo de isopor, fixado em perfil guia
no piso ou no teto e perfil "H", montante em chapa
perfilada de aco zincado. Fornecimento e colocacao.
(desonerado)</t>
  </si>
  <si>
    <t>628,22</t>
  </si>
  <si>
    <t>AL 09.05.3000 (/)</t>
  </si>
  <si>
    <t>Parede divisoria termo-acustica, tipo sanduiche,
lisa, em chapa de aco galvanizado, 0,50mm, para
uso onde se requer isolamento termo-acustico e
conforto termico, dupla estanqueidade lateral
(superior/inferior) com pintura eletrostatica
branca, com miolo de isopor, fixado em perfil guia
no piso ou teto e perfil "H", montante em chapa
perfilada de aco zincado. Fornecimento e colocacao.
(desonerado)</t>
  </si>
  <si>
    <t>412,53</t>
  </si>
  <si>
    <t>AL 09.10.0050 (A)</t>
  </si>
  <si>
    <t>Parede divisoria para sanitarios, em placa de
Marmore Branco Nacional, com 3cm de espessura,
polida nas 2 faces, apoiada no piso e parede,
exclusive fornecimento das ferragens de fixacao do
marmore, portas e suas ferragens. Fornecimento e
colocacao.(desonerado)</t>
  </si>
  <si>
    <t>407,95</t>
  </si>
  <si>
    <t xml:space="preserve">AL 09.10.0053 (A) </t>
  </si>
  <si>
    <t>Parede divisoria para sanitarios, de placa de
Marmore Branco Cintilante, com de 3cm de
espessura, polida nas faces apoiada no piso e</t>
  </si>
  <si>
    <t>1.310,95</t>
  </si>
  <si>
    <t>www2.rio.rj.gov.br/sco/catalogo.cfm 53/55</t>
  </si>
  <si>
    <t>parede, exclusive fornecimento das ferragens de
fixacao de marmore, portas e suas ferragens.
Fornecimento e colocacao.(desonerado)</t>
  </si>
  <si>
    <t>AL 09.10.0100 (/)</t>
  </si>
  <si>
    <t>Parede divisoria para sanitarios e banheiros, de
placas de concreto armado (fck=15MPa), com
3,50cm de espessura, chumbadas no piso e fixado
na divisoria, em 3 pontos na sua altura, por estribos
previamente deixados na fundicao da placa,
exclusive revestimento, porta e suas ferragens.
Fornecimento e colocacao.(desonerado)</t>
  </si>
  <si>
    <t>175,31</t>
  </si>
  <si>
    <t>AL 09.10.0103 (/)</t>
  </si>
  <si>
    <t>Parede, em placa de concreto armado fck=15MPa,
com 5cm de espessura, chumbadas no piso e fixada
na parede em 3 pontos, por estribos previamente
deixados na furacao da placa. Fornecimento e
colocacao.(desonerado)</t>
  </si>
  <si>
    <t>185,32</t>
  </si>
  <si>
    <t>AL 09.15.0050 (/)</t>
  </si>
  <si>
    <t>Parede interna, de gesso acartonado, constituido
por 2 paineis de 12,5mm, estruturado em perfilados
metalicos de 75mm, com espessura de 100mm e pe
direito maximo de 3,50m, Lafarge - Gypsum ou
similar. Fornecimento e colocacao.(desonerado)</t>
  </si>
  <si>
    <t>238,79</t>
  </si>
  <si>
    <t>www2.rio.rj.gov.br/sco/catalogo.cfm 54/55</t>
  </si>
  <si>
    <t>Divisoria de madeira de dupla face, construida com
chapas de compensado de 6mm, estruturada
internamente com sarrafos de madeira serrada de
(2,5 x 5)cm, com utilizacao de 2 vezes, exclusive
pintura. Fornecimento e colocacao.</t>
  </si>
  <si>
    <t>70,04</t>
  </si>
  <si>
    <t>Painel de madeira face unica, construido com chapa
de compensado com 10mm, estruturada com
sarrafos de madeira serrada de (2,5 x 5)cm, com
utilizacao de 2 vezes, exclusive pintura.
Fornecimento e colocacao.</t>
  </si>
  <si>
    <t>53,67</t>
  </si>
  <si>
    <t>Divisoria tipo painel-painel, com 35mm de
espessura, considerando uma area superior a
100m2, constituida de painel cego, com miolo semi
oco, revestido em chapa dura de alta densidade,
pintado, estruturado em perfis de aco galvanizado
pintado, inclusive portas e exclusive suas ferragens.
Fornecimento e colocacao.</t>
  </si>
  <si>
    <t>Divisoria tipo painel-painel, com 35mm de
espessura, considerando uma area superior a
100m2, constituida de painel cego, com miolo semi
oco, revestido em chapa dura de alta densidade, com
laminado melaminico de baixa pressao, estruturado
em perfis de aco galvanizado, pintado, inclusive
portas e exclusive suas ferragens. Fornecimento e
colocacao.</t>
  </si>
  <si>
    <t>Divisoria tipo painel-painel, com 35mm de
espessura, considerando uma area superior a
100m2, constituida de painel cego com miolo semi
oco, revestido em chapa dura de alta densidade,
pintado, estruturado em perfis de aluminio
anodizado natural, inclusive portas e exclusive suas
ferragens. Fornecimento e colocacao.</t>
  </si>
  <si>
    <t>Divisoria tipo painel-painel, com 35mm de
espessura, considerando uma area superior a
100m2, constituida de painel cego, com miolo semi
oco, revestido em chapa dura de alta densidade, com
laminado melaminico de baixa pressao, estruturado
em perfis de aluminio anodizado natural, inclusive
portas e exclusive suas ferragens. Fornecimento e
colocacao.</t>
  </si>
  <si>
    <t>Divisoria tipo painel-bandeira de vidro, com 35mm
de espessura, considerando uma area superior a
100m2, constituida de painel e vidro na parte
superior (inclusive este), com miolo semi-oco,
revestido em chapa dura de alta densidade, pintado,
estruturado em perfis de aco galvanizado pintado,
inclusive portas e exclusive suas ferragens.
Fornecimento e colocacao.</t>
  </si>
  <si>
    <t>Divisoria tipo painel-bandeira de vidro, com 35mm
de espessura, considerando uma area superior a
100m2, constituida de painel de vidro na parte
superior (inclusive este), com miolo semi-oco,
revestido em chapa dura de alta densidade, com
laminado melaminico de baixa pressao, estruturado
em perfis de aco galvanizado, pintado, inclusive
portas e exclusive suas ferragens. Fornecimento e
colocacao.</t>
  </si>
  <si>
    <t>Divisoria tipo painel-bandeira de vidro, com 35mm
de espessura, considerando uma area superior a
100m2, constituida de painel e vidro na parte
superior (inclusive este), com miolo semi-oco,
revestido em chapa dura de alta densidade, pintado,
estruturado em perfis de aluminio anodizado
natural, inclusive portas e exclusive suas ferragens.
Fornecimento e colocacao.</t>
  </si>
  <si>
    <t xml:space="preserve">AL 10.05.0650 (/) </t>
  </si>
  <si>
    <t>www2.rio.rj.gov.br/sco/catalogo.cfm 55/55</t>
  </si>
  <si>
    <t>portas e exclusive suas ferragens. Fornecimento e
colocacao.</t>
  </si>
  <si>
    <t>Divisoria tipo painel-vidro-painel, com 35mm de
espessura, considerando uma area superior a
100m2, constituida de painel cego ate a altura de
1,10m e acima de 2,10m, com vidro entre 1,10 e
2,10m (inclusive este), com miolo semi-oco,
revestido em chapa dura de alta densidade, pintado,
estruturado em perfis de aco galvanizado, pintado,
inclusive portas e exclusive suas ferragens.
Fornecimento e colocacao.</t>
  </si>
  <si>
    <t>Divisoria tipo painel-vidro-painel, com 35mm de
espessura, considerando uma area superior a
100m2, constituida de painel cego ate a altura de
1,10m e acima de 2,10m, com vidro entre 1,10 e
2,10m (inclusive este), com miolo semi-oco,
revestido em chapa dura de alta densidade, com
laminado melaminico de baixa pressao, estruturado
em perfis de aco galvanizado, pintado, inclusive
portas e exclusive suas ferragens. Fornecimento e
colocacao.</t>
  </si>
  <si>
    <t>DEMOLIÇÕES, RETIRADAS E PREPARAÇÃO PARA PAVIMENTO</t>
  </si>
  <si>
    <t>CONCRETO USINADO FCK 30 MPA BRITA 0+1 ABATIMENTO 100 +/- 20MM</t>
  </si>
  <si>
    <t>CONCRETO USINADO FCK 20 MPA BRITA 0+1 ABATIMENTO 100 +/- 20MM</t>
  </si>
  <si>
    <t>CONCRETO USINADO FCK 25 MPA BRITA 0+1 ABATIMENTO 100 +/- 20MM</t>
  </si>
  <si>
    <t>DIVISORIA ESP.35MM MIOLO COLMEIA MOD ALTA/PAINEL/PAINEL MODULARES NO TIPO MD-1</t>
  </si>
  <si>
    <t>PORTA P/ DIVISORIA 80X210 CM, MIOLO CELULAR 35MM INC DOBR/FECH TUBULAR</t>
  </si>
  <si>
    <t>GRAMPO P/ CERCA GALVANIZADO 1" X 9"</t>
  </si>
  <si>
    <t>BARRA APOIO RETA INOX 40CM ACCESS - JACKWAL OU EQUIVALENTE</t>
  </si>
  <si>
    <t>PISO VINILICO PAVIFLEX CHROMA CONCEPT 30X30CM - ESP.2MM - COLOCADO, INCLUSIVE ARGAMASSA DE REGULARIZAÇÃO</t>
  </si>
  <si>
    <t>ESMALTE SINTETICO BRANCO FOSCO</t>
  </si>
  <si>
    <t>POSTE DE CONCRETO DUPLO "T" (DT) 7 METROS - 200 DAN</t>
  </si>
  <si>
    <t>ELETRODUTO GALVANIZADO ZINCADO 6"</t>
  </si>
  <si>
    <t>ELETRODUTO GALVANIZADO ZINCADO LEVE - 2.1/2"</t>
  </si>
  <si>
    <t>ELETRODUTO GALVANIZADO ZINCADO 4"</t>
  </si>
  <si>
    <t>CURVA 90º PARA ELETRODUTO GALVANIZADO ZINCADO 3"</t>
  </si>
  <si>
    <t>ELETRODUTO GALVANIZADO ZINCADO 3"</t>
  </si>
  <si>
    <t>CABO FLEX ISOL. TERMOPLAST. 0,6/1KV - 95MM2 - 90º HEPR</t>
  </si>
  <si>
    <t>CABO FLEX ISOL. TERMOPLAST. 0,6/1KV - 185MM2 - 90º HEPR</t>
  </si>
  <si>
    <t>CABO FLEX ISOL. TERMOPLAST. 0,6/1KV - 16MM2 - 90º HEPR</t>
  </si>
  <si>
    <t>CABO FLEX ISOL. TERMOPLAST. 0,6/1KV - 70MM2 - 90º HEPR</t>
  </si>
  <si>
    <t>CABO FLEXIVEL ISOLADO 0,6/1KV - 4 X 4.0MM2 - 90º HEPR</t>
  </si>
  <si>
    <t>CABO ISOLADO PVC PP 1 KV - 4 X 16.0MM2</t>
  </si>
  <si>
    <t>CABO FLEX ISOL. TERMOPLAST. 0,6/1KV - 25MM2 - 90º HEPR</t>
  </si>
  <si>
    <t>CABO FLEX ISOL. TERMOPLAST. 0,6/1KV - 35MM2 - 90º HEPR</t>
  </si>
  <si>
    <t>CABO FLEX ISOL. TERMOPLAST. 0,6/1KV - 6,0MM2 - 90º HEPR</t>
  </si>
  <si>
    <t>CABO FLEX ISOL. TERMOPLAST. 0,6/1KV - 10MM2 - 90º HEPR</t>
  </si>
  <si>
    <t>CABO FLEX ISOL. TERMOPLAST. 0,6/1KV - 50MM2 - 90º HEPR</t>
  </si>
  <si>
    <t>CABO FLEX ISOL. TERMOPLAST. 0,6/1KV - 240MM2 - 90º HEPR</t>
  </si>
  <si>
    <t>CABO FLEX ISOL. TERMOPLAST. 0,6/1KV - 150MM2 - 90º HEPR</t>
  </si>
  <si>
    <t>CABO FLEX ISOL. TERMOPLAST. 0,6/1KV - 2,5MM2 - 90º HEPR</t>
  </si>
  <si>
    <t>CABO FLEX ISOL. TERMOPLAST. 0,6/1KV - 4,0MM2 - 90º HEPR</t>
  </si>
  <si>
    <t>CABO FLEX ISOL. TERMOPLAST. 0,6/1KV - 120MM2 - 90º HEPR</t>
  </si>
  <si>
    <t>CABO FLEX ISOL. TERMOPLAST. 0,6/1KV - 300MM2 - 90º HEPR</t>
  </si>
  <si>
    <t>CABO COAXIAL P/ TV, SERIE -RG6-67% - 75 OHMS</t>
  </si>
  <si>
    <t>CABO DE COBRE PP FLEX ISOL. PVC 1000V ANTI-CHAMA 90º - 3 X 2,5MM2</t>
  </si>
  <si>
    <t>DISJUNTOR CX MOLDADA TRIPOLAR 100A - CURVA C - 20KA 220/127V</t>
  </si>
  <si>
    <t>DISJUNTOR CX MOLDADA TERMOMAGNETICO TRIPOLAR 125A 20KA</t>
  </si>
  <si>
    <t>DISJUNTOR CAIXA MOLDADA DIN TRIPOLAR 200A</t>
  </si>
  <si>
    <t>DISJ TERMOMAG TRIP CX MOLDADA 250A 25KA 480/600VCA</t>
  </si>
  <si>
    <t>DISJ TERMOMAG TRIP CX MOLD 150A 25KA 480/600VCA</t>
  </si>
  <si>
    <t>LAMPADA LED BIVOLT BULBO E27 9W - LUZ BRANCA - FORMATO TRADICIONAL</t>
  </si>
  <si>
    <t>LAMPADA LED BIVOLT BULBO E27 20W - LUZ BRANCA - FORMATO TRADICIONAL</t>
  </si>
  <si>
    <t>LUMINARIA SOBR 2X16 CORPO CH ACO PINT ELETROST REFLETOR E ALETAS - REF. CS216AL-N - AMS; 1261 ? LUMAVI; SO004000 - CLARON/EQUIVALENTE</t>
  </si>
  <si>
    <t>LUMINARIA SOBR 2X32W CORPO CH ACO PINT ELETROST REFLETOR E ALETAS - REF. CS232AL-N - AMS; 2447 ? LUMAVI; SO005000 - CLARON/EQUIVALENTE</t>
  </si>
  <si>
    <t>LUMINARIA EMBUTIR 2X32W CORPO CH ACO PINT ELETROST REFLETOR E ALETAS - REF. CE232AL-N - AMES, 6025 - LUMAVI; SO0020000 ? CLARON/EQUIVALENTE</t>
  </si>
  <si>
    <t>LUMINARIA SOBR 4X16W CORPO CH ACO PINT ELETROST REFLETOR E ALETAS - REF. CS416AL-N - AMES, 1452 ? LUMAVI; SO006000 - CLARON/EQUIVALENTE</t>
  </si>
  <si>
    <t>LUMINARIA EMB 2X16W CORPO CH ACO PINT ELETROST REFLETOR E ALETAS - REF. CE216AL-N - AMS, 6024 ? LUMAVI; SO0010000 - CLARON/EQUIVALENTE</t>
  </si>
  <si>
    <t>ABRACADEIRA TIPO "D" COM CUNHA P/ ELETRODUTO 2" TEL 097</t>
  </si>
  <si>
    <t>SAIDA HORIZONTAL P/ ELETRODUTO 3/4" PRE ZZINCADA</t>
  </si>
  <si>
    <t>SOQUETE ANTI-VIBRATORIO P/LAMP FLUOR/LED PANAM/SIMILAR</t>
  </si>
  <si>
    <t>SAÍDA HORIZONTAL P/ ELETRODUTO Ø 2" PRE ZZINCADA</t>
  </si>
  <si>
    <t>TUBO DE CONCRETO SIMPLES DIAM. 30CM - PS1 PONTA E BOLSA</t>
  </si>
  <si>
    <t>TUBO DE CONCRETO SIMPLES DIAM. 20CM - PS1 - PONTA E BOLSA</t>
  </si>
  <si>
    <t>TUBO DE FERRO FUNDIDO DE 150MM PONTA E BOLSA (PB) - "TB SME"</t>
  </si>
  <si>
    <t>ANEL DE VEDAÇÃO AZUL PARA BACIA SANITARIA</t>
  </si>
  <si>
    <t>ADESIVO 60X60CM COM IMPRESSAO LOGO DIGITAL CONFORME PROJETO</t>
  </si>
  <si>
    <t>LUMINARIA EMB 4X16W CORPO CH ACO PINT ELETROST REFLETOR E ALETAS - REF. CE416AL-N - AMES, 6026 ? LUMAVI; SO003000 - CLARON/EQUIVALENTE</t>
  </si>
  <si>
    <t>PORTA MAD. MEXICANA (OITO PARTES HORIZONTAIS) C/VISOR P/ VERNIZ 0.80X2.10M</t>
  </si>
  <si>
    <t>PORTA MAD. MEXICANA (OITO PARTES HORIZONTAIS) 2F C/VISOR VERNIZ 1.60X2.10M</t>
  </si>
  <si>
    <t>PORTA MAD. MEXICANA (OITO PARTES HORIZONTAIS) C/VISOR P/ VERNIZ 0.60X2.10</t>
  </si>
  <si>
    <t>PORTA MAD. MEXICANA (OITO PARTES HORIZONTAIS) C/VISOR P/ VERNIZ 0.70X2.10</t>
  </si>
  <si>
    <t>PORTA MAD. MEXICANA (OITO PARTES HORIZONTAIS) C/VISOR P/ VERNIZ 0.90X2.10</t>
  </si>
  <si>
    <t>CONDULETE ALUMINIO SEM ROSCA, TIPO  B  DIAMETRO 3/4" C/ TAMPA C/ VEDACAO</t>
  </si>
  <si>
    <t>CONDULETE ALUMINIO SEM ROSCA TIPO  LR  DIAM 3/4" C/ TAMPA C/ VEDACAO</t>
  </si>
  <si>
    <t>CONDULETE ALUMINIO SEM ROSCA TIPO  X  DIAM 3/4" C/ TAMPA COM VEDACAO</t>
  </si>
  <si>
    <t>CONJ AR COND SPLIT INVERTER PISO TETO 48000 BTU S - CICLO QUENTE/FRIO - CLASSIFICACAO A OU B - 220V TRIFASICO</t>
  </si>
  <si>
    <t>PLACA CEGA FRONTAL 2U S P/ RACK 19"</t>
  </si>
  <si>
    <t>CONJ AR COND SPLIT INVERTER PISO TETO 36000 BTU S - CICLO QUENTE/FRIO - CLASSIFICACAO A OU B - 220V</t>
  </si>
  <si>
    <t>BANDEJA FIXACAO SIMPLES 19" - 2 U S X 390MM</t>
  </si>
  <si>
    <t>GUIA DE CABOS VERTICAL P/ RACK ABERTO 40 U S</t>
  </si>
  <si>
    <t>GUIA DE CABOS VERTICAL P/ RACK ABERTO 44 U S</t>
  </si>
  <si>
    <t xml:space="preserve">VALVULA DE ESCOAMENTO P/ PIA AMERICANA 1.1/2 X 3.3/4 </t>
  </si>
  <si>
    <t>VALVULA RETENCAO HORIZONTAL BRONZE - 15MM (1/2 )</t>
  </si>
  <si>
    <t>VALVULA RETENCAO HORIZONTAL BRONZE - 20MM (3/4 )</t>
  </si>
  <si>
    <t>VALVULA RETENCAO HORIZONTAL BRONZE - 25MM (1 )</t>
  </si>
  <si>
    <t>VALVULA RETENCAO HORIZONTAL BRONZE - 32MM (1 1/4 )</t>
  </si>
  <si>
    <t>VALVULA RETENCAO HORIZONTAL BRONZE - 40MM (1 1/2 )</t>
  </si>
  <si>
    <t>VALVULA RETENCAO HORIZONTAL BRONZE - 50MM (2 )</t>
  </si>
  <si>
    <t>VALVULA RETENCAO HORIZONTAL BRONZE - 65MM (2 1/2 )</t>
  </si>
  <si>
    <t>VALVULA RETENCAO HORIZONTAL BRONZE - 100MM (4 )</t>
  </si>
  <si>
    <t>VALVULA DE ESCOAMENTO P/ PIA AMERICANA 3.1/2  CROMADA</t>
  </si>
  <si>
    <t xml:space="preserve">TORNEIRA DE PRESSAO CROMADA DE USO GERAL 1/2 </t>
  </si>
  <si>
    <t>TORN.DE BOIA EM LATAO (BOIA PLAST) DN 25MM (1 )</t>
  </si>
  <si>
    <t>TORN.DE BOIA EM LATAO (BOIA PLAST)DN 32MM (1 1/4 )</t>
  </si>
  <si>
    <t>EPI  S</t>
  </si>
  <si>
    <t>EPI   S DE SEGURANCA</t>
  </si>
  <si>
    <t>O BDI ADOTADO SEGUE RESOLUÇÃO TC Nº 366, DE 22 DE NOVEMBRO DE 2022.</t>
  </si>
  <si>
    <t xml:space="preserve">LARGURA PLATÔ </t>
  </si>
  <si>
    <t>LARGURA RAMPA</t>
  </si>
  <si>
    <t>COMPRIMENTO FAIXA</t>
  </si>
  <si>
    <t>CONSTRUÇÃO DE FAIXAS ELEVADAS EM DIVERSAS RUAS</t>
  </si>
  <si>
    <t>ESTRUTURAS DE CONCRETO E PAVIMENTAÇÃO</t>
  </si>
  <si>
    <t>ESTRUTURA DE DRENAGEM</t>
  </si>
  <si>
    <t>COMPRIMENTO
FAIXA RETENÇÃO</t>
  </si>
  <si>
    <t>ÍNDICE EMPOLAMENTO</t>
  </si>
  <si>
    <t>COMPRIMENTO
DA RUA</t>
  </si>
  <si>
    <t>LADOS DA RUA</t>
  </si>
  <si>
    <t>PLACA DE IDENTIFICAÇÃO DA OBRA - BAIXO GUANDU</t>
  </si>
  <si>
    <t xml:space="preserve">BAIXO GUANDU - ES </t>
  </si>
  <si>
    <r>
      <t xml:space="preserve">FAIXA ELEVADA FE-01 - </t>
    </r>
    <r>
      <rPr>
        <b/>
        <sz val="8"/>
        <rFont val="Arial"/>
        <family val="2"/>
      </rPr>
      <t>RUA JOAQUIM MENDOÇA</t>
    </r>
    <r>
      <rPr>
        <sz val="8"/>
        <rFont val="Arial"/>
        <family val="2"/>
      </rPr>
      <t xml:space="preserve"> ,</t>
    </r>
    <r>
      <rPr>
        <sz val="8"/>
        <color rgb="FFFF0000"/>
        <rFont val="Arial"/>
        <family val="2"/>
      </rPr>
      <t xml:space="preserve"> </t>
    </r>
    <r>
      <rPr>
        <sz val="8"/>
        <rFont val="Arial"/>
        <family val="2"/>
      </rPr>
      <t>ONDE SERÁ REMOVIDA A CAPA ASFÁLTICA E CALÇAMENTO ABAIXO DO ASFALTO</t>
    </r>
  </si>
  <si>
    <r>
      <t xml:space="preserve">FAIXA ELEVADA FE-01 - </t>
    </r>
    <r>
      <rPr>
        <b/>
        <sz val="8"/>
        <rFont val="Arial"/>
        <family val="2"/>
      </rPr>
      <t>RUA JOAQUIM MENDOÇA</t>
    </r>
    <r>
      <rPr>
        <sz val="8"/>
        <rFont val="Arial"/>
        <family val="2"/>
      </rPr>
      <t xml:space="preserve"> , ONDE SERÁ REMOVIDA A CAPA ASFÁLTICA E CALÇAMENTO ABAIXO DO ASFALTO</t>
    </r>
  </si>
  <si>
    <r>
      <t>FAIXA ELEVADA FE-01 -</t>
    </r>
    <r>
      <rPr>
        <b/>
        <sz val="8"/>
        <rFont val="Arial"/>
        <family val="2"/>
      </rPr>
      <t xml:space="preserve"> RUA JOAQUIM MENDOÇA</t>
    </r>
  </si>
  <si>
    <r>
      <t xml:space="preserve">RETIRADA DA CAPA DE ASFALTO (5 CM) + CALÇAMENTO (15 CM) ABAIXO DO ASFALTO PARA CONSTRUÇÃO DA FAIXA ELEVADA  FE-01 - </t>
    </r>
    <r>
      <rPr>
        <b/>
        <sz val="8"/>
        <rFont val="Arial"/>
        <family val="2"/>
      </rPr>
      <t>RUA JOAQUIM MENDOÇA</t>
    </r>
  </si>
  <si>
    <r>
      <t xml:space="preserve">FAIXA ELEVADA FE-01 - </t>
    </r>
    <r>
      <rPr>
        <b/>
        <sz val="8"/>
        <rFont val="Arial"/>
        <family val="2"/>
      </rPr>
      <t>RUA JOAQUIM MENDOÇA</t>
    </r>
  </si>
  <si>
    <r>
      <t xml:space="preserve">CONCRETO DE REGULARIZAÇÃO PARA OS BLOCOS DE CONCRETO ASSENTADOS, COM FINALIDADE DE REJUNTAMENTO NAS LATERAIS JUNTO AO MEIO FIO DA FAIXA ELEVADA FE-01 - </t>
    </r>
    <r>
      <rPr>
        <b/>
        <sz val="8"/>
        <rFont val="Arial"/>
        <family val="2"/>
      </rPr>
      <t>RUA JOAQUIM MENDOÇA</t>
    </r>
  </si>
  <si>
    <r>
      <t xml:space="preserve">FÔRMA DE MADEIRA PARA PROTEÇÃO SUPERFICIAL DA JUNTA ENTRE BLOCOS E ASFALTO DURANTE A CONCRETAGEM, COM LARGURA MÍNIMA DE 20 CM NOS DOIS LADOS DA FAIXA ELEVADA FE-01 - </t>
    </r>
    <r>
      <rPr>
        <b/>
        <sz val="8"/>
        <rFont val="Arial"/>
        <family val="2"/>
      </rPr>
      <t>RUA JOAQUIM MENDOÇA</t>
    </r>
  </si>
  <si>
    <r>
      <t xml:space="preserve">COMPRIMENTO DE MEIO FIO NAS LATERAIS DA FAIXA ELEVADA FE-01 - </t>
    </r>
    <r>
      <rPr>
        <b/>
        <sz val="8"/>
        <rFont val="Arial"/>
        <family val="2"/>
      </rPr>
      <t>RUA JOAQUIM MENDOÇA</t>
    </r>
  </si>
  <si>
    <t xml:space="preserve"> FE-01 - RUA JOAQUIM MENDOÇA</t>
  </si>
  <si>
    <t>SINAL DE REGULAMENTAÇÃO R-19 “VELOCIDADE MÁXIMA PERMITIDA” ATÉ 30 KM/H - FAIXA ELEVADA  FE-01 - RUA JOAQUIM MENDOÇA</t>
  </si>
  <si>
    <t>SINAL DE ADVERTÊNCIA A-18 “SALIÊNCIA OU LOMBADA" -  FAIXA ELEVADA FE-01 -  FE-01 - RUA JOAQUIM MENDOÇA</t>
  </si>
  <si>
    <t>SINAL DE ADVERTÊNCIA A-32b “PASSAGEM SINALIZADA DE PEDESTRES COM SETA" - FAIXA ELEVADA  FE-01 - RUA JOAQUIM MENDOÇA</t>
  </si>
  <si>
    <t>FE-01 - RUA JOAQUIM MENDOÇA</t>
  </si>
  <si>
    <r>
      <t xml:space="preserve">COMPRIMENTO DO TUBO = LARGURA DA FAIXA ELEVADA </t>
    </r>
    <r>
      <rPr>
        <b/>
        <sz val="8"/>
        <rFont val="Arial"/>
        <family val="2"/>
      </rPr>
      <t>FE-01 - RUA JOAQUIM MENDOÇA</t>
    </r>
  </si>
  <si>
    <r>
      <t>FAIXA ELEVADA FE-02 -</t>
    </r>
    <r>
      <rPr>
        <b/>
        <sz val="8"/>
        <rFont val="Arial"/>
        <family val="2"/>
      </rPr>
      <t xml:space="preserve"> RUA JOÃO MATOS FERREIRA (PRÓXIMO AO POLIESPORTIVO)</t>
    </r>
    <r>
      <rPr>
        <sz val="8"/>
        <rFont val="Arial"/>
        <family val="2"/>
      </rPr>
      <t xml:space="preserve"> , ONDE SERÁ REMOVIDA A CAPA ASFÁLTICA E CALÇAMENTO ABAIXO DO ASFALTO</t>
    </r>
  </si>
  <si>
    <r>
      <t xml:space="preserve">FAIXA ELEVADA FE-02 - </t>
    </r>
    <r>
      <rPr>
        <b/>
        <sz val="8"/>
        <rFont val="Arial"/>
        <family val="2"/>
      </rPr>
      <t>RUA JOÃO MATOS FERREIRA (PRÓXIMO AO POLIESPORTIVO)</t>
    </r>
    <r>
      <rPr>
        <sz val="8"/>
        <rFont val="Arial"/>
        <family val="2"/>
      </rPr>
      <t xml:space="preserve"> , ONDE SERÁ REMOVIDA A CAPA ASFÁLTICA E CALÇAMENTO ABAIXO DO ASFALTO</t>
    </r>
  </si>
  <si>
    <r>
      <t xml:space="preserve">FAIXA ELEVADA FE-02 - </t>
    </r>
    <r>
      <rPr>
        <b/>
        <sz val="8"/>
        <rFont val="Arial"/>
        <family val="2"/>
      </rPr>
      <t>RUA JOÃO MATOS FERREIRA (PRÓXIMO AO POLIESPORTIVO)</t>
    </r>
  </si>
  <si>
    <r>
      <t xml:space="preserve">RETIRADA DA CAPA DE ASFALTO (5 CM) + CALÇAMENTO (15 CM) ABAIXO DO ASFALTO PARA CONSTRUÇÃO DA FAIXA ELEVADA FE-02  - </t>
    </r>
    <r>
      <rPr>
        <b/>
        <sz val="8"/>
        <rFont val="Arial"/>
        <family val="2"/>
      </rPr>
      <t>RUA JOÃO MATOS FERREIRA (PRÓXIMO AO POLIESPORTIVO)</t>
    </r>
  </si>
  <si>
    <r>
      <t>FAIXA ELEVADA FE-02  -</t>
    </r>
    <r>
      <rPr>
        <b/>
        <sz val="8"/>
        <rFont val="Arial"/>
        <family val="2"/>
      </rPr>
      <t xml:space="preserve"> RUA JOÃO MATOS FERREIRA (PRÓXIMO AO POLIESPORTIVO)</t>
    </r>
  </si>
  <si>
    <r>
      <t xml:space="preserve">JUNÇÃO ENTRE A RAMPA E FAIXA ELEVADA FE-01 - </t>
    </r>
    <r>
      <rPr>
        <b/>
        <sz val="8"/>
        <rFont val="Arial"/>
        <family val="2"/>
      </rPr>
      <t>RUA JOAQUIM MENDOÇA</t>
    </r>
  </si>
  <si>
    <r>
      <t xml:space="preserve">JUNÇÃO ENTRE A RAMPA E FAIXA ELEVADA FE-02 - </t>
    </r>
    <r>
      <rPr>
        <b/>
        <sz val="8"/>
        <rFont val="Arial"/>
        <family val="2"/>
      </rPr>
      <t>RUA JOÃO MATOS FERREIRA (PRÓXIMO AO POLIESPORTIVO)</t>
    </r>
  </si>
  <si>
    <r>
      <t xml:space="preserve">CONCRETO DE REGULARIZAÇÃO PARA OS BLOCOS DE CONCRETO ASSENTADOS, COM FINALIDADE DE REJUNTAMENTO NAS LATERAIS JUNTO AO MEIO FIO DA FAIXA ELEVADA FE-02 -  </t>
    </r>
    <r>
      <rPr>
        <b/>
        <sz val="8"/>
        <rFont val="Arial"/>
        <family val="2"/>
      </rPr>
      <t>RUA JOÃO MATOS FERREIRA (PRÓXIMO AO POLIESPORTIVO)</t>
    </r>
  </si>
  <si>
    <r>
      <t xml:space="preserve">FÔRMA DE MADEIRA PARA PROTEÇÃO SUPERFICIAL DA JUNTA ENTRE BLOCOS E ASFALTO DURANTE A CONCRETAGEM, COM LARGURA MÍNIMA DE 20 CM NOS DOIS LADOS DA FAIXA ELEVADA FE-02 -  </t>
    </r>
    <r>
      <rPr>
        <b/>
        <sz val="8"/>
        <rFont val="Arial"/>
        <family val="2"/>
      </rPr>
      <t>RUA JOÃO MATOS FERREIRA (PRÓXIMO AO POLIESPORTIVO)</t>
    </r>
    <r>
      <rPr>
        <sz val="8"/>
        <rFont val="Arial"/>
        <family val="2"/>
      </rPr>
      <t xml:space="preserve"> </t>
    </r>
  </si>
  <si>
    <r>
      <t xml:space="preserve">COMPRIMENTO DE MEIO FIO NAS LATERAIS DA FAIXA ELEVADA FE-02 -  </t>
    </r>
    <r>
      <rPr>
        <b/>
        <sz val="8"/>
        <rFont val="Arial"/>
        <family val="2"/>
      </rPr>
      <t xml:space="preserve">RUA JOÃO MATOS FERREIRA (PRÓXIMO AO POLIESPORTIVO) </t>
    </r>
  </si>
  <si>
    <t xml:space="preserve"> FE-02 -  RUA JOÃO MATOS FERREIRA (PRÓXIMO AO POLIESPORTIVO) </t>
  </si>
  <si>
    <t xml:space="preserve">LISTRAS DA FAIXA DE PEDESTRES DA FAIXA ELEVADA  FE-01 </t>
  </si>
  <si>
    <t xml:space="preserve">LINHA DE RETENÇÃO DA FAIXA ELEVADA FE-01 </t>
  </si>
  <si>
    <t xml:space="preserve">SÍMBOLO DE TRIÂNGULO DA FAIXA ELEVADA  FE-01 </t>
  </si>
  <si>
    <t>LISTRAS DA FAIXA DE PEDESTRES DA FAIXA ELEVADA  FE-02</t>
  </si>
  <si>
    <t>LINHA DE RETENÇÃO DA FAIXA ELEVADA FE-02</t>
  </si>
  <si>
    <t>SÍMBOLO DE TRIÂNGULO DA FAIXA ELEVADA  FE-02</t>
  </si>
  <si>
    <r>
      <t xml:space="preserve"> </t>
    </r>
    <r>
      <rPr>
        <b/>
        <sz val="8"/>
        <rFont val="Arial"/>
        <family val="2"/>
      </rPr>
      <t xml:space="preserve">FE-02 -  RUA JOÃO MATOS FERREIRA (PRÓXIMO AO POLIESPORTIVO) </t>
    </r>
  </si>
  <si>
    <t xml:space="preserve">SINAL DE REGULAMENTAÇÃO R-19 “VELOCIDADE MÁXIMA PERMITIDA” ATÉ 30 KM/H - FAIXA ELEVADA  FE-02 -  RUA JOÃO MATOS FERREIRA (PRÓXIMO AO POLIESPORTIVO) </t>
  </si>
  <si>
    <t xml:space="preserve">SINAL DE ADVERTÊNCIA A-18 “SALIÊNCIA OU LOMBADA" -  FAIXA ELEVADA FE-02 -  RUA JOÃO MATOS FERREIRA (PRÓXIMO AO POLIESPORTIVO) </t>
  </si>
  <si>
    <t xml:space="preserve">SINAL DE ADVERTÊNCIA A-32b “PASSAGEM SINALIZADA DE PEDESTRES COM SETA" - FAIXA ELEVADA  FE-02 -  RUA JOÃO MATOS FERREIRA (PRÓXIMO AO POLIESPORTIVO) </t>
  </si>
  <si>
    <r>
      <t xml:space="preserve">COMPRIMENTO DO TUBO = LARGURA DA FAIXA ELEVADA  </t>
    </r>
    <r>
      <rPr>
        <b/>
        <sz val="8"/>
        <rFont val="Arial"/>
        <family val="2"/>
      </rPr>
      <t>FE-02 -  RUA JOÃO MATOS FERREIRA (PRÓXIMO AO POLIESPORTIVO)</t>
    </r>
    <r>
      <rPr>
        <sz val="8"/>
        <rFont val="Arial"/>
        <family val="2"/>
      </rPr>
      <t xml:space="preserve"> </t>
    </r>
  </si>
  <si>
    <r>
      <t xml:space="preserve">FAIXA ELEVADA FE-03 - </t>
    </r>
    <r>
      <rPr>
        <b/>
        <sz val="8"/>
        <rFont val="Arial"/>
        <family val="2"/>
      </rPr>
      <t>RUA JOÃO MATOS FERREIRA</t>
    </r>
    <r>
      <rPr>
        <sz val="8"/>
        <rFont val="Arial"/>
        <family val="2"/>
      </rPr>
      <t xml:space="preserve">  , ONDE SERÁ REMOVIDA A CAPA ASFÁLTICA E CALÇAMENTO ABAIXO DO ASFALTO</t>
    </r>
  </si>
  <si>
    <r>
      <t>FAIXA ELEVADA FE-03 -</t>
    </r>
    <r>
      <rPr>
        <b/>
        <sz val="8"/>
        <rFont val="Arial"/>
        <family val="2"/>
      </rPr>
      <t xml:space="preserve"> RUA JOÃO MATOS FERREIRA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</si>
  <si>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FE-03 - </t>
    </r>
    <r>
      <rPr>
        <b/>
        <sz val="8"/>
        <rFont val="Arial"/>
        <family val="2"/>
      </rPr>
      <t xml:space="preserve">RUA JOÃO MATOS FERREIRA </t>
    </r>
  </si>
  <si>
    <r>
      <t xml:space="preserve">RETIRADA DA CAPA DE ASFALTO (5 CM) + CALÇAMENTO (15 CM) ABAIXO DO ASFALTO PARA CONSTRUÇÃO DA FAIXA ELEVADA FE-03 - </t>
    </r>
    <r>
      <rPr>
        <b/>
        <sz val="8"/>
        <rFont val="Arial"/>
        <family val="2"/>
      </rPr>
      <t>RUA JOÃO MATOS FERREIRA</t>
    </r>
    <r>
      <rPr>
        <sz val="8"/>
        <rFont val="Arial"/>
        <family val="2"/>
      </rPr>
      <t xml:space="preserve"> </t>
    </r>
  </si>
  <si>
    <t xml:space="preserve">REMOÇÃO DA LOMBADA EXISTENTE PARA CONSTRUÇÃO DA FAIXA ELEVADA </t>
  </si>
  <si>
    <r>
      <t xml:space="preserve">FAIXA ELEVADA FE-03  - </t>
    </r>
    <r>
      <rPr>
        <b/>
        <sz val="8"/>
        <rFont val="Arial"/>
        <family val="2"/>
      </rPr>
      <t xml:space="preserve">RUA JOÃO MATOS FERREIRA </t>
    </r>
  </si>
  <si>
    <r>
      <t xml:space="preserve">JUNÇÃO ENTRE A RAMPA E FAIXA ELEVADA FE-03 - </t>
    </r>
    <r>
      <rPr>
        <b/>
        <sz val="8"/>
        <rFont val="Arial"/>
        <family val="2"/>
      </rPr>
      <t xml:space="preserve">RUA JOÃO MATOS FERREIRA </t>
    </r>
  </si>
  <si>
    <r>
      <t xml:space="preserve">CONCRETO DE REGULARIZAÇÃO PARA OS BLOCOS DE CONCRETO ASSENTADOS, COM FINALIDADE DE REJUNTAMENTO NAS LATERAIS JUNTO AO MEIO FIO DA FAIXA ELEVADA FE-03 - </t>
    </r>
    <r>
      <rPr>
        <b/>
        <sz val="8"/>
        <rFont val="Arial"/>
        <family val="2"/>
      </rPr>
      <t xml:space="preserve"> RUA JOÃO MATOS FERREIRA </t>
    </r>
  </si>
  <si>
    <r>
      <t xml:space="preserve">FÔRMA DE MADEIRA PARA PROTEÇÃO SUPERFICIAL DA JUNTA ENTRE BLOCOS E ASFALTO DURANTE A CONCRETAGEM, COM LARGURA MÍNIMA DE 20 CM NOS DOIS LADOS DA FAIXA ELEVADA FE-03 -  </t>
    </r>
    <r>
      <rPr>
        <b/>
        <sz val="8"/>
        <rFont val="Arial"/>
        <family val="2"/>
      </rPr>
      <t xml:space="preserve">RUA JOÃO MATOS FERREIRA </t>
    </r>
  </si>
  <si>
    <r>
      <t xml:space="preserve">COMPRIMENTO DE MEIO FIO NAS LATERAIS DA FAIXA ELEVADA FE-03 -  </t>
    </r>
    <r>
      <rPr>
        <b/>
        <sz val="8"/>
        <rFont val="Arial"/>
        <family val="2"/>
      </rPr>
      <t xml:space="preserve">RUA JOÃO MATOS FERREIRA </t>
    </r>
  </si>
  <si>
    <t>LISTRAS DA FAIXA DE PEDESTRES DA FAIXA ELEVADA  FE-03</t>
  </si>
  <si>
    <t>LINHA DE RETENÇÃO DA FAIXA ELEVADA FE-03</t>
  </si>
  <si>
    <t>SÍMBOLO DE TRIÂNGULO DA FAIXA ELEVADA  FE-03</t>
  </si>
  <si>
    <t xml:space="preserve"> FE-03 -  RUA JOÃO MATOS FERREIRA </t>
  </si>
  <si>
    <t>SINAL DE REGULAMENTAÇÃO R-19 “VELOCIDADE MÁXIMA PERMITIDA” ATÉ 30 KM/H - FAIXA ELEVADA  FE-03 -  RUA JOÃO MATOS FERREIRA</t>
  </si>
  <si>
    <t>SINAL DE ADVERTÊNCIA A-18 “SALIÊNCIA OU LOMBADA" -  FAIXA ELEVADA FE-03 -  RUA JOÃO MATOS FERREIRA</t>
  </si>
  <si>
    <t xml:space="preserve">SINAL DE ADVERTÊNCIA A-32b “PASSAGEM SINALIZADA DE PEDESTRES COM SETA" - FAIXA ELEVADA  FE-03 -  RUA JOÃO MATOS FERREIRA </t>
  </si>
  <si>
    <r>
      <t>FAIXA ELEVADA FE-04 -</t>
    </r>
    <r>
      <rPr>
        <b/>
        <sz val="8"/>
        <rFont val="Arial"/>
        <family val="2"/>
      </rPr>
      <t xml:space="preserve"> RUA DR. AYRTON PACA</t>
    </r>
    <r>
      <rPr>
        <sz val="8"/>
        <rFont val="Arial"/>
        <family val="2"/>
      </rPr>
      <t xml:space="preserve">  , ONDE SERÁ REMOVIDA A CAPA ASFÁLTICA E CALÇAMENTO ABAIXO DO ASFALTO</t>
    </r>
  </si>
  <si>
    <r>
      <t>FAIXA ELEVADA FE-04 -</t>
    </r>
    <r>
      <rPr>
        <b/>
        <sz val="8"/>
        <rFont val="Arial"/>
        <family val="2"/>
      </rPr>
      <t xml:space="preserve"> RUA DR. AYRTON PACA</t>
    </r>
    <r>
      <rPr>
        <sz val="8"/>
        <rFont val="Arial"/>
        <family val="2"/>
      </rPr>
      <t>, ONDE SERÁ REMOVIDA A CAPA ASFÁLTICA E CALÇAMENTO ABAIXO DO ASFALTO</t>
    </r>
  </si>
  <si>
    <r>
      <t>FAIXA ELEVADA FE-04 -</t>
    </r>
    <r>
      <rPr>
        <b/>
        <sz val="8"/>
        <rFont val="Arial"/>
        <family val="2"/>
      </rPr>
      <t xml:space="preserve"> RUA DR. AYRTON PACA</t>
    </r>
  </si>
  <si>
    <r>
      <t xml:space="preserve">RETIRADA DA CAPA DE ASFALTO (5 CM) + CALÇAMENTO (15 CM) ABAIXO DO ASFALTO PARA CONSTRUÇÃO DA FAIXA ELEVADA FE-04 - </t>
    </r>
    <r>
      <rPr>
        <b/>
        <sz val="8"/>
        <rFont val="Arial"/>
        <family val="2"/>
      </rPr>
      <t>RUA DR. AYRTON PACA</t>
    </r>
  </si>
  <si>
    <r>
      <t xml:space="preserve">FAIXA ELEVADA FE-04 - </t>
    </r>
    <r>
      <rPr>
        <b/>
        <sz val="8"/>
        <rFont val="Arial"/>
        <family val="2"/>
      </rPr>
      <t>RUA DR. AYRTON PACA</t>
    </r>
  </si>
  <si>
    <r>
      <t xml:space="preserve">JUNÇÃO ENTRE A RAMPA E FAIXA ELEVADA FE-04 - </t>
    </r>
    <r>
      <rPr>
        <b/>
        <sz val="8"/>
        <rFont val="Arial"/>
        <family val="2"/>
      </rPr>
      <t>RUA DR. AYRTON PACA</t>
    </r>
  </si>
  <si>
    <r>
      <t xml:space="preserve">CONCRETO DE REGULARIZAÇÃO PARA OS BLOCOS DE CONCRETO ASSENTADOS, COM FINALIDADE DE REJUNTAMENTO NAS LATERAIS JUNTO AO MEIO FIO DA FAIXA ELEVADA FE-04 - </t>
    </r>
    <r>
      <rPr>
        <b/>
        <sz val="8"/>
        <rFont val="Arial"/>
        <family val="2"/>
      </rPr>
      <t>RUA DR. AYRTON PACA</t>
    </r>
  </si>
  <si>
    <r>
      <t xml:space="preserve">FÔRMA DE MADEIRA PARA PROTEÇÃO SUPERFICIAL DA JUNTA ENTRE BLOCOS E ASFALTO DURANTE A CONCRETAGEM, COM LARGURA MÍNIMA DE 20 CM NOS DOIS LADOS DA FAIXA ELEVADA FE-04 </t>
    </r>
    <r>
      <rPr>
        <b/>
        <sz val="8"/>
        <rFont val="Arial"/>
        <family val="2"/>
      </rPr>
      <t>RUA DR. AYRTON PACA</t>
    </r>
  </si>
  <si>
    <r>
      <t xml:space="preserve">COMPRIMENTO DE MEIO FIO NAS LATERAIS DA FAIXA ELEVADA FE-04 - </t>
    </r>
    <r>
      <rPr>
        <b/>
        <sz val="8"/>
        <rFont val="Arial"/>
        <family val="2"/>
      </rPr>
      <t>RUA DR. AYRTON PACA</t>
    </r>
  </si>
  <si>
    <t xml:space="preserve"> FE-04 -  RUA DR. AYRTON PACA</t>
  </si>
  <si>
    <t>LISTRAS DA FAIXA DE PEDESTRES DA FAIXA ELEVADA  FE-04</t>
  </si>
  <si>
    <t>LINHA DE RETENÇÃO DA FAIXA ELEVADA FE-04</t>
  </si>
  <si>
    <t>SÍMBOLO DE TRIÂNGULO DA FAIXA ELEVADA  FE-04</t>
  </si>
  <si>
    <t xml:space="preserve"> FE-04 - RUA DR. AYRTON PACA</t>
  </si>
  <si>
    <t>SINAL DE REGULAMENTAÇÃO R-19 “VELOCIDADE MÁXIMA PERMITIDA” ATÉ 30 KM/H - FAIXA ELEVADA  FE-04  - RUA DR. AYRTON PACA</t>
  </si>
  <si>
    <t>SINAL DE ADVERTÊNCIA A-32b “PASSAGEM SINALIZADA DE PEDESTRES COM SETA" - FAIXA ELEVADA  FE-04 -RUA DR. AYRTON PACA</t>
  </si>
  <si>
    <t>SINAL DE ADVERTÊNCIA A-18 “SALIÊNCIA OU LOMBADA" -  FAIXA ELEVADA FE-04 - RUA DR. AYRTON PACA</t>
  </si>
  <si>
    <r>
      <t xml:space="preserve">COMPRIMENTO DO TUBO = LARGURA DA FAIXA ELEVADA  </t>
    </r>
    <r>
      <rPr>
        <b/>
        <sz val="8"/>
        <rFont val="Arial"/>
        <family val="2"/>
      </rPr>
      <t xml:space="preserve">FE-03 -  RUA JOÃO MATOS FERREIRA </t>
    </r>
  </si>
  <si>
    <r>
      <t xml:space="preserve">FAIXA ELEVADA FE-05 - </t>
    </r>
    <r>
      <rPr>
        <b/>
        <sz val="8"/>
        <rFont val="Arial"/>
        <family val="2"/>
      </rPr>
      <t>RUA WALDERLAN ALVES</t>
    </r>
    <r>
      <rPr>
        <sz val="8"/>
        <rFont val="Arial"/>
        <family val="2"/>
      </rPr>
      <t xml:space="preserve">  , ONDE SERÁ REMOVIDA A CAPA ASFÁLTICA E CALÇAMENTO ABAIXO DO ASFALTO</t>
    </r>
  </si>
  <si>
    <r>
      <t xml:space="preserve">FAIXA ELEVADA FE-05 - </t>
    </r>
    <r>
      <rPr>
        <b/>
        <sz val="8"/>
        <rFont val="Arial"/>
        <family val="2"/>
      </rPr>
      <t>RUA WALDERLAN ALVES</t>
    </r>
    <r>
      <rPr>
        <sz val="8"/>
        <rFont val="Arial"/>
        <family val="2"/>
      </rPr>
      <t>, ONDE SERÁ REMOVIDA A CAPA ASFÁLTICA E CALÇAMENTO ABAIXO DO ASFALTO</t>
    </r>
  </si>
  <si>
    <r>
      <t>FAIXA ELEVADA FE-05 -</t>
    </r>
    <r>
      <rPr>
        <b/>
        <sz val="8"/>
        <rFont val="Arial"/>
        <family val="2"/>
      </rPr>
      <t xml:space="preserve"> RUA WALDERLAN ALVES</t>
    </r>
  </si>
  <si>
    <r>
      <t xml:space="preserve">RETIRADA DA CAPA DE ASFALTO (5 CM) + CALÇAMENTO (15 CM) ABAIXO DO ASFALTO PARA CONSTRUÇÃO DA FAIXA ELEVADA FE-05 - </t>
    </r>
    <r>
      <rPr>
        <b/>
        <sz val="8"/>
        <rFont val="Arial"/>
        <family val="2"/>
      </rPr>
      <t>RUA WALDERLAN ALVES</t>
    </r>
  </si>
  <si>
    <r>
      <t xml:space="preserve">FAIXA ELEVADA FE-05 - </t>
    </r>
    <r>
      <rPr>
        <b/>
        <sz val="8"/>
        <rFont val="Arial"/>
        <family val="2"/>
      </rPr>
      <t>RUA WALDERLAN ALVES</t>
    </r>
  </si>
  <si>
    <r>
      <t xml:space="preserve">JUNÇÃO ENTRE A RAMPA E FAIXA ELEVADA FE-05 - </t>
    </r>
    <r>
      <rPr>
        <b/>
        <sz val="8"/>
        <rFont val="Arial"/>
        <family val="2"/>
      </rPr>
      <t>RUA WALDERLAN ALVES</t>
    </r>
  </si>
  <si>
    <r>
      <t xml:space="preserve">CONCRETO DE REGULARIZAÇÃO PARA OS BLOCOS DE CONCRETO ASSENTADOS, COM FINALIDADE DE REJUNTAMENTO NAS LATERAIS JUNTO AO MEIO FIO DA FAIXA ELEVADA FE-05 - </t>
    </r>
    <r>
      <rPr>
        <b/>
        <sz val="8"/>
        <rFont val="Arial"/>
        <family val="2"/>
      </rPr>
      <t>RUA WALDERLAN ALVES</t>
    </r>
  </si>
  <si>
    <r>
      <t xml:space="preserve">FÔRMA DE MADEIRA PARA PROTEÇÃO SUPERFICIAL DA JUNTA ENTRE BLOCOS E ASFALTO DURANTE A CONCRETAGEM, COM LARGURA MÍNIMA DE 20 CM NOS DOIS LADOS DA FAIXA ELEVADA FE-05 </t>
    </r>
    <r>
      <rPr>
        <b/>
        <sz val="8"/>
        <rFont val="Arial"/>
        <family val="2"/>
      </rPr>
      <t>RUA WALDERLAN ALVES</t>
    </r>
  </si>
  <si>
    <r>
      <t xml:space="preserve">COMPRIMENTO DE MEIO FIO NAS LATERAIS DA FAIXA ELEVADA FE-05 -  </t>
    </r>
    <r>
      <rPr>
        <b/>
        <sz val="8"/>
        <rFont val="Arial"/>
        <family val="2"/>
      </rPr>
      <t>RUA WALDERLAN ALVES</t>
    </r>
  </si>
  <si>
    <t xml:space="preserve"> FE-05 - RUA WALDERLAN ALVES</t>
  </si>
  <si>
    <t>LISTRAS DA FAIXA DE PEDESTRES DA FAIXA ELEVADA  FE-05</t>
  </si>
  <si>
    <t>LINHA DE RETENÇÃO DA FAIXA ELEVADA FE-05</t>
  </si>
  <si>
    <t>SÍMBOLO DE TRIÂNGULO DA FAIXA ELEVADA  FE-05</t>
  </si>
  <si>
    <t>SINAL DE REGULAMENTAÇÃO R-19 “VELOCIDADE MÁXIMA PERMITIDA” ATÉ 30 KM/H - FAIXA ELEVADA  FE-05 - RUA WALDERLAN ALVES</t>
  </si>
  <si>
    <t>SINAL DE ADVERTÊNCIA A-18 “SALIÊNCIA OU LOMBADA" -  FAIXA ELEVADA FE-05 - RUA WALDERLAN ALVES</t>
  </si>
  <si>
    <t>SINAL DE ADVERTÊNCIA A-32b “PASSAGEM SINALIZADA DE PEDESTRES COM SETA" - FAIXA ELEVADA  FE-05 -RUA WALDERLAN ALVES</t>
  </si>
  <si>
    <r>
      <t xml:space="preserve">FAIXA ELEVADA FE-06 - </t>
    </r>
    <r>
      <rPr>
        <b/>
        <sz val="8"/>
        <rFont val="Arial"/>
        <family val="2"/>
      </rPr>
      <t>RUA PADRE LÊ DUQUE</t>
    </r>
    <r>
      <rPr>
        <sz val="8"/>
        <rFont val="Arial"/>
        <family val="2"/>
      </rPr>
      <t xml:space="preserve"> , ONDE SERÁ REMOVIDA A CAPA ASFÁLTICA E CALÇAMENTO ABAIXO DO ASFALTO</t>
    </r>
  </si>
  <si>
    <r>
      <t xml:space="preserve">FAIXA ELEVADA FE-06 -  </t>
    </r>
    <r>
      <rPr>
        <b/>
        <sz val="8"/>
        <rFont val="Arial"/>
        <family val="2"/>
      </rPr>
      <t>RUA PADRE LÊ DUQUE</t>
    </r>
    <r>
      <rPr>
        <sz val="8"/>
        <rFont val="Arial"/>
        <family val="2"/>
      </rPr>
      <t xml:space="preserve"> , ONDE SERÁ REMOVIDA A CAPA ASFÁLTICA E CALÇAMENTO ABAIXO DO ASFALTO</t>
    </r>
  </si>
  <si>
    <r>
      <t xml:space="preserve">FAIXA ELEVADA FE-06 - </t>
    </r>
    <r>
      <rPr>
        <b/>
        <sz val="8"/>
        <rFont val="Arial"/>
        <family val="2"/>
      </rPr>
      <t>RUA PADRE LÊ DUQUE</t>
    </r>
  </si>
  <si>
    <r>
      <t xml:space="preserve">RETIRADA DA CAPA DE ASFALTO (5 CM) + CALÇAMENTO (15 CM) ABAIXO DO ASFALTO PARA CONSTRUÇÃO DA FAIXA ELEVADA FE-06 - </t>
    </r>
    <r>
      <rPr>
        <b/>
        <sz val="8"/>
        <rFont val="Arial"/>
        <family val="2"/>
      </rPr>
      <t>RUA PADRE LÊ DUQUE</t>
    </r>
  </si>
  <si>
    <r>
      <t>JUNÇÃO ENTRE A RAMPA E FAIXA ELEVADA FE-06 -</t>
    </r>
    <r>
      <rPr>
        <b/>
        <sz val="8"/>
        <rFont val="Arial"/>
        <family val="2"/>
      </rPr>
      <t xml:space="preserve"> RUA PADRE LÊ DUQUE</t>
    </r>
  </si>
  <si>
    <r>
      <t xml:space="preserve">CONCRETO DE REGULARIZAÇÃO PARA OS BLOCOS DE CONCRETO ASSENTADOS, COM FINALIDADE DE REJUNTAMENTO NAS LATERAIS JUNTO AO MEIO FIO DA FAIXA ELEVADA FE-06 - </t>
    </r>
    <r>
      <rPr>
        <b/>
        <sz val="8"/>
        <rFont val="Arial"/>
        <family val="2"/>
      </rPr>
      <t>RUA PADRE LÊ DUQUE</t>
    </r>
  </si>
  <si>
    <r>
      <t xml:space="preserve">FÔRMA DE MADEIRA PARA PROTEÇÃO SUPERFICIAL DA JUNTA ENTRE BLOCOS E ASFALTO DURANTE A CONCRETAGEM, COM LARGURA MÍNIMA DE 20 CM NOS DOIS LADOS DA FAIXA ELEVADA FE-06 - </t>
    </r>
    <r>
      <rPr>
        <b/>
        <sz val="8"/>
        <rFont val="Arial"/>
        <family val="2"/>
      </rPr>
      <t>RUA PADRE LÊ DUQUE</t>
    </r>
  </si>
  <si>
    <r>
      <t xml:space="preserve">COMPRIMENTO DE MEIO FIO NAS LATERAIS DA FAIXA ELEVADA FE-06 - </t>
    </r>
    <r>
      <rPr>
        <b/>
        <sz val="8"/>
        <rFont val="Arial"/>
        <family val="2"/>
      </rPr>
      <t>RUA PADRE LÊ DUQUE</t>
    </r>
  </si>
  <si>
    <t xml:space="preserve"> FE-06 - RUA PADRE LÊ DUQUE</t>
  </si>
  <si>
    <t>LISTRAS DA FAIXA DE PEDESTRES DA FAIXA ELEVADA  FE-06</t>
  </si>
  <si>
    <t>LINHA DE RETENÇÃO DA FAIXA ELEVADA FE-06</t>
  </si>
  <si>
    <t>SÍMBOLO DE TRIÂNGULO DA FAIXA ELEVADA  FE-06</t>
  </si>
  <si>
    <t>SINAL DE REGULAMENTAÇÃO R-19 “VELOCIDADE MÁXIMA PERMITIDA” ATÉ 30 KM/H - FAIXA ELEVADA  FE-06  - RUA PADRE LÊ DUQUE</t>
  </si>
  <si>
    <t>SINAL DE ADVERTÊNCIA A-18 “SALIÊNCIA OU LOMBADA" -  FAIXA ELEVADA FE-06 - RUA PADRE LÊ DUQUE</t>
  </si>
  <si>
    <t>SINAL DE ADVERTÊNCIA A-32b “PASSAGEM SINALIZADA DE PEDESTRES COM SETA" - FAIXA ELEVADA  FE-06- RUA PADRE LÊ DUQUE</t>
  </si>
  <si>
    <r>
      <t xml:space="preserve">COMPRIMENTO DO TUBO = LARGURA DA FAIXA ELEVADA  </t>
    </r>
    <r>
      <rPr>
        <b/>
        <sz val="8"/>
        <rFont val="Arial"/>
        <family val="2"/>
      </rPr>
      <t>FE-06 - RUA PADRE LÊ DUQUE</t>
    </r>
  </si>
  <si>
    <r>
      <t xml:space="preserve">FAIXA ELEVADA FE-07 - </t>
    </r>
    <r>
      <rPr>
        <b/>
        <sz val="8"/>
        <rFont val="Arial"/>
        <family val="2"/>
      </rPr>
      <t>RUA SEBASTIAO C. DE OLIVEIRA</t>
    </r>
    <r>
      <rPr>
        <sz val="8"/>
        <rFont val="Arial"/>
        <family val="2"/>
      </rPr>
      <t xml:space="preserve"> , ONDE SERÁ REMOVIDA A CAPA ASFÁLTICA E CALÇAMENTO ABAIXO DO ASFALTO</t>
    </r>
  </si>
  <si>
    <r>
      <t xml:space="preserve">FAIXA ELEVADA FE-07 - </t>
    </r>
    <r>
      <rPr>
        <b/>
        <sz val="8"/>
        <rFont val="Arial"/>
        <family val="2"/>
      </rPr>
      <t>RUA SEBASTIAO C. DE OLIVEIRA</t>
    </r>
  </si>
  <si>
    <r>
      <t xml:space="preserve">RETIRADA DA CAPA DE ASFALTO (5 CM) + CALÇAMENTO (15 CM) ABAIXO DO ASFALTO PARA CONSTRUÇÃO DA FAIXA ELEVADA FE-07- </t>
    </r>
    <r>
      <rPr>
        <b/>
        <sz val="8"/>
        <rFont val="Arial"/>
        <family val="2"/>
      </rPr>
      <t>RUA SEBASTIAO C. DE OLIVEIRA</t>
    </r>
  </si>
  <si>
    <r>
      <t xml:space="preserve">FAIXA ELEVADA FE-07- </t>
    </r>
    <r>
      <rPr>
        <b/>
        <sz val="8"/>
        <rFont val="Arial"/>
        <family val="2"/>
      </rPr>
      <t>RUA SEBASTIAO C. DE OLIVEIRA</t>
    </r>
  </si>
  <si>
    <r>
      <t xml:space="preserve">JUNÇÃO ENTRE A RAMPA E FAIXA ELEVADA FE-07- </t>
    </r>
    <r>
      <rPr>
        <b/>
        <sz val="8"/>
        <rFont val="Arial"/>
        <family val="2"/>
      </rPr>
      <t>RUA SEBASTIAO C. DE OLIVEIRA</t>
    </r>
  </si>
  <si>
    <r>
      <t xml:space="preserve">CONCRETO DE REGULARIZAÇÃO PARA OS BLOCOS DE CONCRETO ASSENTADOS, COM FINALIDADE DE REJUNTAMENTO NAS LATERAIS JUNTO AO MEIO FIO DA FAIXA ELEVADA FE-07 </t>
    </r>
    <r>
      <rPr>
        <b/>
        <sz val="8"/>
        <rFont val="Arial"/>
        <family val="2"/>
      </rPr>
      <t>- RUA SEBASTIAO C. DE OLIVEIRA</t>
    </r>
  </si>
  <si>
    <r>
      <t xml:space="preserve">FÔRMA DE MADEIRA PARA PROTEÇÃO SUPERFICIAL DA JUNTA ENTRE BLOCOS E ASFALTO DURANTE A CONCRETAGEM, COM LARGURA MÍNIMA DE 20 CM NOS DOIS LADOS DA FAIXA ELEVADA FE-07- </t>
    </r>
    <r>
      <rPr>
        <b/>
        <sz val="8"/>
        <rFont val="Arial"/>
        <family val="2"/>
      </rPr>
      <t>RUA SEBASTIAO C. DE OLIVEIRA</t>
    </r>
  </si>
  <si>
    <r>
      <t xml:space="preserve">COMPRIMENTO DE MEIO FIO NAS LATERAIS DA FAIXA ELEVADA FE-07 - </t>
    </r>
    <r>
      <rPr>
        <b/>
        <sz val="8"/>
        <rFont val="Arial"/>
        <family val="2"/>
      </rPr>
      <t>RUA SEBASTIAO C. DE OLIVEIRA</t>
    </r>
  </si>
  <si>
    <r>
      <t xml:space="preserve"> FE-07 - </t>
    </r>
    <r>
      <rPr>
        <b/>
        <sz val="8"/>
        <rFont val="Arial"/>
        <family val="2"/>
      </rPr>
      <t>RUA SEBASTIAO C. DE OLIVEIRA</t>
    </r>
  </si>
  <si>
    <t>LISTRAS DA FAIXA DE PEDESTRES DA FAIXA ELEVADA  FE-07</t>
  </si>
  <si>
    <t>LINHA DE RETENÇÃO DA FAIXA ELEVADA FE-07</t>
  </si>
  <si>
    <t>SÍMBOLO DE TRIÂNGULO DA FAIXA ELEVADA  FE-07</t>
  </si>
  <si>
    <t xml:space="preserve"> FE-07- RUA SEBASTIAO C. DE OLIVEIRA</t>
  </si>
  <si>
    <t>SINAL DE REGULAMENTAÇÃO R-19 “VELOCIDADE MÁXIMA PERMITIDA” ATÉ 30 KM/H - FAIXA ELEVADA  FE-07 - RUA SEBASTIAO C. DE OLIVEIRA</t>
  </si>
  <si>
    <t>SINAL DE ADVERTÊNCIA A-18 “SALIÊNCIA OU LOMBADA" -  FAIXA ELEVADA FE-07- RUA SEBASTIAO C. DE OLIVEIRA</t>
  </si>
  <si>
    <t>SINAL DE ADVERTÊNCIA A-32b “PASSAGEM SINALIZADA DE PEDESTRES COM SETA" - FAIXA ELEVADA  FE-07- RUA SEBASTIAO C. DE OLIVEIRA</t>
  </si>
  <si>
    <r>
      <t xml:space="preserve">COMPRIMENTO DO TUBO = LARGURA DA FAIXA ELEVADA  </t>
    </r>
    <r>
      <rPr>
        <b/>
        <sz val="8"/>
        <rFont val="Arial"/>
        <family val="2"/>
      </rPr>
      <t>FE-07 - RUA SEBASTIAO C. DE OLIVEIRA</t>
    </r>
  </si>
  <si>
    <r>
      <t xml:space="preserve">COMPRIMENTO DO TUBO = LARGURA DA FAIXA ELEVADA         </t>
    </r>
    <r>
      <rPr>
        <b/>
        <sz val="8"/>
        <rFont val="Arial"/>
        <family val="2"/>
      </rPr>
      <t xml:space="preserve">FE-04 - RUA DR. AYRTON PACA  </t>
    </r>
  </si>
  <si>
    <r>
      <t xml:space="preserve">COMPRIMENTO DO TUBO = LARGURA DA FAIXA ELEVADA      </t>
    </r>
    <r>
      <rPr>
        <b/>
        <sz val="8"/>
        <rFont val="Arial"/>
        <family val="2"/>
      </rPr>
      <t>FE-05 -  RUA WALDERLAN ALVES</t>
    </r>
  </si>
  <si>
    <r>
      <t xml:space="preserve">FAIXA ELEVADA FE-08 - </t>
    </r>
    <r>
      <rPr>
        <b/>
        <sz val="8"/>
        <rFont val="Arial"/>
        <family val="2"/>
      </rPr>
      <t xml:space="preserve">RUA DR. HUGO LOPES NALLE 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</si>
  <si>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FE-08 - </t>
    </r>
    <r>
      <rPr>
        <b/>
        <sz val="8"/>
        <rFont val="Arial"/>
        <family val="2"/>
      </rPr>
      <t>RUA DR. HUGO LOPES NALLE</t>
    </r>
    <r>
      <rPr>
        <sz val="8"/>
        <rFont val="Arial"/>
        <family val="2"/>
      </rPr>
      <t xml:space="preserve">  , ONDE SERÁ REMOVIDA A CAPA ASFÁLTICA E CALÇAMENTO ABAIXO DO ASFALTO</t>
    </r>
  </si>
  <si>
    <r>
      <t xml:space="preserve">FAIXA ELEVADA FE-08 - </t>
    </r>
    <r>
      <rPr>
        <b/>
        <sz val="8"/>
        <rFont val="Arial"/>
        <family val="2"/>
      </rPr>
      <t>RUA DR. HUGO LOPES NALLE</t>
    </r>
  </si>
  <si>
    <r>
      <t xml:space="preserve">RETIRADA DA CAPA DE ASFALTO (5 CM) + CALÇAMENTO (15 CM) ABAIXO DO ASFALTO PARA CONSTRUÇÃO DA FAIXA ELEVADA FE-08 </t>
    </r>
    <r>
      <rPr>
        <b/>
        <sz val="8"/>
        <rFont val="Arial"/>
        <family val="2"/>
      </rPr>
      <t>RUA DR. HUGO LOPES NALLE</t>
    </r>
  </si>
  <si>
    <r>
      <t xml:space="preserve">JUNÇÃO ENTRE A RAMPA E FAIXA ELEVADA FE-08 - </t>
    </r>
    <r>
      <rPr>
        <b/>
        <sz val="8"/>
        <rFont val="Arial"/>
        <family val="2"/>
      </rPr>
      <t>RUA DR. HUGO LOPES NALLE</t>
    </r>
  </si>
  <si>
    <r>
      <t xml:space="preserve">CONCRETO DE REGULARIZAÇÃO PARA OS BLOCOS DE CONCRETO ASSENTADOS, COM FINALIDADE DE REJUNTAMENTO NAS LATERAIS JUNTO AO MEIO FIO DA FAIXA ELEVADA FE-08 - </t>
    </r>
    <r>
      <rPr>
        <b/>
        <sz val="8"/>
        <rFont val="Arial"/>
        <family val="2"/>
      </rPr>
      <t>RUA DR. HUGO LOPES NALLE</t>
    </r>
  </si>
  <si>
    <r>
      <t xml:space="preserve">FÔRMA DE MADEIRA PARA PROTEÇÃO SUPERFICIAL DA JUNTA ENTRE BLOCOS E ASFALTO DURANTE A CONCRETAGEM, COM LARGURA MÍNIMA DE 20 CM NOS DOIS LADOS DA FAIXA ELEVADA FE-08 - </t>
    </r>
    <r>
      <rPr>
        <b/>
        <sz val="8"/>
        <rFont val="Arial"/>
        <family val="2"/>
      </rPr>
      <t>RUA DR. HUGO LOPES NALLE</t>
    </r>
    <r>
      <rPr>
        <sz val="8"/>
        <rFont val="Arial"/>
        <family val="2"/>
      </rPr>
      <t xml:space="preserve"> </t>
    </r>
  </si>
  <si>
    <r>
      <t xml:space="preserve">COMPRIMENTO DE MEIO FIO NAS LATERAIS DA FAIXA ELEVADA FE-08 - </t>
    </r>
    <r>
      <rPr>
        <b/>
        <sz val="8"/>
        <rFont val="Arial"/>
        <family val="2"/>
      </rPr>
      <t>RUA DR. HUGO LOPES NALLE</t>
    </r>
    <r>
      <rPr>
        <sz val="8"/>
        <rFont val="Arial"/>
        <family val="2"/>
      </rPr>
      <t xml:space="preserve"> </t>
    </r>
  </si>
  <si>
    <t xml:space="preserve"> FE-08 - RUA DR. HUGO LOPES NALLE </t>
  </si>
  <si>
    <t>LISTRAS DA FAIXA DE PEDESTRES DA FAIXA ELEVADA  FE-08</t>
  </si>
  <si>
    <t>LINHA DE RETENÇÃO DA FAIXA ELEVADA FE-08</t>
  </si>
  <si>
    <t>SÍMBOLO DE TRIÂNGULO DA FAIXA ELEVADA  FE-08</t>
  </si>
  <si>
    <t xml:space="preserve">SINAL DE REGULAMENTAÇÃO R-19 “VELOCIDADE MÁXIMA PERMITIDA” ATÉ 30 KM/H - FAIXA ELEVADA  FE-0 FE-08 - RUA DR. HUGO LOPES NALLE </t>
  </si>
  <si>
    <t xml:space="preserve">SINAL DE ADVERTÊNCIA A-18 “SALIÊNCIA OU LOMBADA" -  FAIXA ELEVADA FE-08 - RUA DR. HUGO LOPES NALLE </t>
  </si>
  <si>
    <t xml:space="preserve">SINAL DE ADVERTÊNCIA A-32b “PASSAGEM SINALIZADA DE PEDESTRES COM SETA" - FAIXA ELEVADA  FE-08 - RUA DR. HUGO LOPES NALLE </t>
  </si>
  <si>
    <r>
      <t xml:space="preserve">COMPRIMENTO DO TUBO = LARGURA DA FAIXA ELEVADA  </t>
    </r>
    <r>
      <rPr>
        <b/>
        <sz val="8"/>
        <rFont val="Arial"/>
        <family val="2"/>
      </rPr>
      <t>FE-08 - RUA DR. HUGO LOPES NALLE</t>
    </r>
    <r>
      <rPr>
        <sz val="8"/>
        <rFont val="Arial"/>
        <family val="2"/>
      </rPr>
      <t xml:space="preserve"> </t>
    </r>
  </si>
  <si>
    <r>
      <t xml:space="preserve">FAIXA ELEVADA </t>
    </r>
    <r>
      <rPr>
        <b/>
        <sz val="8"/>
        <rFont val="Arial"/>
        <family val="2"/>
      </rPr>
      <t>FE-09 - RUA DR. HUGO LOPES NALLE (PRÓXIMO AO NESF</t>
    </r>
    <r>
      <rPr>
        <sz val="8"/>
        <rFont val="Arial"/>
        <family val="2"/>
      </rPr>
      <t>) , ONDE SERÁ REMOVIDA A CAPA ASFÁLTICA E CALÇAMENTO ABAIXO DO ASFALTO</t>
    </r>
  </si>
  <si>
    <r>
      <t xml:space="preserve">FAIXA ELEVADA FE-09 - </t>
    </r>
    <r>
      <rPr>
        <b/>
        <sz val="8"/>
        <rFont val="Arial"/>
        <family val="2"/>
      </rPr>
      <t>RUA DR. HUGO LOPES NALLE (PRÓXIMO AO NESF</t>
    </r>
    <r>
      <rPr>
        <sz val="8"/>
        <rFont val="Arial"/>
        <family val="2"/>
      </rPr>
      <t>)  , ONDE SERÁ REMOVIDA A CAPA ASFÁLTICA E CALÇAMENTO ABAIXO DO ASFALTO</t>
    </r>
  </si>
  <si>
    <r>
      <t>FAIXA ELEVADA FE-09 -</t>
    </r>
    <r>
      <rPr>
        <b/>
        <sz val="8"/>
        <rFont val="Arial"/>
        <family val="2"/>
      </rPr>
      <t xml:space="preserve"> RUA DR. HUGO LOPES NALLE (PRÓXIMO AO NESF)</t>
    </r>
  </si>
  <si>
    <r>
      <t xml:space="preserve">RETIRADA DA CAPA DE ASFALTO (5 CM) + CALÇAMENTO (15 CM) ABAIXO DO ASFALTO PARA CONSTRUÇÃO DA FAIXA ELEVADA FE-09 </t>
    </r>
    <r>
      <rPr>
        <b/>
        <sz val="8"/>
        <rFont val="Arial"/>
        <family val="2"/>
      </rPr>
      <t>RUA DR. HUGO LOPES NALLE (PRÓXIMO AO NESF</t>
    </r>
    <r>
      <rPr>
        <sz val="8"/>
        <rFont val="Arial"/>
        <family val="2"/>
      </rPr>
      <t>)</t>
    </r>
  </si>
  <si>
    <r>
      <t xml:space="preserve">FAIXA ELEVADA FE-09 - </t>
    </r>
    <r>
      <rPr>
        <b/>
        <sz val="8"/>
        <rFont val="Arial"/>
        <family val="2"/>
      </rPr>
      <t>RUA DR. HUGO LOPES NALLE (PRÓXIMO AO NESF)</t>
    </r>
  </si>
  <si>
    <r>
      <t xml:space="preserve">JUNÇÃO ENTRE A RAMPA E FAIXA ELEVADA FE-09 - </t>
    </r>
    <r>
      <rPr>
        <b/>
        <sz val="8"/>
        <rFont val="Arial"/>
        <family val="2"/>
      </rPr>
      <t>RUA DR. HUGO LOPES NALLE (PRÓXIMO AO NESF)</t>
    </r>
  </si>
  <si>
    <r>
      <t xml:space="preserve">CONCRETO DE REGULARIZAÇÃO PARA OS BLOCOS DE CONCRETO ASSENTADOS, COM FINALIDADE DE REJUNTAMENTO NAS LATERAIS JUNTO AO MEIO FIO DA FAIXA ELEVADA FE-09- </t>
    </r>
    <r>
      <rPr>
        <b/>
        <sz val="8"/>
        <rFont val="Arial"/>
        <family val="2"/>
      </rPr>
      <t>RUA DR. HUGO LOPES NALLE (PRÓXIMO AO NESF)</t>
    </r>
  </si>
  <si>
    <r>
      <t>FÔRMA DE MADEIRA PARA PROTEÇÃO SUPERFICIAL DA JUNTA ENTRE BLOCOS E ASFALTO DURANTE A CONCRETAGEM, COM LARGURA MÍNIMA DE 20 CM NOS DOIS LADOS DA FAIXA ELEVADA FE-09-</t>
    </r>
    <r>
      <rPr>
        <b/>
        <sz val="8"/>
        <rFont val="Arial"/>
        <family val="2"/>
      </rPr>
      <t xml:space="preserve"> RUA DR. HUGO LOPES NALLE (PRÓXIMO AO NESF)</t>
    </r>
  </si>
  <si>
    <r>
      <t xml:space="preserve">COMPRIMENTO DE MEIO FIO NAS LATERAIS DA FAIXA ELEVADA FE-09- </t>
    </r>
    <r>
      <rPr>
        <b/>
        <sz val="8"/>
        <rFont val="Arial"/>
        <family val="2"/>
      </rPr>
      <t>RUA DR. HUGO LOPES NALLE (PRÓXIMO AO NESF)</t>
    </r>
  </si>
  <si>
    <t xml:space="preserve"> FE-09- RUA DR. HUGO LOPES NALLE (PRÓXIMO AO NESF)</t>
  </si>
  <si>
    <t>SINAL DE ADVERTÊNCIA A-32b “PASSAGEM SINALIZADA DE PEDESTRES COM SETA" - FAIXA ELEVADA  FE-09 - RUA DR. HUGO LOPES NALLE  (PRÓXIMO AO NESF)</t>
  </si>
  <si>
    <t>SINAL DE ADVERTÊNCIA A-18 “SALIÊNCIA OU LOMBADA" -  FAIXA ELEVADA FE-09 - RUA DR. HUGO LOPES NALLE  (PRÓXIMO AO NESF)</t>
  </si>
  <si>
    <t>SINAL DE REGULAMENTAÇÃO R-19 “VELOCIDADE MÁXIMA PERMITIDA” ATÉ 30 KM/H - FAIXA ELEVADA  FE-0 FE-09 - RUA DR. HUGO LOPES NALLE  (PRÓXIMO AO NESF)</t>
  </si>
  <si>
    <r>
      <t xml:space="preserve"> COMPRIMENTO DO TUBO = LARGURA DA FAIXA ELEVADA </t>
    </r>
    <r>
      <rPr>
        <b/>
        <sz val="8"/>
        <rFont val="Arial"/>
        <family val="2"/>
      </rPr>
      <t>FE-09- RUA DR. HUGO LOPES NALLE (PRÓXIMO AO NESF)</t>
    </r>
  </si>
  <si>
    <r>
      <t xml:space="preserve">FAIXA ELEVADA </t>
    </r>
    <r>
      <rPr>
        <b/>
        <sz val="8"/>
        <rFont val="Arial"/>
        <family val="2"/>
      </rPr>
      <t xml:space="preserve">FE-10 - RUA DR. HUGO LOPES NALLE (PRÓXIMO AO EEEFM JOSÉ DAMASCENO FILHO) 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</si>
  <si>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FE-10 - </t>
    </r>
    <r>
      <rPr>
        <b/>
        <sz val="8"/>
        <rFont val="Arial"/>
        <family val="2"/>
      </rPr>
      <t>RUA DR. HUGO LOPES NALLE (PRÓXIMO AO EEEFM JOSÉ DAMASCENO FILHO</t>
    </r>
    <r>
      <rPr>
        <sz val="8"/>
        <rFont val="Arial"/>
        <family val="2"/>
      </rPr>
      <t>)  , ONDE SERÁ REMOVIDA A CAPA ASFÁLTICA E CALÇAMENTO ABAIXO DO ASFALTO</t>
    </r>
  </si>
  <si>
    <r>
      <t xml:space="preserve">FAIXA ELEVADA FE-10 - </t>
    </r>
    <r>
      <rPr>
        <b/>
        <sz val="8"/>
        <rFont val="Arial"/>
        <family val="2"/>
      </rPr>
      <t>RUA DR. HUGO LOPES NALLE (PRÓXIMO AO EEEFM JOSÉ DAMASCENO FILHO)</t>
    </r>
  </si>
  <si>
    <r>
      <t xml:space="preserve">RETIRADA DA CAPA DE ASFALTO (5 CM) + CALÇAMENTO (15 CM) ABAIXO DO ASFALTO PARA CONSTRUÇÃO DA FAIXA ELEVADA FE-10 </t>
    </r>
    <r>
      <rPr>
        <b/>
        <sz val="8"/>
        <rFont val="Arial"/>
        <family val="2"/>
      </rPr>
      <t>RUA DR. HUGO LOPES NALLE (PRÓXIMO AO EEEFM JOSÉ DAMASCENO FILHO)</t>
    </r>
  </si>
  <si>
    <r>
      <t xml:space="preserve">JUNÇÃO ENTRE A RAMPA E FAIXA ELEVADA FE-10 - </t>
    </r>
    <r>
      <rPr>
        <b/>
        <sz val="8"/>
        <rFont val="Arial"/>
        <family val="2"/>
      </rPr>
      <t>RUA DR. HUGO LOPES NALLE (PRÓXIMO AO EEEFM JOSÉ DAMASCENO FILHO)</t>
    </r>
  </si>
  <si>
    <r>
      <t xml:space="preserve">CONCRETO DE REGULARIZAÇÃO PARA OS BLOCOS DE CONCRETO ASSENTADOS, COM FINALIDADE DE REJUNTAMENTO NAS LATERAIS JUNTO AO MEIO FIO DA FAIXA ELEVADA FE-10 - </t>
    </r>
    <r>
      <rPr>
        <b/>
        <sz val="8"/>
        <rFont val="Arial"/>
        <family val="2"/>
      </rPr>
      <t>RUA DR. HUGO LOPES NALLE (PRÓXIMO AO EEEFM JOSÉ DAMASCENO FILHO</t>
    </r>
    <r>
      <rPr>
        <sz val="8"/>
        <rFont val="Arial"/>
        <family val="2"/>
      </rPr>
      <t>)</t>
    </r>
  </si>
  <si>
    <r>
      <t xml:space="preserve">FÔRMA DE MADEIRA PARA PROTEÇÃO SUPERFICIAL DA JUNTA ENTRE BLOCOS E ASFALTO DURANTE A CONCRETAGEM, COM LARGURA MÍNIMA DE 20 CM NOS DOIS LADOS DA FAIXA ELEVADA FE-10- </t>
    </r>
    <r>
      <rPr>
        <b/>
        <sz val="8"/>
        <rFont val="Arial"/>
        <family val="2"/>
      </rPr>
      <t>RUA DR. HUGO LOPES NALLE (PRÓXIMO AO EEEFM JOSÉ DAMASCENO FILHO</t>
    </r>
  </si>
  <si>
    <r>
      <t xml:space="preserve">COMPRIMENTO DE MEIO FIO NAS LATERAIS DA FAIXA ELEVADA FE- 10- </t>
    </r>
    <r>
      <rPr>
        <b/>
        <sz val="8"/>
        <rFont val="Arial"/>
        <family val="2"/>
      </rPr>
      <t>RUA DR. HUGO LOPES NALLE (PRÓXIMO AO EEEFM JOSÉ DAMASCENO FILHO</t>
    </r>
  </si>
  <si>
    <t>FE- 10- RUA DR. HUGO LOPES NALLE (PRÓXIMO AO EEEFM JOSÉ DAMASCENO FILHO</t>
  </si>
  <si>
    <t>LISTRAS DA FAIXA DE PEDESTRES DA FAIXA ELEVADA  FE-09</t>
  </si>
  <si>
    <t>LINHA DE RETENÇÃO DA FAIXA ELEVADA FE-09</t>
  </si>
  <si>
    <t>SÍMBOLO DE TRIÂNGULO DA FAIXA ELEVADA  FE-09</t>
  </si>
  <si>
    <t>LISTRAS DA FAIXA DE PEDESTRES DA FAIXA ELEVADA  FE-10</t>
  </si>
  <si>
    <t>LINHA DE RETENÇÃO DA FAIXA ELEVADA FE-10</t>
  </si>
  <si>
    <t>SÍMBOLO DE TRIÂNGULO DA FAIXA ELEVADA  FE-10</t>
  </si>
  <si>
    <t>SINAL DE REGULAMENTAÇÃO R-19 “VELOCIDADE MÁXIMA PERMITIDA” ATÉ 30 KM/H - FAIXA ELEVADA  FE- 10- RUA DR. HUGO LOPES NALLE (PRÓXIMO AO EEEFM JOSÉ DAMASCENO FILHO</t>
  </si>
  <si>
    <t>SINAL DE ADVERTÊNCIA A-18 “SALIÊNCIA OU LOMBADA" -  FAIXA ELEVADA FE- 10- RUA DR. HUGO LOPES NALLE (PRÓXIMO AO EEEFM JOSÉ DAMASCENO FILHO</t>
  </si>
  <si>
    <t xml:space="preserve">SINAL DE ADVERTÊNCIA A-32b “PASSAGEM SINALIZADA DE PEDESTRES COM SETA" - FAIXA ELEVADA FE- 10- RUA DR. HUGO LOPES NALLE (PRÓXIMO AO EEEFM JOSÉ DAMASCENO FILHO  </t>
  </si>
  <si>
    <t>LISTRAS DA FAIXA DE PEDESTRES DA FAIXA ELEVADA  FE-11</t>
  </si>
  <si>
    <t>LINHA DE RETENÇÃO DA FAIXA ELEVADA FE-11</t>
  </si>
  <si>
    <t>SÍMBOLO DE TRIÂNGULO DA FAIXA ELEVADA  FE-11</t>
  </si>
  <si>
    <t>FE- 10- RUA DR. HUGO LOPES NALLE (PRÓXIMO AO EEEFM JOSÉ DAMASCENO FILHO)</t>
  </si>
  <si>
    <r>
      <t xml:space="preserve">COMPRIMENTO DO TUBO = LARGURA DA FAIXA ELEVADA    </t>
    </r>
    <r>
      <rPr>
        <b/>
        <sz val="8"/>
        <rFont val="Arial"/>
        <family val="2"/>
      </rPr>
      <t>FE- 10- RUA DR. HUGO LOPES NALLE (PRÓXIMO AO EEEFM JOSÉ DAMASCENO FILHO</t>
    </r>
    <r>
      <rPr>
        <sz val="8"/>
        <rFont val="Arial"/>
        <family val="2"/>
      </rPr>
      <t>)</t>
    </r>
  </si>
  <si>
    <r>
      <t xml:space="preserve">FAIXA ELEVADA FE-11 - </t>
    </r>
    <r>
      <rPr>
        <b/>
        <sz val="8"/>
        <rFont val="Arial"/>
        <family val="2"/>
      </rPr>
      <t>RUA QUINTINO BOCAIUVA (EM FRENTE AO EEEFM JOSÉ DAMASCENO FILHO)</t>
    </r>
    <r>
      <rPr>
        <sz val="8"/>
        <rFont val="Arial"/>
        <family val="2"/>
      </rPr>
      <t xml:space="preserve"> , ONDE SERÁ REMOVIDA A CAPA ASFÁLTICA E CALÇAMENTO ABAIXO DO ASFALTO</t>
    </r>
  </si>
  <si>
    <r>
      <t>FAIXA ELEVADA FE-11 -</t>
    </r>
    <r>
      <rPr>
        <b/>
        <sz val="8"/>
        <rFont val="Arial"/>
        <family val="2"/>
      </rPr>
      <t xml:space="preserve"> RUA QUINTINO BOCAIUVA (EM FRENTE A EEEFM JOSÉ DAMASCENO FILHO)</t>
    </r>
    <r>
      <rPr>
        <sz val="8"/>
        <rFont val="Arial"/>
        <family val="2"/>
      </rPr>
      <t xml:space="preserve">  , ONDE SERÁ REMOVIDA A CAPA ASFÁLTICA E CALÇAMENTO ABAIXO DO ASFALTO</t>
    </r>
  </si>
  <si>
    <r>
      <t xml:space="preserve">FAIXA ELEVADA FE-11 - </t>
    </r>
    <r>
      <rPr>
        <b/>
        <sz val="8"/>
        <rFont val="Arial"/>
        <family val="2"/>
      </rPr>
      <t>RUA QUINTINO BOCAIUVA (EM FRENTE A  EEEFM JOSÉ DAMASCENO FILHO)</t>
    </r>
  </si>
  <si>
    <r>
      <t xml:space="preserve">FAIXA ELEVADA FE-11 - </t>
    </r>
    <r>
      <rPr>
        <b/>
        <sz val="8"/>
        <rFont val="Arial"/>
        <family val="2"/>
      </rPr>
      <t>RUA QUINTINO BOCAIUVA (EM FRENTE A EEEFM JOSÉ DAMASCENO FILHO</t>
    </r>
    <r>
      <rPr>
        <sz val="8"/>
        <rFont val="Arial"/>
        <family val="2"/>
      </rPr>
      <t>)</t>
    </r>
  </si>
  <si>
    <r>
      <t xml:space="preserve">JUNÇÃO ENTRE A RAMPA E FAIXA ELEVADA FE-11 - </t>
    </r>
    <r>
      <rPr>
        <b/>
        <sz val="8"/>
        <rFont val="Arial"/>
        <family val="2"/>
      </rPr>
      <t>RUA QUINTINO BOCAIUVA (EM FRENTE A EEEFM JOSÉ DAMASCENO FILHO)</t>
    </r>
  </si>
  <si>
    <r>
      <t xml:space="preserve">CONCRETO DE REGULARIZAÇÃO PARA OS BLOCOS DE CONCRETO ASSENTADOS, COM FINALIDADE DE REJUNTAMENTO NAS LATERAIS JUNTO AO MEIO FIO DA FAIXA ELEVADA FE-11 - </t>
    </r>
    <r>
      <rPr>
        <b/>
        <sz val="8"/>
        <rFont val="Arial"/>
        <family val="2"/>
      </rPr>
      <t>RUA QUINTINO BOCAIUVA(EM FRENTE A  EEEFM JOSÉ DAMASCENO FILHO)</t>
    </r>
  </si>
  <si>
    <r>
      <t xml:space="preserve">FÔRMA DE MADEIRA PARA PROTEÇÃO SUPERFICIAL DA JUNTA ENTRE BLOCOS E ASFALTO DURANTE A CONCRETAGEM, COM LARGURA MÍNIMA DE 20 CM NOS DOIS LADOS DA FAIXA ELEVADA FE-11- </t>
    </r>
    <r>
      <rPr>
        <b/>
        <sz val="8"/>
        <rFont val="Arial"/>
        <family val="2"/>
      </rPr>
      <t>RUA QUINTINO BOCAIUVA (EM FRENTE A EEEFM JOSÉ DAMASCENO FILHO</t>
    </r>
  </si>
  <si>
    <r>
      <t xml:space="preserve">COMPRIMENTO DE MEIO FIO NAS LATERAIS DA FAIXA ELEVADA FE- 11- </t>
    </r>
    <r>
      <rPr>
        <b/>
        <sz val="8"/>
        <rFont val="Arial"/>
        <family val="2"/>
      </rPr>
      <t>RUA QUINTINO BOCAIUVA (EM FRENTE A EEEFM JOSÉ DAMASCENO FILHO</t>
    </r>
  </si>
  <si>
    <t>FE- 11- RUA QUINTINO BOCAIUVA (EM FRENTE A EEEFM JOSÉ DAMASCENO FILHO</t>
  </si>
  <si>
    <t>FE- 11- RUA QUINTINO BOCAIUVA (EM FRENTE A EEEFM JOSÉ DAMASCENO FILHO)</t>
  </si>
  <si>
    <t>SINAL DE REGULAMENTAÇÃO R-19 “VELOCIDADE MÁXIMA PERMITIDA” ATÉ 30 KM/H - FAIXA ELEVADA  FE- 11-RUA QUINTINO BOCAIUVA (EM FRENTE A EEEFM JOSÉ DAMASCENO FILHO)</t>
  </si>
  <si>
    <t>SINAL DE ADVERTÊNCIA A-18 “SALIÊNCIA OU LOMBADA" -  FAIXA ELEVADA FE- 11- RUA QUINTINO BOCAIUVA (EM FRENTE A EEEFM JOSÉ DAMASCENO FILHO)</t>
  </si>
  <si>
    <t>SINAL DE ADVERTÊNCIA A-32b “PASSAGEM SINALIZADA DE PEDESTRES COM SETA" - FAIXA ELEVADA  FE- 11- RUA QUINTINO BOCAIUVA (EM FRENTE A EEEFM JOSÉ DAMASCENO FILHO)</t>
  </si>
  <si>
    <r>
      <t xml:space="preserve">COMPRIMENTO DO TUBO = LARGURA DA FAIXA ELEVADA    </t>
    </r>
    <r>
      <rPr>
        <b/>
        <sz val="8"/>
        <rFont val="Arial"/>
        <family val="2"/>
      </rPr>
      <t>FE- 11- RUA QUINTINO BOCAIUVA (EM FRENTE A EEEFM JOSÉ DAMASCENO FILHO)</t>
    </r>
  </si>
  <si>
    <r>
      <t xml:space="preserve">FAIXA ELEVADA FE-12 - </t>
    </r>
    <r>
      <rPr>
        <b/>
        <sz val="8"/>
        <rFont val="Arial"/>
        <family val="2"/>
      </rPr>
      <t>RUA QUINTINO BOCAIUVA (EM FRENTE USF SÃO VICENTE)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</si>
  <si>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FE-12 -  </t>
    </r>
    <r>
      <rPr>
        <b/>
        <sz val="8"/>
        <rFont val="Arial"/>
        <family val="2"/>
      </rPr>
      <t>RUA QUINTINO BOCAIUVA (EM FRENTE USF SÃO VICENTE)</t>
    </r>
    <r>
      <rPr>
        <sz val="8"/>
        <rFont val="Arial"/>
        <family val="2"/>
      </rPr>
      <t xml:space="preserve">  , ONDE SERÁ REMOVIDA A CAPA ASFÁLTICA E CALÇAMENTO ABAIXO DO ASFALTO</t>
    </r>
  </si>
  <si>
    <r>
      <t xml:space="preserve">FAIXA ELEVADA FE-12 - </t>
    </r>
    <r>
      <rPr>
        <b/>
        <sz val="8"/>
        <rFont val="Arial"/>
        <family val="2"/>
      </rPr>
      <t>RUA QUINTINO BOCAIUVA (EM FRENTE USF SÃO VICENTE)</t>
    </r>
  </si>
  <si>
    <r>
      <t xml:space="preserve">RETIRADA DA CAPA DE ASFALTO (5 CM) + CALÇAMENTO (15 CM) ABAIXO DO ASFALTO PARA CONSTRUÇÃO DA FAIXA ELEVADA FE-11 </t>
    </r>
    <r>
      <rPr>
        <b/>
        <sz val="8"/>
        <rFont val="Arial"/>
        <family val="2"/>
      </rPr>
      <t>RUA QUINTINO BOCAIUVA (EM FRENTE A EEEFM JOSÉ DAMASCENO FILHO)</t>
    </r>
  </si>
  <si>
    <r>
      <t>FAIXA ELEVADA FE-12 -</t>
    </r>
    <r>
      <rPr>
        <b/>
        <sz val="8"/>
        <rFont val="Arial"/>
        <family val="2"/>
      </rPr>
      <t xml:space="preserve"> RUA QUINTINO BOCAIUVA (EM FRENTE USF SÃO VICENTE)</t>
    </r>
  </si>
  <si>
    <r>
      <t xml:space="preserve">JUNÇÃO ENTRE A RAMPA E FAIXA ELEVADA FE-12 - </t>
    </r>
    <r>
      <rPr>
        <b/>
        <sz val="8"/>
        <rFont val="Arial"/>
        <family val="2"/>
      </rPr>
      <t>RUA QUINTINO BOCAIUVA (EM FRENTE USF SÃO VICENTE)</t>
    </r>
  </si>
  <si>
    <r>
      <t xml:space="preserve">CONCRETO DE REGULARIZAÇÃO PARA OS BLOCOS DE CONCRETO ASSENTADOS, COM FINALIDADE DE REJUNTAMENTO NAS LATERAIS JUNTO AO MEIO FIO DA FAIXA ELEVADA FE-12  - </t>
    </r>
    <r>
      <rPr>
        <b/>
        <sz val="8"/>
        <rFont val="Arial"/>
        <family val="2"/>
      </rPr>
      <t>RUA QUINTINO BOCAIUVA (EM FRENTE USF SÃO VICENTE)</t>
    </r>
  </si>
  <si>
    <r>
      <t xml:space="preserve">FÔRMA DE MADEIRA PARA PROTEÇÃO SUPERFICIAL DA JUNTA ENTRE BLOCOS E ASFALTO DURANTE A CONCRETAGEM, COM LARGURA MÍNIMA DE 20 CM NOS DOIS LADOS DA FAIXA ELEVADA FE-12 </t>
    </r>
    <r>
      <rPr>
        <b/>
        <sz val="8"/>
        <rFont val="Arial"/>
        <family val="2"/>
      </rPr>
      <t>RUA QUINTINO BOCAIUVA (EM FRENTE USF SÃO VICENTE)</t>
    </r>
  </si>
  <si>
    <r>
      <t xml:space="preserve">COMPRIMENTO DE MEIO FIO NAS LATERAIS DA FAIXA ELEVADA FE- 12  </t>
    </r>
    <r>
      <rPr>
        <b/>
        <sz val="8"/>
        <rFont val="Arial"/>
        <family val="2"/>
      </rPr>
      <t>RUA QUINTINO BOCAIUVA (EM FRENTE USF SÃO VICENTE)</t>
    </r>
  </si>
  <si>
    <t>FE- 12  RUA QUINTINO BOCAIUVA (EM FRENTE USF SÃO VICENTE)</t>
  </si>
  <si>
    <t>LISTRAS DA FAIXA DE PEDESTRES DA FAIXA ELEVADA  FE-12</t>
  </si>
  <si>
    <t>LINHA DE RETENÇÃO DA FAIXA ELEVADA FE-12</t>
  </si>
  <si>
    <t>SÍMBOLO DE TRIÂNGULO DA FAIXA ELEVADA  FE-12</t>
  </si>
  <si>
    <t>SINAL DE REGULAMENTAÇÃO R-19 “VELOCIDADE MÁXIMA PERMITIDA” ATÉ 30 KM/H - FAIXA ELEVADA  FE- 12  RUA QUINTINO BOCAIUVA (EM FRENTE USF SÃO VICENTE)</t>
  </si>
  <si>
    <t>SINAL DE ADVERTÊNCIA A-18 “SALIÊNCIA OU LOMBADA" -  FAIXA ELEVADA FE- 12  RUA QUINTINO BOCAIUVA (EM FRENTE USF SÃO VICENTE)</t>
  </si>
  <si>
    <t>SINAL DE ADVERTÊNCIA A-32b “PASSAGEM SINALIZADA DE PEDESTRES COM SETA" - FAIXA ELEVADA  FE- 12  RUA QUINTINO BOCAIUVA (EM FRENTE USF SÃO VICENTE)</t>
  </si>
  <si>
    <r>
      <t xml:space="preserve">COMPRIMENTO DO TUBO = LARGURA DA FAIXA ELEVADA    </t>
    </r>
    <r>
      <rPr>
        <b/>
        <sz val="8"/>
        <rFont val="Arial"/>
        <family val="2"/>
      </rPr>
      <t>FE- 12  RUA QUINTINO BOCAIUVA (EM FRENTE USF SÃO VICENTE)</t>
    </r>
  </si>
  <si>
    <r>
      <t xml:space="preserve">FAIXA ELEVADA FE-13 - </t>
    </r>
    <r>
      <rPr>
        <b/>
        <sz val="8"/>
        <rFont val="Arial"/>
        <family val="2"/>
      </rPr>
      <t>RUA ALVARO RODRIGUES DA MATTA</t>
    </r>
    <r>
      <rPr>
        <sz val="8"/>
        <rFont val="Arial"/>
        <family val="2"/>
      </rPr>
      <t xml:space="preserve"> , ONDE SERÁ REMOVIDA A CAPA ASFÁLTICA E CALÇAMENTO ABAIXO DO ASFALTO</t>
    </r>
  </si>
  <si>
    <r>
      <t xml:space="preserve">FAIXA ELEVADA FE-13 - </t>
    </r>
    <r>
      <rPr>
        <b/>
        <sz val="8"/>
        <rFont val="Arial"/>
        <family val="2"/>
      </rPr>
      <t xml:space="preserve">RUA ALVARO RODRIGUES DA MATTA </t>
    </r>
    <r>
      <rPr>
        <sz val="8"/>
        <rFont val="Arial"/>
        <family val="2"/>
      </rPr>
      <t xml:space="preserve"> , ONDE SERÁ REMOVIDA A CAPA ASFÁLTICA E CALÇAMENTO ABAIXO DO ASFALTO</t>
    </r>
  </si>
  <si>
    <r>
      <t>FAIXA ELEVADA FE-13 -</t>
    </r>
    <r>
      <rPr>
        <b/>
        <sz val="8"/>
        <rFont val="Arial"/>
        <family val="2"/>
      </rPr>
      <t xml:space="preserve"> RUA ALVARO RODRIGUES DA MATTA</t>
    </r>
  </si>
  <si>
    <r>
      <t xml:space="preserve">RETIRADA DA CAPA DE ASFALTO (5 CM) + CALÇAMENTO (15 CM) ABAIXO DO ASFALTO PARA CONSTRUÇÃO DA FAIXA ELEVADA FE-13 - </t>
    </r>
    <r>
      <rPr>
        <b/>
        <sz val="8"/>
        <rFont val="Arial"/>
        <family val="2"/>
      </rPr>
      <t>RUA ALVARO RODRIGUES DA MATTA</t>
    </r>
  </si>
  <si>
    <r>
      <t>RETIRADA DA CAPA DE ASFALTO (5 CM) + CALÇAMENTO (15 CM) ABAIXO DO ASFALTO PARA CONSTRUÇÃO DA FAIXA ELEVADA FE-12</t>
    </r>
    <r>
      <rPr>
        <b/>
        <sz val="8"/>
        <rFont val="Arial"/>
        <family val="2"/>
      </rPr>
      <t xml:space="preserve"> - RUA QUINTINO BOCAIUVA (EM FRENTE USF SÃO VICENTE)</t>
    </r>
  </si>
  <si>
    <r>
      <t xml:space="preserve">FAIXA ELEVADA FE-13 - </t>
    </r>
    <r>
      <rPr>
        <b/>
        <sz val="8"/>
        <rFont val="Arial"/>
        <family val="2"/>
      </rPr>
      <t>RUA ALVARO RODRIGUES DA MATTA</t>
    </r>
  </si>
  <si>
    <r>
      <t xml:space="preserve">JUNÇÃO ENTRE A RAMPA E FAIXA ELEVADA FE-13 - </t>
    </r>
    <r>
      <rPr>
        <b/>
        <sz val="8"/>
        <rFont val="Arial"/>
        <family val="2"/>
      </rPr>
      <t>RUA ALVARO RODRIGUES DA MATTA</t>
    </r>
  </si>
  <si>
    <r>
      <t xml:space="preserve">CONCRETO DE REGULARIZAÇÃO PARA OS BLOCOS DE CONCRETO ASSENTADOS, COM FINALIDADE DE REJUNTAMENTO NAS LATERAIS JUNTO AO MEIO FIO DA FAIXA ELEVADA FE-13 - </t>
    </r>
    <r>
      <rPr>
        <b/>
        <sz val="8"/>
        <rFont val="Arial"/>
        <family val="2"/>
      </rPr>
      <t>RUA ALVARO RODRIGUES DA MATTA</t>
    </r>
  </si>
  <si>
    <r>
      <t xml:space="preserve">FÔRMA DE MADEIRA PARA PROTEÇÃO SUPERFICIAL DA JUNTA ENTRE BLOCOS E ASFALTO DURANTE A CONCRETAGEM, COM LARGURA MÍNIMA DE 20 CM NOS DOIS LADOS DA FAIXA ELEVADA FE-13 - </t>
    </r>
    <r>
      <rPr>
        <b/>
        <sz val="8"/>
        <rFont val="Arial"/>
        <family val="2"/>
      </rPr>
      <t>RUA ALVARO RODRIGUES DA MATTA</t>
    </r>
  </si>
  <si>
    <r>
      <t xml:space="preserve">COMPRIMENTO DE MEIO FIO NAS LATERAIS DA FAIXA ELEVADA FE- 13 - </t>
    </r>
    <r>
      <rPr>
        <b/>
        <sz val="8"/>
        <rFont val="Arial"/>
        <family val="2"/>
      </rPr>
      <t>RUA ALVARO RODRIGUES DA MATTA</t>
    </r>
  </si>
  <si>
    <t>FE- 13 - RUA ALVARO RODRIGUES DA MATTA</t>
  </si>
  <si>
    <t>FE- 12 - RUA QUINTINO BOCAIUVA (EM FRENTE USF SÃO VICENTE)</t>
  </si>
  <si>
    <t>LISTRAS DA FAIXA DE PEDESTRES DA FAIXA ELEVADA  FE-13</t>
  </si>
  <si>
    <t>LINHA DE RETENÇÃO DA FAIXA ELEVADA FE-13</t>
  </si>
  <si>
    <t>SÍMBOLO DE TRIÂNGULO DA FAIXA ELEVADA  FE-13</t>
  </si>
  <si>
    <t xml:space="preserve">  FE- 13 - RUA ALVARO RODRIGUES DA MATTA</t>
  </si>
  <si>
    <t>SINAL DE REGULAMENTAÇÃO R-19 “VELOCIDADE MÁXIMA PERMITIDA” ATÉ 30 KM/H - FAIXA ELEVADA  FE- 13 - RUA ALVARO RODRIGUES DA MATTA</t>
  </si>
  <si>
    <t>SINAL DE ADVERTÊNCIA A-18 “SALIÊNCIA OU LOMBADA" -  FAIXA ELEVADA FE- 13 - RUA ALVARO RODRIGUES DA MATTA</t>
  </si>
  <si>
    <t>SINAL DE ADVERTÊNCIA A-32b “PASSAGEM SINALIZADA DE PEDESTRES COM SETA" - FAIXA ELEVADA  FE- 13 - RUA ALVARO RODRIGUES DA MATTA</t>
  </si>
  <si>
    <r>
      <t xml:space="preserve">COMPRIMENTO DO TUBO = LARGURA DA FAIXA ELEVADA    </t>
    </r>
    <r>
      <rPr>
        <b/>
        <sz val="8"/>
        <rFont val="Arial"/>
        <family val="2"/>
      </rPr>
      <t>FE- 13 - RUA ALVARO RODRIGUES DA MATTA</t>
    </r>
  </si>
  <si>
    <r>
      <t xml:space="preserve">FAIXA ELEVADA FE-14 </t>
    </r>
    <r>
      <rPr>
        <b/>
        <sz val="8"/>
        <rFont val="Arial"/>
        <family val="2"/>
      </rPr>
      <t>RUA QUINTINO BOCAIUVA (EM FRENTE AO SUPERMERCADO SALERME)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</si>
  <si>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FE-14 </t>
    </r>
    <r>
      <rPr>
        <b/>
        <sz val="8"/>
        <rFont val="Arial"/>
        <family val="2"/>
      </rPr>
      <t>RUA QUINTINO BOCAIUVA (EM FRENTE AO SUPERMERCADO SALERME)</t>
    </r>
    <r>
      <rPr>
        <sz val="8"/>
        <rFont val="Arial"/>
        <family val="2"/>
      </rPr>
      <t xml:space="preserve"> , ONDE SERÁ REMOVIDA A CAPA ASFÁLTICA E CALÇAMENTO ABAIXO DO ASFALTO</t>
    </r>
  </si>
  <si>
    <r>
      <t xml:space="preserve">FAIXA ELEVADA FE-14 </t>
    </r>
    <r>
      <rPr>
        <b/>
        <sz val="8"/>
        <rFont val="Arial"/>
        <family val="2"/>
      </rPr>
      <t xml:space="preserve">RUA QUINTINO BOCAIUVA (EM FRENTE AO SUPERMERCADO SALERME) </t>
    </r>
  </si>
  <si>
    <r>
      <t xml:space="preserve">RETIRADA DA CAPA DE ASFALTO (5 CM) + CALÇAMENTO (15 CM) ABAIXO DO ASFALTO PARA CONSTRUÇÃO DA FAIXA ELEVADA FE-14 </t>
    </r>
    <r>
      <rPr>
        <b/>
        <sz val="8"/>
        <rFont val="Arial"/>
        <family val="2"/>
      </rPr>
      <t xml:space="preserve">RUA QUINTINO BOCAIUVA (EM FRENTE AO SUPERMERCADO SALERME) </t>
    </r>
  </si>
  <si>
    <r>
      <t xml:space="preserve">FAIXA ELEVADA FE-14 - </t>
    </r>
    <r>
      <rPr>
        <b/>
        <sz val="8"/>
        <rFont val="Arial"/>
        <family val="2"/>
      </rPr>
      <t xml:space="preserve">RUA QUINTINO BOCAIUVA (EM FRENTE AO SUPERMERCADO SALERME) </t>
    </r>
  </si>
  <si>
    <r>
      <t xml:space="preserve">JUNÇÃO ENTRE A RAMPA E FAIXA ELEVADA FE-14 - </t>
    </r>
    <r>
      <rPr>
        <b/>
        <sz val="8"/>
        <rFont val="Arial"/>
        <family val="2"/>
      </rPr>
      <t>RUA QUINTINO BOCAIUVA (EM FRENTE AO SUPERMERCADO SALERME)</t>
    </r>
  </si>
  <si>
    <r>
      <t xml:space="preserve">CONCRETO DE REGULARIZAÇÃO PARA OS BLOCOS DE CONCRETO ASSENTADOS, COM FINALIDADE DE REJUNTAMENTO NAS LATERAIS JUNTO AO MEIO FIO DA FAIXA ELEVADA FE-14 </t>
    </r>
    <r>
      <rPr>
        <b/>
        <sz val="8"/>
        <rFont val="Arial"/>
        <family val="2"/>
      </rPr>
      <t>RUA QUINTINO BOCAIUVA (EM FRENTE AO SUPERMERCADO SALERME)</t>
    </r>
  </si>
  <si>
    <r>
      <t>FÔRMA DE MADEIRA PARA PROTEÇÃO SUPERFICIAL DA JUNTA ENTRE BLOCOS E ASFALTO DURANTE A CONCRETAGEM, COM LARGURA MÍNIMA DE 20 CM NOS DOIS LADOS DA FAIXA ELEVADA FE-14</t>
    </r>
    <r>
      <rPr>
        <b/>
        <sz val="8"/>
        <rFont val="Arial"/>
        <family val="2"/>
      </rPr>
      <t xml:space="preserve"> - RUA QUINTINO BOCAIUVA (EM FRENTE AO SUPERMERCADO SALERME)</t>
    </r>
  </si>
  <si>
    <r>
      <t xml:space="preserve">COMPRIMENTO DE MEIO FIO NAS LATERAIS DA FAIXA ELEVADA FE- 14- </t>
    </r>
    <r>
      <rPr>
        <b/>
        <sz val="8"/>
        <rFont val="Arial"/>
        <family val="2"/>
      </rPr>
      <t>RUA QUINTINO BOCAIUVA (EM FRENTE AO SUPERMERCADO SALERME)</t>
    </r>
  </si>
  <si>
    <t>FE- 14- RUA QUINTINO BOCAIUVA (EM FRENTE AO SUPERMERCADO SALERME)</t>
  </si>
  <si>
    <t>LISTRAS DA FAIXA DE PEDESTRES DA FAIXA ELEVADA  FE-14</t>
  </si>
  <si>
    <t>LINHA DE RETENÇÃO DA FAIXA ELEVADA FE-14</t>
  </si>
  <si>
    <t>SÍMBOLO DE TRIÂNGULO DA FAIXA ELEVADA  FE-14</t>
  </si>
  <si>
    <t>SINAL DE REGULAMENTAÇÃO R-19 “VELOCIDADE MÁXIMA PERMITIDA” ATÉ 30 KM/H - FAIXA ELEVADA  FE- 14- RUA QUINTINO BOCAIUVA (EM FRENTE AO SUPERMERCADO SALERME)</t>
  </si>
  <si>
    <t>SINAL DE ADVERTÊNCIA A-18 “SALIÊNCIA OU LOMBADA" -  FAIXA ELEVADA FE- 14- RUA QUINTINO BOCAIUVA (EM FRENTE AO SUPERMERCADO SALERME)</t>
  </si>
  <si>
    <t>SINAL DE ADVERTÊNCIA A-32b “PASSAGEM SINALIZADA DE PEDESTRES COM SETA" - FAIXA ELEVADA  FE- 14- RUA QUINTINO BOCAIUVA (EM FRENTE AO SUPERMERCADO SALERME)</t>
  </si>
  <si>
    <r>
      <t xml:space="preserve">COMPRIMENTO DO TUBO = LARGURA DA FAIXA ELEVADA    </t>
    </r>
    <r>
      <rPr>
        <b/>
        <sz val="8"/>
        <rFont val="Arial"/>
        <family val="2"/>
      </rPr>
      <t>FE- 14- RUA QUINTINO BOCAIUVA (EM FRENTE AO SUPERMERCADO SALERME)</t>
    </r>
  </si>
  <si>
    <r>
      <t xml:space="preserve">FAIXA ELEVADA FE-15 </t>
    </r>
    <r>
      <rPr>
        <b/>
        <sz val="8"/>
        <rFont val="Arial"/>
        <family val="2"/>
      </rPr>
      <t>RUA PEDRO ALVARES CABRAL (EM FRENTE A CRECHE DONA ROSA)</t>
    </r>
    <r>
      <rPr>
        <sz val="8"/>
        <rFont val="Arial"/>
        <family val="2"/>
      </rPr>
      <t xml:space="preserve"> , ONDE SERÁ REMOVIDA A CAPA ASFÁLTICA E CALÇAMENTO ABAIXO DO ASFALTO</t>
    </r>
  </si>
  <si>
    <r>
      <t xml:space="preserve">FAIXA ELEVADA FE-15 </t>
    </r>
    <r>
      <rPr>
        <b/>
        <sz val="8"/>
        <rFont val="Arial"/>
        <family val="2"/>
      </rPr>
      <t xml:space="preserve">RUA PEDRO ALVARES CABRAL (EM FRENTE A CRECHE DONA ROSA) </t>
    </r>
  </si>
  <si>
    <r>
      <t xml:space="preserve">RETIRADA DA CAPA DE ASFALTO (5 CM) + CALÇAMENTO (15 CM) ABAIXO DO ASFALTO PARA CONSTRUÇÃO DA FAIXA ELEVADA FE-15 </t>
    </r>
    <r>
      <rPr>
        <b/>
        <sz val="8"/>
        <rFont val="Arial"/>
        <family val="2"/>
      </rPr>
      <t xml:space="preserve">RUA PEDRO ALVARES CABRAL (EM FRENTE A CRECHE DONA ROSA) </t>
    </r>
  </si>
  <si>
    <r>
      <t xml:space="preserve">FAIXA ELEVADA FE-15 </t>
    </r>
    <r>
      <rPr>
        <b/>
        <sz val="8"/>
        <rFont val="Arial"/>
        <family val="2"/>
      </rPr>
      <t>RUA PEDRO ALVARES CABRAL (EM FRENTE A CRECHE DONA ROSA)</t>
    </r>
    <r>
      <rPr>
        <sz val="8"/>
        <rFont val="Arial"/>
        <family val="2"/>
      </rPr>
      <t xml:space="preserve"> </t>
    </r>
  </si>
  <si>
    <r>
      <t xml:space="preserve">JUNÇÃO ENTRE A RAMPA E FAIXA ELEVADA FE-15 </t>
    </r>
    <r>
      <rPr>
        <b/>
        <sz val="8"/>
        <rFont val="Arial"/>
        <family val="2"/>
      </rPr>
      <t xml:space="preserve">RUA PEDRO ALVARES CABRAL (EM FRENTE A CRECHE DONA ROSA) </t>
    </r>
  </si>
  <si>
    <r>
      <t>CONCRETO DE REGULARIZAÇÃO PARA OS BLOCOS DE CONCRETO ASSENTADOS, COM FINALIDADE DE REJUNTAMENTO NAS LATERAIS JUNTO AO MEIO FIO DA FAIXA ELEVADA FE-15</t>
    </r>
    <r>
      <rPr>
        <b/>
        <sz val="8"/>
        <rFont val="Arial"/>
        <family val="2"/>
      </rPr>
      <t xml:space="preserve"> RUA PEDRO ALVARES CABRAL (EM FRENTE A CRECHE DONA ROSA) </t>
    </r>
  </si>
  <si>
    <r>
      <t xml:space="preserve">FÔRMA DE MADEIRA PARA PROTEÇÃO SUPERFICIAL DA JUNTA ENTRE BLOCOS E ASFALTO DURANTE A CONCRETAGEM, COM LARGURA MÍNIMA DE 20 CM NOS DOIS LADOS DA FAIXA ELEVADA FE-15  </t>
    </r>
    <r>
      <rPr>
        <b/>
        <sz val="8"/>
        <rFont val="Arial"/>
        <family val="2"/>
      </rPr>
      <t xml:space="preserve">RUA PEDRO ALVARES CABRAL (EM FRENTE A CRECHE DONA ROSA) </t>
    </r>
  </si>
  <si>
    <r>
      <t xml:space="preserve">COMPRIMENTO DE MEIO FIO NAS LATERAIS DA FAIXA ELEVADA FE- 15 </t>
    </r>
    <r>
      <rPr>
        <b/>
        <sz val="8"/>
        <rFont val="Arial"/>
        <family val="2"/>
      </rPr>
      <t xml:space="preserve">RUA PEDRO ALVARES CABRAL (EM FRENTE A CRECHE DONA ROSA) </t>
    </r>
  </si>
  <si>
    <t>FE- 15 RUA PEDRO ALVARES CABRAL (EM FRENTE A CRECHE DONA ROSA)</t>
  </si>
  <si>
    <t>LISTRAS DA FAIXA DE PEDESTRES DA FAIXA ELEVADA  FE-15</t>
  </si>
  <si>
    <t>LINHA DE RETENÇÃO DA FAIXA ELEVADA FE-15</t>
  </si>
  <si>
    <t>SÍMBOLO DE TRIÂNGULO DA FAIXA ELEVADA  FE-15</t>
  </si>
  <si>
    <t>SINAL DE REGULAMENTAÇÃO R-19 “VELOCIDADE MÁXIMA PERMITIDA” ATÉ 30 KM/H - FAIXA ELEVADA  FE- 15- RUA PEDRO ALVARES CABRAL (EM FRENTE A CRECHE DONA ROSA)</t>
  </si>
  <si>
    <t>SINAL DE ADVERTÊNCIA A-18 “SALIÊNCIA OU LOMBADA" -  FAIXA ELEVADA FE- 15 - RUA PEDRO ALVARES CABRAL (EM FRENTE A CRECHE DONA ROSA)</t>
  </si>
  <si>
    <t>SINAL DE ADVERTÊNCIA A-32b “PASSAGEM SINALIZADA DE PEDESTRES COM SETA" - FAIXA ELEVADA FE- 15 - RUA PEDRO ALVARES CABRAL (EM FRENTE A CRECHE DONA ROSA)</t>
  </si>
  <si>
    <r>
      <t xml:space="preserve">COMPRIMENTO DO TUBO = LARGURA DA FAIXA ELEVADA    </t>
    </r>
    <r>
      <rPr>
        <b/>
        <sz val="8"/>
        <rFont val="Arial"/>
        <family val="2"/>
      </rPr>
      <t>FE- 15 RUA PEDRO ALVARES CABRAL (EM FRENTE A CRECHE DONA ROSA)</t>
    </r>
  </si>
  <si>
    <r>
      <t xml:space="preserve">FAIXA ELEVADA FE-16 </t>
    </r>
    <r>
      <rPr>
        <b/>
        <sz val="8"/>
        <rFont val="Arial"/>
        <family val="2"/>
      </rPr>
      <t>RUA PEDRO ALVARES CABRAL</t>
    </r>
    <r>
      <rPr>
        <sz val="8"/>
        <rFont val="Arial"/>
        <family val="2"/>
      </rPr>
      <t xml:space="preserve"> , ONDE SERÁ REMOVIDA A CAPA ASFÁLTICA E CALÇAMENTO ABAIXO DO ASFALTO</t>
    </r>
  </si>
  <si>
    <r>
      <t xml:space="preserve">FAIXA ELEVADA FE-16 </t>
    </r>
    <r>
      <rPr>
        <b/>
        <sz val="8"/>
        <rFont val="Arial"/>
        <family val="2"/>
      </rPr>
      <t>RUA PEDRO ALVARES CABRA</t>
    </r>
    <r>
      <rPr>
        <sz val="8"/>
        <rFont val="Arial"/>
        <family val="2"/>
      </rPr>
      <t xml:space="preserve">L </t>
    </r>
  </si>
  <si>
    <r>
      <t xml:space="preserve">RETIRADA DA CAPA DE ASFALTO (5 CM) + CALÇAMENTO (15 CM) ABAIXO DO ASFALTO PARA CONSTRUÇÃO DA FAIXA ELEVADA FE-16 </t>
    </r>
    <r>
      <rPr>
        <b/>
        <sz val="8"/>
        <rFont val="Arial"/>
        <family val="2"/>
      </rPr>
      <t xml:space="preserve">RUA PEDRO ALVARES CABRAL </t>
    </r>
  </si>
  <si>
    <r>
      <t xml:space="preserve">FAIXA ELEVADA FE-16 </t>
    </r>
    <r>
      <rPr>
        <b/>
        <sz val="8"/>
        <rFont val="Arial"/>
        <family val="2"/>
      </rPr>
      <t>RUA PEDRO ALVARES CABRAL</t>
    </r>
    <r>
      <rPr>
        <sz val="8"/>
        <rFont val="Arial"/>
        <family val="2"/>
      </rPr>
      <t xml:space="preserve"> </t>
    </r>
  </si>
  <si>
    <r>
      <t xml:space="preserve">JUNÇÃO ENTRE A RAMPA E FAIXA ELEVADA FE-16 </t>
    </r>
    <r>
      <rPr>
        <b/>
        <sz val="8"/>
        <rFont val="Arial"/>
        <family val="2"/>
      </rPr>
      <t xml:space="preserve">RUA PEDRO ALVARES CABRAL </t>
    </r>
  </si>
  <si>
    <r>
      <t xml:space="preserve">CONCRETO DE REGULARIZAÇÃO PARA OS BLOCOS DE CONCRETO ASSENTADOS, COM FINALIDADE DE REJUNTAMENTO NAS LATERAIS JUNTO AO MEIO FIO DA FAIXA ELEVADA FE-16 </t>
    </r>
    <r>
      <rPr>
        <b/>
        <sz val="8"/>
        <rFont val="Arial"/>
        <family val="2"/>
      </rPr>
      <t>RUA PEDRO ALVARES CABRAL</t>
    </r>
    <r>
      <rPr>
        <sz val="8"/>
        <rFont val="Arial"/>
        <family val="2"/>
      </rPr>
      <t xml:space="preserve"> </t>
    </r>
  </si>
  <si>
    <r>
      <t xml:space="preserve">FÔRMA DE MADEIRA PARA PROTEÇÃO SUPERFICIAL DA JUNTA ENTRE BLOCOS E ASFALTO DURANTE A CONCRETAGEM, COM LARGURA MÍNIMA DE 20 CM NOS DOIS LADOS DA FAIXA ELEVADA FE-16 </t>
    </r>
    <r>
      <rPr>
        <b/>
        <sz val="8"/>
        <rFont val="Arial"/>
        <family val="2"/>
      </rPr>
      <t xml:space="preserve"> RUA PEDRO ALVARES CABRAL  </t>
    </r>
  </si>
  <si>
    <r>
      <t xml:space="preserve">COMPRIMENTO DE MEIO FIO NAS LATERAIS DA FAIXA ELEVADA FE- 16 </t>
    </r>
    <r>
      <rPr>
        <b/>
        <sz val="8"/>
        <rFont val="Arial"/>
        <family val="2"/>
      </rPr>
      <t xml:space="preserve">RUA PEDRO ALVARES CABRAL </t>
    </r>
  </si>
  <si>
    <t xml:space="preserve">FE- 16 RUA PEDRO ALVARES CABRAL </t>
  </si>
  <si>
    <t>LISTRAS DA FAIXA DE PEDESTRES DA FAIXA ELEVADA  FE-16</t>
  </si>
  <si>
    <t>LINHA DE RETENÇÃO DA FAIXA ELEVADA FE-16</t>
  </si>
  <si>
    <t>SÍMBOLO DE TRIÂNGULO DA FAIXA ELEVADA  FE-16</t>
  </si>
  <si>
    <r>
      <t xml:space="preserve">COMPRIMENTO DO TUBO = LARGURA DA FAIXA ELEVADA    </t>
    </r>
    <r>
      <rPr>
        <b/>
        <sz val="8"/>
        <rFont val="Arial"/>
        <family val="2"/>
      </rPr>
      <t>FE- 16 RUA PEDRO ALVARES CABRAL</t>
    </r>
  </si>
  <si>
    <t xml:space="preserve">SINAL DE REGULAMENTAÇÃO R-19 “VELOCIDADE MÁXIMA PERMITIDA” ATÉ 30 KM/H - FAIXA ELEVADA  FE- 16- RUA PEDRO ALVARES CABRAL </t>
  </si>
  <si>
    <t xml:space="preserve">SINAL DE ADVERTÊNCIA A-18 “SALIÊNCIA OU LOMBADA" -  FAIXA ELEVADA FE- 16 - RUA PEDRO ALVARES CABRAL </t>
  </si>
  <si>
    <t xml:space="preserve">SINAL DE ADVERTÊNCIA A-32b “PASSAGEM SINALIZADA DE PEDESTRES COM SETA" - FAIXA ELEVADA FE- 16 - RUA PEDRO ALVARES CABRAL </t>
  </si>
  <si>
    <t>LISTRAS DA FAIXA DE PEDESTRES DA FAIXA ELEVADA  FE-17</t>
  </si>
  <si>
    <t>LINHA DE RETENÇÃO DA FAIXA ELEVADA FE-17</t>
  </si>
  <si>
    <t>SÍMBOLO DE TRIÂNGULO DA FAIXA ELEVADA  FE-17</t>
  </si>
  <si>
    <t>SINAL DE REGULAMENTAÇÃO R-19 “VELOCIDADE MÁXIMA PERMITIDA” ATÉ 30 KM/H - FAIXA ELEVADA  FE- 17 RUA FLORENTINO AVIDOS</t>
  </si>
  <si>
    <t>SINAL DE ADVERTÊNCIA A-18 “SALIÊNCIA OU LOMBADA" -  FAIXA ELEVADA FE- 17 RUA FLORENTINO AVIDOS</t>
  </si>
  <si>
    <t>SINAL DE ADVERTÊNCIA A-32b “PASSAGEM SINALIZADA DE PEDESTRES COM SETA" - FAIXA ELEVADA FE- 17 RUA FLORENTINO AVIDOS</t>
  </si>
  <si>
    <r>
      <t xml:space="preserve">FAIXA ELEVADA FE-17 </t>
    </r>
    <r>
      <rPr>
        <b/>
        <sz val="8"/>
        <rFont val="Arial"/>
        <family val="2"/>
      </rPr>
      <t>RUA FLORENTINO AVIDOS (PRÓXIMO A ELEVATÓRIA DO SAAE)</t>
    </r>
    <r>
      <rPr>
        <sz val="8"/>
        <rFont val="Arial"/>
        <family val="2"/>
      </rPr>
      <t xml:space="preserve"> , ONDE SERÁ REMOVIDA A CAPA ASFÁLTICA E CALÇAMENTO ABAIXO DO ASFALTO</t>
    </r>
  </si>
  <si>
    <r>
      <t xml:space="preserve">FAIXA ELEVADA FE-17 </t>
    </r>
    <r>
      <rPr>
        <b/>
        <sz val="8"/>
        <rFont val="Arial"/>
        <family val="2"/>
      </rPr>
      <t>RUA FLORENTINO AVIDOS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(PRÓXIMO A ELEVATÓRIA DO SAAE)</t>
    </r>
  </si>
  <si>
    <r>
      <t xml:space="preserve">RETIRADA DA CAPA DE ASFALTO (5 CM) + CALÇAMENTO (15 CM) ABAIXO DO ASFALTO PARA CONSTRUÇÃO DA FAIXA ELEVADA FE-17 </t>
    </r>
    <r>
      <rPr>
        <b/>
        <sz val="8"/>
        <rFont val="Arial"/>
        <family val="2"/>
      </rPr>
      <t>RUA FLORENTINO AVIDOS (PRÓXIMO A ELEVATÓRIA DO SAAE)</t>
    </r>
  </si>
  <si>
    <r>
      <t xml:space="preserve">JUNÇÃO ENTRE A RAMPA E FAIXA ELEVADA FE-17 </t>
    </r>
    <r>
      <rPr>
        <b/>
        <sz val="8"/>
        <rFont val="Arial"/>
        <family val="2"/>
      </rPr>
      <t>RUA FLORENTINO AVIDOS (PRÓXIMO A ELEVATÓRIA DO SAAE)</t>
    </r>
  </si>
  <si>
    <r>
      <t>CONCRETO DE REGULARIZAÇÃO PARA OS BLOCOS DE CONCRETO ASSENTADOS, COM FINALIDADE DE REJUNTAMENTO NAS LATERAIS JUNTO AO MEIO FIO DA FAIXA ELEVADA FE-17</t>
    </r>
    <r>
      <rPr>
        <b/>
        <sz val="8"/>
        <rFont val="Arial"/>
        <family val="2"/>
      </rPr>
      <t xml:space="preserve"> RUA FLORENTINO AVIDOS (PRÓXIMO A ELEVATÓRIA DO SAAE)</t>
    </r>
  </si>
  <si>
    <r>
      <t xml:space="preserve">FÔRMA DE MADEIRA PARA PROTEÇÃO SUPERFICIAL DA JUNTA ENTRE BLOCOS E ASFALTO DURANTE A CONCRETAGEM, COM LARGURA MÍNIMA DE 20 CM NOS DOIS LADOS DA FAIXA ELEVADA FE-17 </t>
    </r>
    <r>
      <rPr>
        <b/>
        <sz val="8"/>
        <rFont val="Arial"/>
        <family val="2"/>
      </rPr>
      <t>RUA FLORENTINO AVIDOS (PRÓXIMO A ELEVATÓRIA DO SAAE)</t>
    </r>
  </si>
  <si>
    <r>
      <t xml:space="preserve">COMPRIMENTO DE MEIO FIO NAS LATERAIS DA FAIXA ELEVADA FE- 17  </t>
    </r>
    <r>
      <rPr>
        <b/>
        <sz val="8"/>
        <rFont val="Arial"/>
        <family val="2"/>
      </rPr>
      <t>RUA FLORENTINO AVIDOS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(PRÓXIMO A ELEVATÓRIA DO SAAE)</t>
    </r>
  </si>
  <si>
    <t>FE- 17 RUA FLORENTINO AVIDOS (PRÓXIMO A ELEVATÓRIA DO SAAE)</t>
  </si>
  <si>
    <r>
      <t xml:space="preserve">COMPRIMENTO DO TUBO = LARGURA DA FAIXA ELEVADA    </t>
    </r>
    <r>
      <rPr>
        <b/>
        <sz val="8"/>
        <rFont val="Arial"/>
        <family val="2"/>
      </rPr>
      <t>FE- 17 RUA FLORENTINO AVIDOS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(PRÓXIMO A ELEVATÓRIA DO SAAE)</t>
    </r>
  </si>
  <si>
    <r>
      <t>FAIXA ELEVADA FE-18</t>
    </r>
    <r>
      <rPr>
        <b/>
        <sz val="8"/>
        <rFont val="Arial"/>
        <family val="2"/>
      </rPr>
      <t xml:space="preserve"> RUA FLORENTINO AVIDOS</t>
    </r>
    <r>
      <rPr>
        <sz val="8"/>
        <rFont val="Arial"/>
        <family val="2"/>
      </rPr>
      <t xml:space="preserve">  , ONDE SERÁ REMOVIDA A CAPA ASFÁLTICA E CALÇAMENTO ABAIXO DO ASFALTO</t>
    </r>
  </si>
  <si>
    <r>
      <t xml:space="preserve">FAIXA ELEVADA FE-18 </t>
    </r>
    <r>
      <rPr>
        <b/>
        <sz val="8"/>
        <rFont val="Arial"/>
        <family val="2"/>
      </rPr>
      <t>RUA FLORENTINO AVIDOS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</si>
  <si>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FE-18 </t>
    </r>
    <r>
      <rPr>
        <b/>
        <sz val="8"/>
        <rFont val="Arial"/>
        <family val="2"/>
      </rPr>
      <t xml:space="preserve">RUA FLORENTINO AVIDOS </t>
    </r>
  </si>
  <si>
    <r>
      <t xml:space="preserve">RETIRADA DA CAPA DE ASFALTO (5 CM) + CALÇAMENTO (15 CM) ABAIXO DO ASFALTO PARA CONSTRUÇÃO DA FAIXA ELEVADA FE-18 </t>
    </r>
    <r>
      <rPr>
        <b/>
        <sz val="8"/>
        <rFont val="Arial"/>
        <family val="2"/>
      </rPr>
      <t xml:space="preserve">RUA FLORENTINO AVIDOS </t>
    </r>
  </si>
  <si>
    <r>
      <t xml:space="preserve">JUNÇÃO ENTRE A RAMPA E FAIXA ELEVADA FE-18 </t>
    </r>
    <r>
      <rPr>
        <b/>
        <sz val="8"/>
        <rFont val="Arial"/>
        <family val="2"/>
      </rPr>
      <t xml:space="preserve">RUA FLORENTINO AVIDOS </t>
    </r>
  </si>
  <si>
    <r>
      <t xml:space="preserve">CONCRETO DE REGULARIZAÇÃO PARA OS BLOCOS DE CONCRETO ASSENTADOS, COM FINALIDADE DE REJUNTAMENTO NAS LATERAIS JUNTO AO MEIO FIO DA FAIXA ELEVADA FE-18 </t>
    </r>
    <r>
      <rPr>
        <b/>
        <sz val="8"/>
        <rFont val="Arial"/>
        <family val="2"/>
      </rPr>
      <t xml:space="preserve">RUA FLORENTINO AVIDOS </t>
    </r>
  </si>
  <si>
    <r>
      <t>FÔRMA DE MADEIRA PARA PROTEÇÃO SUPERFICIAL DA JUNTA ENTRE BLOCOS E ASFALTO DURANTE A CONCRETAGEM, COM LARGURA MÍNIMA DE 20 CM NOS DOIS LADOS DA FAIXA ELEVADA FE-18</t>
    </r>
    <r>
      <rPr>
        <b/>
        <sz val="8"/>
        <rFont val="Arial"/>
        <family val="2"/>
      </rPr>
      <t xml:space="preserve"> RUA FLORENTINO AVIDOS </t>
    </r>
  </si>
  <si>
    <r>
      <t xml:space="preserve">COMPRIMENTO DE MEIO FIO NAS LATERAIS DA FAIXA ELEVADA FE- 18  </t>
    </r>
    <r>
      <rPr>
        <b/>
        <sz val="8"/>
        <rFont val="Arial"/>
        <family val="2"/>
      </rPr>
      <t>RUA FLORENTINO AVIDOS</t>
    </r>
    <r>
      <rPr>
        <sz val="8"/>
        <rFont val="Arial"/>
        <family val="2"/>
      </rPr>
      <t xml:space="preserve"> </t>
    </r>
  </si>
  <si>
    <t xml:space="preserve">FE- 18 RUA FLORENTINO AVIDOS </t>
  </si>
  <si>
    <t>LISTRAS DA FAIXA DE PEDESTRES DA FAIXA ELEVADA  FE-18</t>
  </si>
  <si>
    <t>LINHA DE RETENÇÃO DA FAIXA ELEVADA FE-18</t>
  </si>
  <si>
    <t>SÍMBOLO DE TRIÂNGULO DA FAIXA ELEVADA  FE-18</t>
  </si>
  <si>
    <t>SINAL DE REGULAMENTAÇÃO R-19 “VELOCIDADE MÁXIMA PERMITIDA” ATÉ 30 KM/H - FAIXA ELEVADA  FE- 18 RUA FLORENTINO AVIDOS</t>
  </si>
  <si>
    <t>SINAL DE ADVERTÊNCIA A-18 “SALIÊNCIA OU LOMBADA" -  FAIXA ELEVADA FE- 18 RUA FLORENTINO AVIDOS</t>
  </si>
  <si>
    <t>SINAL DE ADVERTÊNCIA A-32b “PASSAGEM SINALIZADA DE PEDESTRES COM SETA" - FAIXA ELEVADA FE- 18 RUA FLORENTINO AVIDOS</t>
  </si>
  <si>
    <r>
      <t xml:space="preserve">COMPRIMENTO DO TUBO = LARGURA DA FAIXA ELEVADA    </t>
    </r>
    <r>
      <rPr>
        <b/>
        <sz val="8"/>
        <rFont val="Arial"/>
        <family val="2"/>
      </rPr>
      <t xml:space="preserve">FE- 18 RUA FLORENTINO AVIDOS </t>
    </r>
  </si>
  <si>
    <r>
      <t>FAIXA ELEVADA FE-19</t>
    </r>
    <r>
      <rPr>
        <b/>
        <sz val="8"/>
        <rFont val="Arial"/>
        <family val="2"/>
      </rPr>
      <t xml:space="preserve"> RUA ZULMIRA LACERDA E SILVA</t>
    </r>
    <r>
      <rPr>
        <sz val="8"/>
        <rFont val="Arial"/>
        <family val="2"/>
      </rPr>
      <t xml:space="preserve">  , ONDE SERÁ REMOVIDA A CAPA ASFÁLTICA E CALÇAMENTO ABAIXO DO ASFALTO</t>
    </r>
  </si>
  <si>
    <r>
      <t xml:space="preserve">FAIXA ELEVADA FE-19 </t>
    </r>
    <r>
      <rPr>
        <b/>
        <sz val="8"/>
        <rFont val="Arial"/>
        <family val="2"/>
      </rPr>
      <t>RUA ZULMIRA LACERDA E SILVA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</si>
  <si>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FE-19 </t>
    </r>
    <r>
      <rPr>
        <b/>
        <sz val="8"/>
        <rFont val="Arial"/>
        <family val="2"/>
      </rPr>
      <t>RUA ZULMIRA LACERDA E SILVA</t>
    </r>
  </si>
  <si>
    <r>
      <t xml:space="preserve">RETIRADA DA CAPA DE ASFALTO (5 CM) + CALÇAMENTO (15 CM) ABAIXO DO ASFALTO PARA CONSTRUÇÃO DA FAIXA ELEVADA FE-19 </t>
    </r>
    <r>
      <rPr>
        <b/>
        <sz val="8"/>
        <rFont val="Arial"/>
        <family val="2"/>
      </rPr>
      <t>RUA ZULMIRA LACERDA E SILVA</t>
    </r>
  </si>
  <si>
    <r>
      <t>FAIXA ELEVADA FE-19</t>
    </r>
    <r>
      <rPr>
        <b/>
        <sz val="8"/>
        <rFont val="Arial"/>
        <family val="2"/>
      </rPr>
      <t xml:space="preserve"> RUA ZULMIRA LACERDA E SILVA</t>
    </r>
  </si>
  <si>
    <r>
      <t xml:space="preserve">CONCRETO DE REGULARIZAÇÃO PARA OS BLOCOS DE CONCRETO ASSENTADOS, COM FINALIDADE DE REJUNTAMENTO NAS LATERAIS JUNTO AO MEIO FIO DA FAIXA ELEVADA FE-19 </t>
    </r>
    <r>
      <rPr>
        <b/>
        <sz val="8"/>
        <rFont val="Arial"/>
        <family val="2"/>
      </rPr>
      <t>RUA ZULMIRA LACERDA E SILVA</t>
    </r>
  </si>
  <si>
    <r>
      <t xml:space="preserve">FÔRMA DE MADEIRA PARA PROTEÇÃO SUPERFICIAL DA JUNTA ENTRE BLOCOS E ASFALTO DURANTE A CONCRETAGEM, COM LARGURA MÍNIMA DE 20 CM NOS DOIS LADOS DA FAIXA ELEVADA FE-19 </t>
    </r>
    <r>
      <rPr>
        <b/>
        <sz val="8"/>
        <rFont val="Arial"/>
        <family val="2"/>
      </rPr>
      <t>RUA ZULMIRA LACERDA E SILVA</t>
    </r>
  </si>
  <si>
    <r>
      <t xml:space="preserve">COMPRIMENTO DE MEIO FIO NAS LATERAIS DA FAIXA ELEVADA FE- 19 </t>
    </r>
    <r>
      <rPr>
        <b/>
        <sz val="8"/>
        <rFont val="Arial"/>
        <family val="2"/>
      </rPr>
      <t>RUA ZULMIRA LACERDA E SILVA</t>
    </r>
  </si>
  <si>
    <t>FAIXA ELEVADA FE- 19 RUA ZULMIRA LACERDA E SILVA</t>
  </si>
  <si>
    <t>LISTRAS DA FAIXA DE PEDESTRES DA FAIXA ELEVADA  FE-19</t>
  </si>
  <si>
    <t>LINHA DE RETENÇÃO DA FAIXA ELEVADA FE-19</t>
  </si>
  <si>
    <t>SÍMBOLO DE TRIÂNGULO DA FAIXA ELEVADA  FE-19</t>
  </si>
  <si>
    <r>
      <t xml:space="preserve">COMPRIMENTO DO TUBO = LARGURA DA FAIXA ELEVADA   </t>
    </r>
    <r>
      <rPr>
        <b/>
        <sz val="8"/>
        <rFont val="Arial"/>
        <family val="2"/>
      </rPr>
      <t>FE- 19 RUA ZULMIRA LACERDA E SILVA</t>
    </r>
  </si>
  <si>
    <r>
      <t xml:space="preserve">FAIXA ELEVADA FE-20 </t>
    </r>
    <r>
      <rPr>
        <b/>
        <sz val="8"/>
        <rFont val="Arial"/>
        <family val="2"/>
      </rPr>
      <t>RUA ZULMIRA LACERDA E SILVA (PRÓXIMO A PRAÇA)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</si>
  <si>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FE-20 </t>
    </r>
    <r>
      <rPr>
        <b/>
        <sz val="8"/>
        <rFont val="Arial"/>
        <family val="2"/>
      </rPr>
      <t>RUA ZULMIRA LACERDA E SILVA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(PRÓXIMO A PRAÇA)</t>
    </r>
  </si>
  <si>
    <r>
      <t xml:space="preserve">RETIRADA DA CAPA DE ASFALTO (5 CM) + CALÇAMENTO (15 CM) ABAIXO DO ASFALTO PARA CONSTRUÇÃO DA FAIXA ELEVADA FE-20 </t>
    </r>
    <r>
      <rPr>
        <b/>
        <sz val="8"/>
        <rFont val="Arial"/>
        <family val="2"/>
      </rPr>
      <t>RUA ZULMIRA LACERDA E SILVA</t>
    </r>
    <r>
      <rPr>
        <sz val="8"/>
        <rFont val="Arial"/>
        <family val="2"/>
      </rPr>
      <t xml:space="preserve"> </t>
    </r>
    <r>
      <rPr>
        <b/>
        <sz val="8"/>
        <rFont val="Arial"/>
        <family val="2"/>
      </rPr>
      <t>(PRÓXIMO A PRAÇA)</t>
    </r>
  </si>
  <si>
    <r>
      <t xml:space="preserve">FAIXA ELEVADA FE-20 </t>
    </r>
    <r>
      <rPr>
        <b/>
        <sz val="8"/>
        <rFont val="Arial"/>
        <family val="2"/>
      </rPr>
      <t>RUA ZULMIRA LACERDA E SILVA (PRÓXIMO A PRAÇA)</t>
    </r>
  </si>
  <si>
    <r>
      <t xml:space="preserve">JUNÇÃO ENTRE A RAMPA E FAIXA ELEVADA FE-19 </t>
    </r>
    <r>
      <rPr>
        <b/>
        <sz val="8"/>
        <rFont val="Arial"/>
        <family val="2"/>
      </rPr>
      <t xml:space="preserve">RUA ZULMIRA LACERDA E SILVA </t>
    </r>
  </si>
  <si>
    <r>
      <t xml:space="preserve">FÔRMA DE MADEIRA PARA PROTEÇÃO SUPERFICIAL DA JUNTA ENTRE BLOCOS E ASFALTO DURANTE A CONCRETAGEM, COM LARGURA MÍNIMA DE 20 CM NOS DOIS LADOS DA FAIXA ELEVADA FE-20 </t>
    </r>
    <r>
      <rPr>
        <b/>
        <sz val="8"/>
        <rFont val="Arial"/>
        <family val="2"/>
      </rPr>
      <t>RUA ZULMIRA LACERDA E SILVA (PRÓXIMO A PRAÇA)</t>
    </r>
  </si>
  <si>
    <r>
      <t xml:space="preserve">COMPRIMENTO DE MEIO FIO NAS LATERAIS DA FAIXA ELEVADA FE- 20 </t>
    </r>
    <r>
      <rPr>
        <b/>
        <sz val="8"/>
        <rFont val="Arial"/>
        <family val="2"/>
      </rPr>
      <t>RUA ZULMIRA LACERDA E SILVA (PRÓXIMO A PRAÇA)</t>
    </r>
  </si>
  <si>
    <t>FAIXA ELEVADA FE- 20 - RUA ZULMIRA LACERDA E SILVA (PRÓXIMO A PRAÇA)</t>
  </si>
  <si>
    <t>LISTRAS DA FAIXA DE PEDESTRES DA FAIXA ELEVADA  FE-20</t>
  </si>
  <si>
    <t>LINHA DE RETENÇÃO DA FAIXA ELEVADA FE-20</t>
  </si>
  <si>
    <t>SÍMBOLO DE TRIÂNGULO DA FAIXA ELEVADA  FE-20</t>
  </si>
  <si>
    <t>FAIXA ELEVADA FE- 20 RUA ZULMIRA LACERDA E SILVA (PRÓXIMO A PRAÇA)</t>
  </si>
  <si>
    <t>SINAL DE REGULAMENTAÇÃO R-19 “VELOCIDADE MÁXIMA PERMITIDA” ATÉ 30 KM/H - FAIXA ELEVADA  FE- 19 RUA ZULMIRA LACERDA E SILVA</t>
  </si>
  <si>
    <t>SINAL DE ADVERTÊNCIA A-18 “SALIÊNCIA OU LOMBADA" -  FAIXA ELEVADA FE- 19 RUA ZULMIRA LACERDA E SILVA</t>
  </si>
  <si>
    <t>SINAL DE ADVERTÊNCIA A-32b “PASSAGEM SINALIZADA DE PEDESTRES COM SETA" - FAIXA ELEVADA FE- 19 RUA ZULMIRA LACERDA E SILVA</t>
  </si>
  <si>
    <t>SINAL DE REGULAMENTAÇÃO R-19 “VELOCIDADE MÁXIMA PERMITIDA” ATÉ 30 KM/H - FAIXA ELEVADA  FE- 20 RUA ZULMIRA LACERDA E SILVA (PRÓXIMO A PRAÇA)</t>
  </si>
  <si>
    <t>SINAL DE ADVERTÊNCIA A-18 “SALIÊNCIA OU LOMBADA" -  FAIXA ELEVADA FE- 20 RUA ZULMIRA LACERDA E SILVA (PRÓXIMO A PRAÇA)</t>
  </si>
  <si>
    <t>SINAL DE ADVERTÊNCIA A-32b “PASSAGEM SINALIZADA DE PEDESTRES COM SETA" - FAIXA ELEVADA FE- 20 RUA ZULMIRA LACERDA E SILVA (PRÓXIMO A PRAÇA)</t>
  </si>
  <si>
    <r>
      <t xml:space="preserve">COMPRIMENTO DO TUBO = LARGURA DA FAIXA ELEVADA   </t>
    </r>
    <r>
      <rPr>
        <b/>
        <sz val="8"/>
        <rFont val="Arial"/>
        <family val="2"/>
      </rPr>
      <t>FE- 20 RUA ZULMIRA LACERDA E SILVA (PRÓXIMO A PRAÇA)</t>
    </r>
  </si>
  <si>
    <r>
      <t>FAIXA ELEVADA FE-21</t>
    </r>
    <r>
      <rPr>
        <b/>
        <sz val="8"/>
        <rFont val="Arial"/>
        <family val="2"/>
      </rPr>
      <t xml:space="preserve"> RUA ARIENIO  DE ALMEIDA SANTOS</t>
    </r>
    <r>
      <rPr>
        <sz val="8"/>
        <rFont val="Arial"/>
        <family val="2"/>
      </rPr>
      <t>, ONDE SERÁ REMOVIDA A CAPA ASFÁLTICA E CALÇAMENTO ABAIXO DO ASFALTO</t>
    </r>
  </si>
  <si>
    <r>
      <t>FAIXA ELEVADA FE- 21</t>
    </r>
    <r>
      <rPr>
        <b/>
        <sz val="8"/>
        <rFont val="Arial"/>
        <family val="2"/>
      </rPr>
      <t xml:space="preserve"> RUA ARIENIO  DE ALMEIDA SANTOS</t>
    </r>
    <r>
      <rPr>
        <sz val="8"/>
        <rFont val="Arial"/>
        <family val="2"/>
      </rPr>
      <t>, ONDE SERÁ REMOVIDA A CAPA ASFÁLTICA E CALÇAMENTO ABAIXO DO ASFALTO</t>
    </r>
  </si>
  <si>
    <r>
      <t>FAIXA ELEVADA FE-21</t>
    </r>
    <r>
      <rPr>
        <b/>
        <sz val="8"/>
        <rFont val="Arial"/>
        <family val="2"/>
      </rPr>
      <t xml:space="preserve"> RUA ARIENIO  DE ALMEIDA SANTOS</t>
    </r>
  </si>
  <si>
    <r>
      <t>RETIRADA DA CAPA DE ASFALTO (5 CM) + CALÇAMENTO (15 CM) ABAIXO DO ASFALTO PARA CONSTRUÇÃO DA FAIXA ELEVADA FE-21</t>
    </r>
    <r>
      <rPr>
        <b/>
        <sz val="8"/>
        <rFont val="Arial"/>
        <family val="2"/>
      </rPr>
      <t xml:space="preserve"> RUA ARIENIO  DE ALMEIDA SANTOS</t>
    </r>
  </si>
  <si>
    <r>
      <t xml:space="preserve">FAIXA ELEVADA FE-21  </t>
    </r>
    <r>
      <rPr>
        <b/>
        <sz val="8"/>
        <rFont val="Arial"/>
        <family val="2"/>
      </rPr>
      <t>RUA ARIENIO  DE ALMEIDA SANTOS</t>
    </r>
  </si>
  <si>
    <r>
      <t xml:space="preserve">JUNÇÃO ENTRE A RAMPA E FAIXA ELEVADA FE-20 </t>
    </r>
    <r>
      <rPr>
        <b/>
        <sz val="8"/>
        <rFont val="Arial"/>
        <family val="2"/>
      </rPr>
      <t>RUA ZULMIRA LACERDA E SILVA (PRÓXIMO A PRAÇA)</t>
    </r>
  </si>
  <si>
    <r>
      <t xml:space="preserve">JUNÇÃO ENTRE A RAMPA E FAIXA ELEVADA FE-21 </t>
    </r>
    <r>
      <rPr>
        <b/>
        <sz val="8"/>
        <rFont val="Arial"/>
        <family val="2"/>
      </rPr>
      <t>RUA ARIENIO  DE ALMEIDA SANTOS</t>
    </r>
  </si>
  <si>
    <r>
      <t xml:space="preserve">FÔRMA DE MADEIRA PARA PROTEÇÃO SUPERFICIAL DA JUNTA ENTRE BLOCOS E ASFALTO DURANTE A CONCRETAGEM, COM LARGURA MÍNIMA DE 20 CM NOS DOIS LADOS DA FAIXA ELEVADA FE-21  </t>
    </r>
    <r>
      <rPr>
        <b/>
        <sz val="8"/>
        <rFont val="Arial"/>
        <family val="2"/>
      </rPr>
      <t>RUA ARIENIO  DE ALMEIDA SANTOS</t>
    </r>
  </si>
  <si>
    <r>
      <t xml:space="preserve">COMPRIMENTO DE MEIO FIO NAS LATERAIS DA FAIXA ELEVADA FE- 21 </t>
    </r>
    <r>
      <rPr>
        <b/>
        <sz val="8"/>
        <rFont val="Arial"/>
        <family val="2"/>
      </rPr>
      <t>RUA ARIENIO  DE ALMEIDA SANTOS</t>
    </r>
  </si>
  <si>
    <t>FAIXA ELEVADA FE- 21 RUA ARIENIO  DE ALMEIDA SANTOS</t>
  </si>
  <si>
    <t>LISTRAS DA FAIXA DE PEDESTRES DA FAIXA ELEVADA  FE-21</t>
  </si>
  <si>
    <t>LINHA DE RETENÇÃO DA FAIXA ELEVADA FE-21</t>
  </si>
  <si>
    <t>SÍMBOLO DE TRIÂNGULO DA FAIXA ELEVADA  FE-21</t>
  </si>
  <si>
    <t>SINAL DE REGULAMENTAÇÃO R-19 “VELOCIDADE MÁXIMA PERMITIDA” ATÉ 30 KM/H - FAIXA ELEVADA  FE- 21 RUA ARIENIO  DE ALMEIDA SANTOS</t>
  </si>
  <si>
    <t>SINAL DE ADVERTÊNCIA A-18 “SALIÊNCIA OU LOMBADA" -  FAIXA ELEVADA FE- 21 RUA ARIENIO  DE ALMEIDA SANTOS</t>
  </si>
  <si>
    <t>SINAL DE ADVERTÊNCIA A-32b “PASSAGEM SINALIZADA DE PEDESTRES COM SETA" - FAIXA ELEVADA FE- 21 RUA ARIENIO  DE ALMEIDA SANTOS</t>
  </si>
  <si>
    <r>
      <t xml:space="preserve">COMPRIMENTO DO TUBO = LARGURA DA FAIXA ELEVADA   </t>
    </r>
    <r>
      <rPr>
        <b/>
        <sz val="8"/>
        <rFont val="Arial"/>
        <family val="2"/>
      </rPr>
      <t>FE- 21 RUA ARIENIO  DE ALMEIDA SANTOS</t>
    </r>
  </si>
  <si>
    <r>
      <t xml:space="preserve">FAIXA ELEVADA FE-22 </t>
    </r>
    <r>
      <rPr>
        <b/>
        <sz val="8"/>
        <rFont val="Arial"/>
        <family val="2"/>
      </rPr>
      <t>RUA JULIO F BENEVIDES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</si>
  <si>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FE- 22 </t>
    </r>
    <r>
      <rPr>
        <b/>
        <sz val="8"/>
        <rFont val="Arial"/>
        <family val="2"/>
      </rPr>
      <t>RUA JULIO F BENEVIDES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</si>
  <si>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FE-22 </t>
    </r>
    <r>
      <rPr>
        <b/>
        <sz val="8"/>
        <rFont val="Arial"/>
        <family val="2"/>
      </rPr>
      <t>RUA JULIO F BENEVIDES</t>
    </r>
  </si>
  <si>
    <r>
      <t xml:space="preserve">RETIRADA DA CAPA DE ASFALTO (5 CM) + CALÇAMENTO (15 CM) ABAIXO DO ASFALTO PARA CONSTRUÇÃO DA FAIXA ELEVADA FE-22  </t>
    </r>
    <r>
      <rPr>
        <b/>
        <sz val="8"/>
        <rFont val="Arial"/>
        <family val="2"/>
      </rPr>
      <t>RUA JULIO F BENEVIDES</t>
    </r>
  </si>
  <si>
    <r>
      <t xml:space="preserve">FAIXA ELEVADA FE-22 </t>
    </r>
    <r>
      <rPr>
        <b/>
        <sz val="8"/>
        <rFont val="Arial"/>
        <family val="2"/>
      </rPr>
      <t xml:space="preserve"> RUA JULIO F BENEVIDES</t>
    </r>
  </si>
  <si>
    <r>
      <t xml:space="preserve">JUNÇÃO ENTRE A RAMPA E FAIXA ELEVADA FE-22 </t>
    </r>
    <r>
      <rPr>
        <b/>
        <sz val="8"/>
        <rFont val="Arial"/>
        <family val="2"/>
      </rPr>
      <t>RUA JULIO F BENEVIDES</t>
    </r>
  </si>
  <si>
    <r>
      <t xml:space="preserve">CONCRETO DE REGULARIZAÇÃO PARA OS BLOCOS DE CONCRETO ASSENTADOS, COM FINALIDADE DE REJUNTAMENTO NAS LATERAIS JUNTO AO MEIO FIO DA FAIXA ELEVADA FE-20 </t>
    </r>
    <r>
      <rPr>
        <b/>
        <sz val="8"/>
        <rFont val="Arial"/>
        <family val="2"/>
      </rPr>
      <t>RUA ZULMIRA LACERDA E SILVA (PRÓXIMO A PRAÇA)</t>
    </r>
  </si>
  <si>
    <r>
      <t xml:space="preserve">CONCRETO DE REGULARIZAÇÃO PARA OS BLOCOS DE CONCRETO ASSENTADOS, COM FINALIDADE DE REJUNTAMENTO NAS LATERAIS JUNTO AO MEIO FIO DA FAIXA ELEVADA FE-21 </t>
    </r>
    <r>
      <rPr>
        <b/>
        <sz val="8"/>
        <rFont val="Arial"/>
        <family val="2"/>
      </rPr>
      <t>RUA ARIENIO  DE ALMEIDA SANTOS</t>
    </r>
  </si>
  <si>
    <r>
      <t xml:space="preserve">CONCRETO DE REGULARIZAÇÃO PARA OS BLOCOS DE CONCRETO ASSENTADOS, COM FINALIDADE DE REJUNTAMENTO NAS LATERAIS JUNTO AO MEIO FIO DA FAIXA ELEVADA FE-22  </t>
    </r>
    <r>
      <rPr>
        <b/>
        <sz val="8"/>
        <rFont val="Arial"/>
        <family val="2"/>
      </rPr>
      <t>RUA JULIO F BENEVIDES</t>
    </r>
  </si>
  <si>
    <r>
      <t xml:space="preserve">FÔRMA DE MADEIRA PARA PROTEÇÃO SUPERFICIAL DA JUNTA ENTRE BLOCOS E ASFALTO DURANTE A CONCRETAGEM, COM LARGURA MÍNIMA DE 20 CM NOS DOIS LADOS DA FAIXA ELEVADA FE-22 </t>
    </r>
    <r>
      <rPr>
        <b/>
        <sz val="8"/>
        <rFont val="Arial"/>
        <family val="2"/>
      </rPr>
      <t>RUA JULIO F BENEVIDES</t>
    </r>
  </si>
  <si>
    <r>
      <t xml:space="preserve">COMPRIMENTO DE MEIO FIO NAS LATERAIS DA FAIXA ELEVADA FE- 22 </t>
    </r>
    <r>
      <rPr>
        <b/>
        <sz val="8"/>
        <rFont val="Arial"/>
        <family val="2"/>
      </rPr>
      <t>RUA JULIO F BENEVIDES</t>
    </r>
  </si>
  <si>
    <t>FAIXA ELEVADA FE- 22 RUA JULIO F BENEVIDES</t>
  </si>
  <si>
    <r>
      <t xml:space="preserve">COMPRIMENTO DO TUBO = LARGURA DA FAIXA ELEVADA   </t>
    </r>
    <r>
      <rPr>
        <b/>
        <sz val="8"/>
        <rFont val="Arial"/>
        <family val="2"/>
      </rPr>
      <t>FE- 22 RUA JULIO F BENEVIDES</t>
    </r>
  </si>
  <si>
    <t>Demolição e remoção de estrutura de pavimento inclusive capa asfáltica</t>
  </si>
  <si>
    <t>Sub-base c/ mistura de argila 30%, pó de pedra 30% e brita 40%, inclusive fornecimento e
transporte do pó de pedra e da brita</t>
  </si>
  <si>
    <t>Regularização e compactação do sub-leito (100% P.I.) H = 0,20 m</t>
  </si>
  <si>
    <t>Concreto estrutural fck = 30,0 MPa, tudo incluído</t>
  </si>
  <si>
    <t>Concreto de regularização, tudo incluído</t>
  </si>
  <si>
    <t>Formas planas de madeira com 04 (quatro) reaproveitamentos, inclusive fornecimento e
transporte das madeiras</t>
  </si>
  <si>
    <t>Sinalização horizontal - taxa 0,6 l/m², tudo incluído</t>
  </si>
  <si>
    <t>Sinalização vertical, inclusive transporte de placa sinalização e madeira</t>
  </si>
  <si>
    <t>Índice de preço para remoção de entulho decorrente da execução de obras (Classe A CONAMA - NBR
10.004 - Classe II-B), incluindo aluguel da caçamba, carga, transporte e descarga em área licenciada</t>
  </si>
  <si>
    <t>Meio-fio de concreto pré-moldado com dimensões de 15x12x30x100 cm , rejuntados com argamassa de
cimento e areia no traço 1:3</t>
  </si>
  <si>
    <t>PO DE PEDRA (POSTO PEDREIRA/FORNECEDOR, SEM FRETE)</t>
  </si>
  <si>
    <t>M³</t>
  </si>
  <si>
    <t>AREIA MEDIA - POSTO JAZIDA/FORNECEDOR (RETIRADO NA JAZIDA, SEM TRANSPORTE)</t>
  </si>
  <si>
    <t>CIMENTO PORTLAND DE ALTO FORNO (AF) CP III-40</t>
  </si>
  <si>
    <t>LISTRAS DA FAIXA DE PEDESTRES DA FAIXA ELEVADA  FE-22</t>
  </si>
  <si>
    <t>LINHA DE RETENÇÃO DA FAIXA ELEVADA FE-22</t>
  </si>
  <si>
    <t>SÍMBOLO DE TRIÂNGULO DA FAIXA ELEVADA  FE-22</t>
  </si>
  <si>
    <t>Observação: O valor unitário dos itens atrelados ao DER-R (Rodovias) já está incluso o BDI, portanto não sofre reajustamento.</t>
  </si>
  <si>
    <t xml:space="preserve">TUBO DE PVC PARA REDE COLETORA DE ESGOTO DE PAREDE MACIÇA, DN 150 MM, 
JUNTA ELÁSTICA - FORNECIMENTO E ASSENTAMENTO. </t>
  </si>
  <si>
    <t>BLOQUETE/PISO INTERTRAVADO DE CONCRETO - MODELO ONDA/16  
FACES/RETANGULAR/TIJOLINHO/PAVER/HOLANDES/PARALELEPIPEDO, *20 X 10* CM, E = 8
CM, RESISTENCIA DE 35 MPA, COLORIDO</t>
  </si>
  <si>
    <t xml:space="preserve">CALCETEIRO COM ENGARGOS COMPLEMENTARES  </t>
  </si>
  <si>
    <t>PLACA VIBRATÓRIA REVERSÍVEL COM MOTOR 4 TEMPOS A GASOLINA, FORÇA CENTR 
ÍFUGA DE 25 KN (2500 KGF), POTÊNCIA 5,5 CV - CHP DIURNO. AF_08/2015</t>
  </si>
  <si>
    <t xml:space="preserve">CHI </t>
  </si>
  <si>
    <t>PLACA VIBRATÓRIA REVERSÍVEL COM MOTOR 4 TEMPOS A GASOLINA, FORÇA CENTR 
ÍFUGA DE 25 KN (2500 KGF), POTÊNCIA 5,5 CV - CHI DIURNO. AF_08/201</t>
  </si>
  <si>
    <t>CORTADORA DE PISO COM MOTOR 4 TEMPOS A GASOLINA, POTÊNCIA DE 13 HP, COM DISCO DE CORTE DIAMANTADO SEGMENTADO PARA CONCRETO, DIÂMETRO DE 350
MM, FURO DE 1" (14 X 1") - CHP DIURNO. AF_08/20</t>
  </si>
  <si>
    <t>CORTADORA DE PISO COM MOTOR 4 TEMPOS A GASOLINA, POTÊNCIA DE 13 HP, COM DISCO DE CORTE DIAMANTADO SEGMENTADO PARA CONCRETO, DIÂMETRO DE 350
MM, FURO DE 1" (14 X 1") - C</t>
  </si>
  <si>
    <r>
      <t xml:space="preserve">FAIXA ELEVADA FE-23 </t>
    </r>
    <r>
      <rPr>
        <b/>
        <sz val="8"/>
        <rFont val="Arial"/>
        <family val="2"/>
      </rPr>
      <t>BOA VISTA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</si>
  <si>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FE-24 </t>
    </r>
    <r>
      <rPr>
        <b/>
        <sz val="8"/>
        <rFont val="Arial"/>
        <family val="2"/>
      </rPr>
      <t>BOA VISTA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</si>
  <si>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FE- 23 </t>
    </r>
    <r>
      <rPr>
        <b/>
        <sz val="8"/>
        <rFont val="Arial"/>
        <family val="2"/>
      </rPr>
      <t>BOA VISTA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</si>
  <si>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FE- 24 </t>
    </r>
    <r>
      <rPr>
        <b/>
        <sz val="8"/>
        <rFont val="Arial"/>
        <family val="2"/>
      </rPr>
      <t>BOA VISTA</t>
    </r>
    <r>
      <rPr>
        <sz val="8"/>
        <rFont val="Arial"/>
        <family val="2"/>
      </rPr>
      <t>, ONDE SERÁ REMOVIDA A CAPA ASFÁLTICA E CALÇAMENTO ABAIXO DO ASFALTO</t>
    </r>
  </si>
  <si>
    <r>
      <t xml:space="preserve">FAIXA ELEVADA FE-23 </t>
    </r>
    <r>
      <rPr>
        <b/>
        <sz val="8"/>
        <rFont val="Arial"/>
        <family val="2"/>
      </rPr>
      <t>BOA VISTA</t>
    </r>
  </si>
  <si>
    <r>
      <t xml:space="preserve">FAIXA ELEVADA FE-24 </t>
    </r>
    <r>
      <rPr>
        <b/>
        <sz val="8"/>
        <rFont val="Arial"/>
        <family val="2"/>
      </rPr>
      <t>BOA VISTA</t>
    </r>
  </si>
  <si>
    <r>
      <t xml:space="preserve">RETIRADA DA CAPA DE ASFALTO (5 CM) + CALÇAMENTO (15 CM) ABAIXO DO ASFALTO PARA CONSTRUÇÃO DA FAIXA ELEVADA FE-23 </t>
    </r>
    <r>
      <rPr>
        <b/>
        <sz val="8"/>
        <rFont val="Arial"/>
        <family val="2"/>
      </rPr>
      <t>BOA VISTA</t>
    </r>
  </si>
  <si>
    <r>
      <t xml:space="preserve">RETIRADA DA CAPA DE ASFALTO (5 CM) + CALÇAMENTO (15 CM) ABAIXO DO ASFALTO PARA CONSTRUÇÃO DA FAIXA ELEVADA FE-24 </t>
    </r>
    <r>
      <rPr>
        <b/>
        <sz val="8"/>
        <rFont val="Arial"/>
        <family val="2"/>
      </rPr>
      <t>BOA VISTA</t>
    </r>
  </si>
  <si>
    <r>
      <t xml:space="preserve">FAIXA ELEVADA FE-23 </t>
    </r>
    <r>
      <rPr>
        <b/>
        <sz val="8"/>
        <rFont val="Arial"/>
        <family val="2"/>
      </rPr>
      <t xml:space="preserve"> BOA VISTA</t>
    </r>
  </si>
  <si>
    <r>
      <t xml:space="preserve">FAIXA ELEVADA FE-24 </t>
    </r>
    <r>
      <rPr>
        <b/>
        <sz val="8"/>
        <rFont val="Arial"/>
        <family val="2"/>
      </rPr>
      <t xml:space="preserve"> BOA VISTA</t>
    </r>
  </si>
  <si>
    <r>
      <t xml:space="preserve">JUNÇÃO ENTRE A RAMPA E FAIXA ELEVADA FE-23 </t>
    </r>
    <r>
      <rPr>
        <b/>
        <sz val="8"/>
        <rFont val="Arial"/>
        <family val="2"/>
      </rPr>
      <t>RUA BOA VISTA</t>
    </r>
  </si>
  <si>
    <r>
      <t xml:space="preserve">JUNÇÃO ENTRE A RAMPA E FAIXA ELEVADA FE-24 </t>
    </r>
    <r>
      <rPr>
        <b/>
        <sz val="8"/>
        <rFont val="Arial"/>
        <family val="2"/>
      </rPr>
      <t>RUA BOA VISTA</t>
    </r>
  </si>
  <si>
    <r>
      <t xml:space="preserve">CONCRETO DE REGULARIZAÇÃO PARA OS BLOCOS DE CONCRETO ASSENTADOS, COM FINALIDADE DE REJUNTAMENTO NAS LATERAIS JUNTO AO MEIO FIO DA FAIXA ELEVADA FE-23 </t>
    </r>
    <r>
      <rPr>
        <b/>
        <sz val="8"/>
        <rFont val="Arial"/>
        <family val="2"/>
      </rPr>
      <t xml:space="preserve">BOA VISTA </t>
    </r>
  </si>
  <si>
    <r>
      <t>CONCRETO DE REGULARIZAÇÃO PARA OS BLOCOS DE CONCRETO ASSENTADOS, COM FINALIDADE DE REJUNTAMENTO NAS LATERAIS JUNTO AO MEIO FIO DA FAIXA ELEVADA FE-24</t>
    </r>
    <r>
      <rPr>
        <b/>
        <sz val="8"/>
        <rFont val="Arial"/>
        <family val="2"/>
      </rPr>
      <t xml:space="preserve"> BOA VISTA </t>
    </r>
  </si>
  <si>
    <r>
      <t xml:space="preserve">FÔRMA DE MADEIRA PARA PROTEÇÃO SUPERFICIAL DA JUNTA ENTRE BLOCOS E ASFALTO DURANTE A CONCRETAGEM, COM LARGURA MÍNIMA DE 20 CM NOS DOIS LADOS DA FAIXA ELEVADA FE-23 </t>
    </r>
    <r>
      <rPr>
        <b/>
        <sz val="8"/>
        <rFont val="Arial"/>
        <family val="2"/>
      </rPr>
      <t>BOA VISTA</t>
    </r>
  </si>
  <si>
    <r>
      <t xml:space="preserve">FÔRMA DE MADEIRA PARA PROTEÇÃO SUPERFICIAL DA JUNTA ENTRE BLOCOS E ASFALTO DURANTE A CONCRETAGEM, COM LARGURA MÍNIMA DE 20 CM NOS DOIS LADOS DA FAIXA ELEVADA FE-24 </t>
    </r>
    <r>
      <rPr>
        <b/>
        <sz val="8"/>
        <rFont val="Arial"/>
        <family val="2"/>
      </rPr>
      <t>BOA VISTA</t>
    </r>
  </si>
  <si>
    <r>
      <t xml:space="preserve">COMPRIMENTO DE MEIO FIO NAS LATERAIS DA FAIXA ELEVADA FE- 23 </t>
    </r>
    <r>
      <rPr>
        <b/>
        <sz val="8"/>
        <rFont val="Arial"/>
        <family val="2"/>
      </rPr>
      <t>BOA VISTA</t>
    </r>
  </si>
  <si>
    <r>
      <t xml:space="preserve">COMPRIMENTO DE MEIO FIO NAS LATERAIS DA FAIXA ELEVADA FE- 24 </t>
    </r>
    <r>
      <rPr>
        <b/>
        <sz val="8"/>
        <rFont val="Arial"/>
        <family val="2"/>
      </rPr>
      <t>BOA VISTA</t>
    </r>
  </si>
  <si>
    <t>FAIXA ELEVADA FE- 23 BOA VISTA</t>
  </si>
  <si>
    <t>LISTRAS DA FAIXA DE PEDESTRES DA FAIXA ELEVADA  FE-23</t>
  </si>
  <si>
    <t>LINHA DE RETENÇÃO DA FAIXA ELEVADA FE-23</t>
  </si>
  <si>
    <t>SÍMBOLO DE TRIÂNGULO DA FAIXA ELEVADA  FE-23</t>
  </si>
  <si>
    <t>FAIXA ELEVADA FE- 24 BOA VISTA</t>
  </si>
  <si>
    <t>LISTRAS DA FAIXA DE PEDESTRES DA FAIXA ELEVADA  FE-24</t>
  </si>
  <si>
    <t>LINHA DE RETENÇÃO DA FAIXA ELEVADA FE-24</t>
  </si>
  <si>
    <t>SÍMBOLO DE TRIÂNGULO DA FAIXA ELEVADA  FE-24</t>
  </si>
  <si>
    <r>
      <t xml:space="preserve">COMPRIMENTO DO TUBO = LARGURA DA FAIXA ELEVADA   </t>
    </r>
    <r>
      <rPr>
        <b/>
        <sz val="8"/>
        <rFont val="Arial"/>
        <family val="2"/>
      </rPr>
      <t>FE- 23 BOA VISTA</t>
    </r>
  </si>
  <si>
    <r>
      <t xml:space="preserve">COMPRIMENTO DO TUBO = LARGURA DA FAIXA ELEVADA   </t>
    </r>
    <r>
      <rPr>
        <b/>
        <sz val="8"/>
        <rFont val="Arial"/>
        <family val="2"/>
      </rPr>
      <t>FE- 24 BOA VISTA</t>
    </r>
  </si>
  <si>
    <t>SINAPI MAR/2026, DER JAN/2026, DER-R NOV/2025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</si>
</sst>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"/>
    <numFmt numFmtId="165" formatCode="0.0%"/>
    <numFmt numFmtId="166" formatCode="#,##0.00&quot; &quot;;#,##0.00&quot; &quot;;&quot;-&quot;#&quot; &quot;;&quot; &quot;@&quot; &quot;"/>
    <numFmt numFmtId="167" formatCode="mmm/yyyy"/>
    <numFmt numFmtId="168" formatCode="_-* #,##0.000_-;\-* #,##0.000_-;_-* &quot;-&quot;??_-;_-@_-"/>
    <numFmt numFmtId="169" formatCode="_-* #,##0.00000_-;\-* #,##0.00000_-;_-* &quot;-&quot;??_-;_-@_-"/>
    <numFmt numFmtId="170" formatCode="&quot;MÊS &quot;00"/>
    <numFmt numFmtId="171" formatCode="_-* #,##0.00_-;\-* #,##0.00_-;_-* \-??_-;_-@_-"/>
    <numFmt numFmtId="172" formatCode="_(* #,##0.00_);_(* \(#,##0.00\);_(* \-??_);_(@_)"/>
    <numFmt numFmtId="173" formatCode="_(&quot;R$ &quot;* #,##0.00_);_(&quot;R$ &quot;* \(#,##0.00\);_(&quot;R$ &quot;* \-??_);_(@_)"/>
    <numFmt numFmtId="174" formatCode="_(&quot;R$ &quot;* #,##0.00_);_(&quot;R$ &quot;* \(#,##0.00\);_(&quot;R$ &quot;* &quot;-&quot;??_);_(@_)"/>
    <numFmt numFmtId="175" formatCode="_(&quot;R$&quot;* #,##0.00_);_(&quot;R$&quot;* \(#,##0.00\);_(&quot;R$&quot;* \-??_);_(@_)"/>
    <numFmt numFmtId="176" formatCode="_(&quot;$&quot;* #,##0.00_);_(&quot;$&quot;* \(#,##0.00\);_(&quot;$&quot;* &quot;-&quot;??_);_(@_)"/>
  </numFmts>
  <fonts count="131">
    <font>
      <sz val="11"/>
      <color theme="1"/>
      <name val="Liberation Sans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Liberation Sans"/>
      <family val="2"/>
    </font>
    <font>
      <b/>
      <sz val="10"/>
      <color rgb="FF000000"/>
      <name val="Liberation Sans"/>
      <family val="2"/>
    </font>
    <font>
      <sz val="10"/>
      <color rgb="FFFFFFFF"/>
      <name val="Liberation Sans"/>
      <family val="2"/>
    </font>
    <font>
      <sz val="10"/>
      <color rgb="FFCC0000"/>
      <name val="Liberation Sans"/>
      <family val="2"/>
    </font>
    <font>
      <b/>
      <sz val="10"/>
      <color rgb="FFFFFFFF"/>
      <name val="Liberation Sans"/>
      <family val="2"/>
    </font>
    <font>
      <i/>
      <sz val="10"/>
      <color rgb="FF808080"/>
      <name val="Liberation Sans"/>
      <family val="2"/>
    </font>
    <font>
      <sz val="10"/>
      <color rgb="FF006600"/>
      <name val="Liberation Sans"/>
      <family val="2"/>
    </font>
    <font>
      <b/>
      <sz val="24"/>
      <color rgb="FF000000"/>
      <name val="Liberation Sans"/>
      <family val="2"/>
    </font>
    <font>
      <sz val="18"/>
      <color rgb="FF000000"/>
      <name val="Liberation Sans"/>
      <family val="2"/>
    </font>
    <font>
      <sz val="12"/>
      <color rgb="FF000000"/>
      <name val="Liberation Sans"/>
      <family val="2"/>
    </font>
    <font>
      <u/>
      <sz val="10"/>
      <color rgb="FF0000EE"/>
      <name val="Liberation Sans"/>
      <family val="2"/>
    </font>
    <font>
      <sz val="10"/>
      <color rgb="FF996600"/>
      <name val="Liberation Sans"/>
      <family val="2"/>
    </font>
    <font>
      <sz val="10"/>
      <color theme="1"/>
      <name val="Arial"/>
      <family val="2"/>
    </font>
    <font>
      <sz val="10"/>
      <color rgb="FF333333"/>
      <name val="Liberation Sans"/>
      <family val="2"/>
    </font>
    <font>
      <sz val="11"/>
      <color rgb="FFFFFFFF"/>
      <name val="Liberation Sans"/>
      <family val="2"/>
    </font>
    <font>
      <b/>
      <sz val="12"/>
      <color rgb="FF000000"/>
      <name val="Arial1"/>
    </font>
    <font>
      <sz val="12"/>
      <color rgb="FF000000"/>
      <name val="Arial1"/>
    </font>
    <font>
      <b/>
      <sz val="10"/>
      <color rgb="FF000000"/>
      <name val="Arial1"/>
    </font>
    <font>
      <sz val="10"/>
      <color rgb="FF000000"/>
      <name val="Arial1"/>
    </font>
    <font>
      <sz val="8"/>
      <color rgb="FF000000"/>
      <name val="Arial1"/>
    </font>
    <font>
      <sz val="9"/>
      <color rgb="FF000000"/>
      <name val="Liberation Sans"/>
      <family val="2"/>
    </font>
    <font>
      <b/>
      <sz val="10"/>
      <color theme="1"/>
      <name val="Arial1"/>
    </font>
    <font>
      <sz val="10"/>
      <color theme="1"/>
      <name val="Arial1"/>
    </font>
    <font>
      <sz val="3"/>
      <color theme="1"/>
      <name val="Arial1"/>
    </font>
    <font>
      <b/>
      <sz val="3"/>
      <color theme="1"/>
      <name val="Arial1"/>
    </font>
    <font>
      <b/>
      <sz val="9"/>
      <color rgb="FF000000"/>
      <name val="Liberation Sans"/>
      <family val="2"/>
    </font>
    <font>
      <b/>
      <sz val="10"/>
      <color theme="1"/>
      <name val="Arial"/>
      <family val="2"/>
    </font>
    <font>
      <sz val="10"/>
      <color rgb="FF000000"/>
      <name val="Liberation Sans"/>
      <family val="2"/>
    </font>
    <font>
      <i/>
      <sz val="10"/>
      <color theme="1"/>
      <name val="Arial1"/>
    </font>
    <font>
      <u/>
      <sz val="10"/>
      <color theme="1"/>
      <name val="Arial"/>
      <family val="2"/>
    </font>
    <font>
      <b/>
      <i/>
      <sz val="14"/>
      <color theme="1"/>
      <name val="Arial1"/>
    </font>
    <font>
      <b/>
      <sz val="10"/>
      <color rgb="FFFF0000"/>
      <name val="Arial1"/>
    </font>
    <font>
      <sz val="10"/>
      <color rgb="FF000000"/>
      <name val="Calibri"/>
      <family val="2"/>
    </font>
    <font>
      <sz val="8"/>
      <color theme="1"/>
      <name val="Arial1"/>
    </font>
    <font>
      <sz val="9"/>
      <color theme="1"/>
      <name val="Arial1"/>
    </font>
    <font>
      <b/>
      <sz val="9"/>
      <color theme="1"/>
      <name val="Arial1"/>
    </font>
    <font>
      <sz val="8"/>
      <color theme="1"/>
      <name val="Liberation Sans"/>
      <family val="2"/>
    </font>
    <font>
      <b/>
      <sz val="8"/>
      <color theme="1"/>
      <name val="Arial1"/>
    </font>
    <font>
      <sz val="8"/>
      <color theme="1"/>
      <name val="Courier New"/>
      <family val="3"/>
    </font>
    <font>
      <sz val="8"/>
      <color theme="1"/>
      <name val="Arial"/>
      <family val="2"/>
    </font>
    <font>
      <b/>
      <sz val="6"/>
      <color theme="1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1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name val="Liberation Sans"/>
      <family val="2"/>
    </font>
    <font>
      <sz val="10"/>
      <name val="Arial"/>
      <family val="2"/>
      <charset val="1"/>
    </font>
    <font>
      <sz val="11"/>
      <color indexed="8"/>
      <name val="Calibri"/>
      <family val="2"/>
    </font>
    <font>
      <sz val="10"/>
      <name val="Times New Roman"/>
      <family val="1"/>
      <charset val="204"/>
    </font>
    <font>
      <sz val="11"/>
      <color indexed="10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rgb="FF000000"/>
      <name val="Calibri"/>
      <family val="2"/>
      <charset val="204"/>
    </font>
    <font>
      <b/>
      <sz val="11"/>
      <color theme="1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Arial1"/>
    </font>
    <font>
      <b/>
      <sz val="14"/>
      <color theme="1"/>
      <name val="Arial"/>
      <family val="2"/>
    </font>
    <font>
      <b/>
      <sz val="8"/>
      <name val="Courier New"/>
      <family val="3"/>
    </font>
    <font>
      <sz val="8"/>
      <name val="Courier New"/>
      <family val="3"/>
    </font>
    <font>
      <b/>
      <sz val="8"/>
      <color theme="1"/>
      <name val="Courier New"/>
      <family val="3"/>
    </font>
    <font>
      <sz val="11"/>
      <color rgb="FF000000"/>
      <name val="Courier New"/>
      <family val="3"/>
    </font>
    <font>
      <b/>
      <sz val="11"/>
      <color rgb="FF000000"/>
      <name val="Courier New"/>
      <family val="3"/>
    </font>
    <font>
      <b/>
      <sz val="11"/>
      <color theme="1"/>
      <name val="Liberation Sans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ourier New"/>
      <family val="3"/>
    </font>
    <font>
      <sz val="11"/>
      <color rgb="FF9C6500"/>
      <name val="Calibri"/>
      <family val="2"/>
      <scheme val="minor"/>
    </font>
    <font>
      <sz val="9"/>
      <name val="Arial"/>
      <family val="2"/>
    </font>
    <font>
      <sz val="11"/>
      <color rgb="FF000000"/>
      <name val="Calibri"/>
      <family val="2"/>
    </font>
    <font>
      <b/>
      <sz val="13"/>
      <color rgb="FFFFFFFF"/>
      <name val="Calibri"/>
      <family val="2"/>
    </font>
    <font>
      <b/>
      <sz val="11"/>
      <color rgb="FFFFFFFF"/>
      <name val="Calibri"/>
      <family val="2"/>
    </font>
    <font>
      <b/>
      <sz val="12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sz val="7"/>
      <name val="Arial"/>
      <family val="2"/>
    </font>
    <font>
      <sz val="10"/>
      <color rgb="FF000000"/>
      <name val="Times New Roman"/>
      <family val="1"/>
    </font>
    <font>
      <b/>
      <sz val="7"/>
      <name val="Arial"/>
      <family val="2"/>
    </font>
    <font>
      <b/>
      <sz val="8"/>
      <color rgb="FF000000"/>
      <name val="Verdana-Bold"/>
    </font>
    <font>
      <sz val="8"/>
      <color rgb="FF000000"/>
      <name val="ArialMT"/>
    </font>
    <font>
      <b/>
      <sz val="8"/>
      <color rgb="FF000000"/>
      <name val="Arial-BoldMT"/>
    </font>
    <font>
      <sz val="10"/>
      <color rgb="FF000000"/>
      <name val="ArialMT"/>
    </font>
    <font>
      <b/>
      <sz val="12"/>
      <color rgb="FF1F416C"/>
      <name val="Verdana-Bold"/>
    </font>
    <font>
      <sz val="7"/>
      <color rgb="FF000000"/>
      <name val="Helvetica"/>
    </font>
    <font>
      <sz val="8"/>
      <color rgb="FF000000"/>
      <name val="Helvetica"/>
    </font>
    <font>
      <b/>
      <sz val="7"/>
      <color rgb="FF000000"/>
      <name val="Helvetica-Bold"/>
    </font>
    <font>
      <sz val="7"/>
      <color rgb="FF000000"/>
      <name val="Arial"/>
      <family val="2"/>
    </font>
    <font>
      <sz val="8"/>
      <color rgb="FFFF0000"/>
      <name val="Arial"/>
      <family val="2"/>
    </font>
    <font>
      <sz val="8"/>
      <color rgb="FF000000"/>
      <name val="LiberationSans"/>
    </font>
  </fonts>
  <fills count="116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DDE8CB"/>
        <bgColor rgb="FFDDE8CB"/>
      </patternFill>
    </fill>
    <fill>
      <patternFill patternType="solid">
        <fgColor rgb="FFFFA6A6"/>
        <bgColor rgb="FFFFA6A6"/>
      </patternFill>
    </fill>
    <fill>
      <patternFill patternType="solid">
        <fgColor rgb="FF969696"/>
        <bgColor rgb="FF969696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rgb="FFFFFFD7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rgb="FFFFFFA6"/>
      </patternFill>
    </fill>
    <fill>
      <patternFill patternType="solid">
        <fgColor theme="4"/>
        <bgColor rgb="FFB4C7DC"/>
      </patternFill>
    </fill>
    <fill>
      <patternFill patternType="solid">
        <fgColor theme="0" tint="-0.249977111117893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theme="0"/>
        <bgColor rgb="FFFFFFD7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rgb="FFEEEEEE"/>
      </patternFill>
    </fill>
    <fill>
      <patternFill patternType="solid">
        <fgColor theme="0"/>
        <bgColor rgb="FFDEE6EF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34998626667073579"/>
        <bgColor rgb="FFDDDDDD"/>
      </patternFill>
    </fill>
    <fill>
      <patternFill patternType="solid">
        <fgColor theme="0" tint="-0.249977111117893"/>
        <bgColor rgb="FFFFFFA6"/>
      </patternFill>
    </fill>
    <fill>
      <patternFill patternType="solid">
        <fgColor theme="2"/>
        <bgColor rgb="FFFFFFA6"/>
      </patternFill>
    </fill>
    <fill>
      <patternFill patternType="solid">
        <fgColor theme="2" tint="-9.9978637043366805E-2"/>
        <bgColor rgb="FFDEE6E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rgb="FFDEE6EF"/>
      </patternFill>
    </fill>
    <fill>
      <patternFill patternType="solid">
        <fgColor theme="0" tint="-0.34998626667073579"/>
        <bgColor rgb="FFFFFFFF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FCFC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5E5E5"/>
      </patternFill>
    </fill>
  </fills>
  <borders count="5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</borders>
  <cellStyleXfs count="305">
    <xf numFmtId="0" fontId="0" fillId="0" borderId="0"/>
    <xf numFmtId="44" fontId="11" fillId="0" borderId="0" applyFont="0" applyFill="0" applyBorder="0" applyAlignment="0" applyProtection="0"/>
    <xf numFmtId="0" fontId="13" fillId="0" borderId="0"/>
    <xf numFmtId="0" fontId="14" fillId="2" borderId="0"/>
    <xf numFmtId="0" fontId="14" fillId="3" borderId="0"/>
    <xf numFmtId="0" fontId="13" fillId="4" borderId="0"/>
    <xf numFmtId="0" fontId="15" fillId="5" borderId="0"/>
    <xf numFmtId="0" fontId="16" fillId="6" borderId="0"/>
    <xf numFmtId="166" fontId="12" fillId="0" borderId="0"/>
    <xf numFmtId="9" fontId="12" fillId="0" borderId="0"/>
    <xf numFmtId="0" fontId="17" fillId="0" borderId="0"/>
    <xf numFmtId="0" fontId="18" fillId="7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8" borderId="0"/>
    <xf numFmtId="0" fontId="24" fillId="0" borderId="0"/>
    <xf numFmtId="0" fontId="25" fillId="8" borderId="1"/>
    <xf numFmtId="9" fontId="12" fillId="0" borderId="0"/>
    <xf numFmtId="0" fontId="12" fillId="9" borderId="0"/>
    <xf numFmtId="0" fontId="12" fillId="10" borderId="0"/>
    <xf numFmtId="0" fontId="26" fillId="0" borderId="0"/>
    <xf numFmtId="0" fontId="26" fillId="0" borderId="0"/>
    <xf numFmtId="0" fontId="12" fillId="0" borderId="0"/>
    <xf numFmtId="0" fontId="12" fillId="0" borderId="0"/>
    <xf numFmtId="0" fontId="15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56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61" fillId="0" borderId="0"/>
    <xf numFmtId="173" fontId="61" fillId="0" borderId="0" applyBorder="0" applyProtection="0"/>
    <xf numFmtId="9" fontId="61" fillId="0" borderId="0" applyBorder="0" applyProtection="0"/>
    <xf numFmtId="171" fontId="56" fillId="0" borderId="0" applyBorder="0" applyProtection="0"/>
    <xf numFmtId="0" fontId="7" fillId="0" borderId="0"/>
    <xf numFmtId="0" fontId="7" fillId="0" borderId="0"/>
    <xf numFmtId="0" fontId="62" fillId="27" borderId="0" applyNumberFormat="0" applyBorder="0" applyAlignment="0" applyProtection="0"/>
    <xf numFmtId="0" fontId="62" fillId="26" borderId="0" applyNumberFormat="0" applyBorder="0" applyAlignment="0" applyProtection="0"/>
    <xf numFmtId="0" fontId="62" fillId="27" borderId="0" applyNumberFormat="0" applyBorder="0" applyAlignment="0" applyProtection="0"/>
    <xf numFmtId="0" fontId="62" fillId="29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1" borderId="0" applyNumberFormat="0" applyBorder="0" applyAlignment="0" applyProtection="0"/>
    <xf numFmtId="0" fontId="62" fillId="30" borderId="0" applyNumberFormat="0" applyBorder="0" applyAlignment="0" applyProtection="0"/>
    <xf numFmtId="0" fontId="62" fillId="31" borderId="0" applyNumberFormat="0" applyBorder="0" applyAlignment="0" applyProtection="0"/>
    <xf numFmtId="0" fontId="62" fillId="33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2" fillId="35" borderId="0" applyNumberFormat="0" applyBorder="0" applyAlignment="0" applyProtection="0"/>
    <xf numFmtId="0" fontId="62" fillId="34" borderId="0" applyNumberFormat="0" applyBorder="0" applyAlignment="0" applyProtection="0"/>
    <xf numFmtId="0" fontId="62" fillId="35" borderId="0" applyNumberFormat="0" applyBorder="0" applyAlignment="0" applyProtection="0"/>
    <xf numFmtId="0" fontId="62" fillId="37" borderId="0" applyNumberFormat="0" applyBorder="0" applyAlignment="0" applyProtection="0"/>
    <xf numFmtId="0" fontId="62" fillId="36" borderId="0" applyNumberFormat="0" applyBorder="0" applyAlignment="0" applyProtection="0"/>
    <xf numFmtId="0" fontId="62" fillId="37" borderId="0" applyNumberFormat="0" applyBorder="0" applyAlignment="0" applyProtection="0"/>
    <xf numFmtId="0" fontId="62" fillId="39" borderId="0" applyNumberFormat="0" applyBorder="0" applyAlignment="0" applyProtection="0"/>
    <xf numFmtId="0" fontId="62" fillId="38" borderId="0" applyNumberFormat="0" applyBorder="0" applyAlignment="0" applyProtection="0"/>
    <xf numFmtId="0" fontId="62" fillId="39" borderId="0" applyNumberFormat="0" applyBorder="0" applyAlignment="0" applyProtection="0"/>
    <xf numFmtId="0" fontId="62" fillId="41" borderId="0" applyNumberFormat="0" applyBorder="0" applyAlignment="0" applyProtection="0"/>
    <xf numFmtId="0" fontId="62" fillId="40" borderId="0" applyNumberFormat="0" applyBorder="0" applyAlignment="0" applyProtection="0"/>
    <xf numFmtId="0" fontId="62" fillId="41" borderId="0" applyNumberFormat="0" applyBorder="0" applyAlignment="0" applyProtection="0"/>
    <xf numFmtId="0" fontId="62" fillId="43" borderId="0" applyNumberFormat="0" applyBorder="0" applyAlignment="0" applyProtection="0"/>
    <xf numFmtId="0" fontId="62" fillId="42" borderId="0" applyNumberFormat="0" applyBorder="0" applyAlignment="0" applyProtection="0"/>
    <xf numFmtId="0" fontId="62" fillId="43" borderId="0" applyNumberFormat="0" applyBorder="0" applyAlignment="0" applyProtection="0"/>
    <xf numFmtId="0" fontId="62" fillId="33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2" fillId="39" borderId="0" applyNumberFormat="0" applyBorder="0" applyAlignment="0" applyProtection="0"/>
    <xf numFmtId="0" fontId="62" fillId="38" borderId="0" applyNumberFormat="0" applyBorder="0" applyAlignment="0" applyProtection="0"/>
    <xf numFmtId="0" fontId="62" fillId="39" borderId="0" applyNumberFormat="0" applyBorder="0" applyAlignment="0" applyProtection="0"/>
    <xf numFmtId="0" fontId="62" fillId="45" borderId="0" applyNumberFormat="0" applyBorder="0" applyAlignment="0" applyProtection="0"/>
    <xf numFmtId="0" fontId="62" fillId="44" borderId="0" applyNumberFormat="0" applyBorder="0" applyAlignment="0" applyProtection="0"/>
    <xf numFmtId="0" fontId="62" fillId="45" borderId="0" applyNumberFormat="0" applyBorder="0" applyAlignment="0" applyProtection="0"/>
    <xf numFmtId="0" fontId="66" fillId="47" borderId="0" applyNumberFormat="0" applyBorder="0" applyAlignment="0" applyProtection="0"/>
    <xf numFmtId="0" fontId="66" fillId="46" borderId="0" applyNumberFormat="0" applyBorder="0" applyAlignment="0" applyProtection="0"/>
    <xf numFmtId="0" fontId="66" fillId="47" borderId="0" applyNumberFormat="0" applyBorder="0" applyAlignment="0" applyProtection="0"/>
    <xf numFmtId="0" fontId="66" fillId="41" borderId="0" applyNumberFormat="0" applyBorder="0" applyAlignment="0" applyProtection="0"/>
    <xf numFmtId="0" fontId="66" fillId="40" borderId="0" applyNumberFormat="0" applyBorder="0" applyAlignment="0" applyProtection="0"/>
    <xf numFmtId="0" fontId="66" fillId="41" borderId="0" applyNumberFormat="0" applyBorder="0" applyAlignment="0" applyProtection="0"/>
    <xf numFmtId="0" fontId="66" fillId="43" borderId="0" applyNumberFormat="0" applyBorder="0" applyAlignment="0" applyProtection="0"/>
    <xf numFmtId="0" fontId="66" fillId="42" borderId="0" applyNumberFormat="0" applyBorder="0" applyAlignment="0" applyProtection="0"/>
    <xf numFmtId="0" fontId="66" fillId="43" borderId="0" applyNumberFormat="0" applyBorder="0" applyAlignment="0" applyProtection="0"/>
    <xf numFmtId="0" fontId="66" fillId="49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51" borderId="0" applyNumberFormat="0" applyBorder="0" applyAlignment="0" applyProtection="0"/>
    <xf numFmtId="0" fontId="66" fillId="50" borderId="0" applyNumberFormat="0" applyBorder="0" applyAlignment="0" applyProtection="0"/>
    <xf numFmtId="0" fontId="66" fillId="51" borderId="0" applyNumberFormat="0" applyBorder="0" applyAlignment="0" applyProtection="0"/>
    <xf numFmtId="0" fontId="66" fillId="53" borderId="0" applyNumberFormat="0" applyBorder="0" applyAlignment="0" applyProtection="0"/>
    <xf numFmtId="0" fontId="66" fillId="52" borderId="0" applyNumberFormat="0" applyBorder="0" applyAlignment="0" applyProtection="0"/>
    <xf numFmtId="0" fontId="66" fillId="53" borderId="0" applyNumberFormat="0" applyBorder="0" applyAlignment="0" applyProtection="0"/>
    <xf numFmtId="0" fontId="67" fillId="31" borderId="0" applyNumberFormat="0" applyBorder="0" applyAlignment="0" applyProtection="0"/>
    <xf numFmtId="0" fontId="67" fillId="30" borderId="0" applyNumberFormat="0" applyBorder="0" applyAlignment="0" applyProtection="0"/>
    <xf numFmtId="0" fontId="67" fillId="31" borderId="0" applyNumberFormat="0" applyBorder="0" applyAlignment="0" applyProtection="0"/>
    <xf numFmtId="0" fontId="68" fillId="55" borderId="9" applyNumberFormat="0" applyAlignment="0" applyProtection="0"/>
    <xf numFmtId="0" fontId="68" fillId="54" borderId="9" applyNumberFormat="0" applyAlignment="0" applyProtection="0"/>
    <xf numFmtId="0" fontId="68" fillId="55" borderId="9" applyNumberFormat="0" applyAlignment="0" applyProtection="0"/>
    <xf numFmtId="0" fontId="69" fillId="57" borderId="10" applyNumberFormat="0" applyAlignment="0" applyProtection="0"/>
    <xf numFmtId="0" fontId="69" fillId="56" borderId="10" applyNumberFormat="0" applyAlignment="0" applyProtection="0"/>
    <xf numFmtId="0" fontId="69" fillId="57" borderId="10" applyNumberFormat="0" applyAlignment="0" applyProtection="0"/>
    <xf numFmtId="0" fontId="70" fillId="0" borderId="11" applyNumberFormat="0" applyFill="0" applyAlignment="0" applyProtection="0"/>
    <xf numFmtId="0" fontId="66" fillId="59" borderId="0" applyNumberFormat="0" applyBorder="0" applyAlignment="0" applyProtection="0"/>
    <xf numFmtId="0" fontId="66" fillId="58" borderId="0" applyNumberFormat="0" applyBorder="0" applyAlignment="0" applyProtection="0"/>
    <xf numFmtId="0" fontId="66" fillId="59" borderId="0" applyNumberFormat="0" applyBorder="0" applyAlignment="0" applyProtection="0"/>
    <xf numFmtId="0" fontId="66" fillId="61" borderId="0" applyNumberFormat="0" applyBorder="0" applyAlignment="0" applyProtection="0"/>
    <xf numFmtId="0" fontId="66" fillId="60" borderId="0" applyNumberFormat="0" applyBorder="0" applyAlignment="0" applyProtection="0"/>
    <xf numFmtId="0" fontId="66" fillId="61" borderId="0" applyNumberFormat="0" applyBorder="0" applyAlignment="0" applyProtection="0"/>
    <xf numFmtId="0" fontId="66" fillId="63" borderId="0" applyNumberFormat="0" applyBorder="0" applyAlignment="0" applyProtection="0"/>
    <xf numFmtId="0" fontId="66" fillId="62" borderId="0" applyNumberFormat="0" applyBorder="0" applyAlignment="0" applyProtection="0"/>
    <xf numFmtId="0" fontId="66" fillId="63" borderId="0" applyNumberFormat="0" applyBorder="0" applyAlignment="0" applyProtection="0"/>
    <xf numFmtId="0" fontId="66" fillId="49" borderId="0" applyNumberFormat="0" applyBorder="0" applyAlignment="0" applyProtection="0"/>
    <xf numFmtId="0" fontId="66" fillId="48" borderId="0" applyNumberFormat="0" applyBorder="0" applyAlignment="0" applyProtection="0"/>
    <xf numFmtId="0" fontId="66" fillId="49" borderId="0" applyNumberFormat="0" applyBorder="0" applyAlignment="0" applyProtection="0"/>
    <xf numFmtId="0" fontId="66" fillId="51" borderId="0" applyNumberFormat="0" applyBorder="0" applyAlignment="0" applyProtection="0"/>
    <xf numFmtId="0" fontId="66" fillId="50" borderId="0" applyNumberFormat="0" applyBorder="0" applyAlignment="0" applyProtection="0"/>
    <xf numFmtId="0" fontId="66" fillId="51" borderId="0" applyNumberFormat="0" applyBorder="0" applyAlignment="0" applyProtection="0"/>
    <xf numFmtId="0" fontId="66" fillId="65" borderId="0" applyNumberFormat="0" applyBorder="0" applyAlignment="0" applyProtection="0"/>
    <xf numFmtId="0" fontId="66" fillId="64" borderId="0" applyNumberFormat="0" applyBorder="0" applyAlignment="0" applyProtection="0"/>
    <xf numFmtId="0" fontId="66" fillId="65" borderId="0" applyNumberFormat="0" applyBorder="0" applyAlignment="0" applyProtection="0"/>
    <xf numFmtId="0" fontId="71" fillId="37" borderId="9" applyNumberFormat="0" applyAlignment="0" applyProtection="0"/>
    <xf numFmtId="0" fontId="71" fillId="36" borderId="9" applyNumberFormat="0" applyAlignment="0" applyProtection="0"/>
    <xf numFmtId="0" fontId="71" fillId="37" borderId="9" applyNumberFormat="0" applyAlignment="0" applyProtection="0"/>
    <xf numFmtId="0" fontId="62" fillId="0" borderId="0"/>
    <xf numFmtId="0" fontId="72" fillId="29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44" fontId="62" fillId="0" borderId="0" applyFont="0" applyFill="0" applyBorder="0" applyAlignment="0" applyProtection="0"/>
    <xf numFmtId="175" fontId="56" fillId="0" borderId="0" applyFill="0" applyBorder="0" applyAlignment="0" applyProtection="0"/>
    <xf numFmtId="174" fontId="56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3" fillId="67" borderId="0" applyNumberFormat="0" applyBorder="0" applyAlignment="0" applyProtection="0"/>
    <xf numFmtId="0" fontId="73" fillId="66" borderId="0" applyNumberFormat="0" applyBorder="0" applyAlignment="0" applyProtection="0"/>
    <xf numFmtId="0" fontId="73" fillId="67" borderId="0" applyNumberFormat="0" applyBorder="0" applyAlignment="0" applyProtection="0"/>
    <xf numFmtId="0" fontId="56" fillId="0" borderId="0"/>
    <xf numFmtId="0" fontId="63" fillId="0" borderId="0" applyNumberFormat="0" applyFill="0" applyBorder="0" applyProtection="0">
      <alignment vertical="top" wrapText="1"/>
    </xf>
    <xf numFmtId="0" fontId="56" fillId="0" borderId="0"/>
    <xf numFmtId="0" fontId="56" fillId="0" borderId="0"/>
    <xf numFmtId="0" fontId="56" fillId="0" borderId="0"/>
    <xf numFmtId="0" fontId="81" fillId="0" borderId="0"/>
    <xf numFmtId="0" fontId="7" fillId="0" borderId="0"/>
    <xf numFmtId="0" fontId="56" fillId="0" borderId="0"/>
    <xf numFmtId="0" fontId="56" fillId="0" borderId="0"/>
    <xf numFmtId="0" fontId="56" fillId="68" borderId="12" applyNumberFormat="0" applyFont="0" applyAlignment="0" applyProtection="0"/>
    <xf numFmtId="0" fontId="56" fillId="69" borderId="12" applyNumberFormat="0" applyAlignment="0" applyProtection="0"/>
    <xf numFmtId="0" fontId="56" fillId="68" borderId="12" applyNumberFormat="0" applyFont="0" applyAlignment="0" applyProtection="0"/>
    <xf numFmtId="0" fontId="56" fillId="68" borderId="12" applyNumberFormat="0" applyFont="0" applyAlignment="0" applyProtection="0"/>
    <xf numFmtId="0" fontId="56" fillId="69" borderId="12" applyNumberFormat="0" applyAlignment="0" applyProtection="0"/>
    <xf numFmtId="0" fontId="56" fillId="68" borderId="12" applyNumberFormat="0" applyFont="0" applyAlignment="0" applyProtection="0"/>
    <xf numFmtId="0" fontId="56" fillId="69" borderId="12" applyNumberFormat="0" applyAlignment="0" applyProtection="0"/>
    <xf numFmtId="0" fontId="56" fillId="68" borderId="12" applyNumberFormat="0" applyFont="0" applyAlignment="0" applyProtection="0"/>
    <xf numFmtId="0" fontId="56" fillId="68" borderId="12" applyNumberFormat="0" applyFont="0" applyAlignment="0" applyProtection="0"/>
    <xf numFmtId="0" fontId="56" fillId="68" borderId="12" applyNumberFormat="0" applyFont="0" applyAlignment="0" applyProtection="0"/>
    <xf numFmtId="0" fontId="56" fillId="68" borderId="12" applyNumberFormat="0" applyFont="0" applyAlignment="0" applyProtection="0"/>
    <xf numFmtId="0" fontId="56" fillId="68" borderId="12" applyNumberFormat="0" applyFont="0" applyAlignment="0" applyProtection="0"/>
    <xf numFmtId="0" fontId="56" fillId="68" borderId="12" applyNumberFormat="0" applyFont="0" applyAlignment="0" applyProtection="0"/>
    <xf numFmtId="0" fontId="56" fillId="68" borderId="12" applyNumberFormat="0" applyFont="0" applyAlignment="0" applyProtection="0"/>
    <xf numFmtId="0" fontId="56" fillId="68" borderId="12" applyNumberFormat="0" applyFont="0" applyAlignment="0" applyProtection="0"/>
    <xf numFmtId="9" fontId="62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74" fillId="55" borderId="13" applyNumberFormat="0" applyAlignment="0" applyProtection="0"/>
    <xf numFmtId="0" fontId="74" fillId="54" borderId="13" applyNumberFormat="0" applyAlignment="0" applyProtection="0"/>
    <xf numFmtId="0" fontId="74" fillId="55" borderId="13" applyNumberFormat="0" applyAlignment="0" applyProtection="0"/>
    <xf numFmtId="43" fontId="56" fillId="0" borderId="0" applyFont="0" applyFill="0" applyBorder="0" applyAlignment="0" applyProtection="0"/>
    <xf numFmtId="172" fontId="56" fillId="0" borderId="0" applyFill="0" applyBorder="0" applyAlignment="0" applyProtection="0"/>
    <xf numFmtId="43" fontId="56" fillId="0" borderId="0" applyFont="0" applyFill="0" applyBorder="0" applyAlignment="0" applyProtection="0"/>
    <xf numFmtId="172" fontId="56" fillId="0" borderId="0" applyFill="0" applyBorder="0" applyAlignment="0" applyProtection="0"/>
    <xf numFmtId="0" fontId="6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7" fillId="0" borderId="14" applyNumberFormat="0" applyFill="0" applyAlignment="0" applyProtection="0"/>
    <xf numFmtId="0" fontId="77" fillId="0" borderId="14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14" applyNumberFormat="0" applyFill="0" applyAlignment="0" applyProtection="0"/>
    <xf numFmtId="0" fontId="76" fillId="0" borderId="0" applyNumberFormat="0" applyFill="0" applyBorder="0" applyAlignment="0" applyProtection="0"/>
    <xf numFmtId="0" fontId="78" fillId="0" borderId="15" applyNumberFormat="0" applyFill="0" applyAlignment="0" applyProtection="0"/>
    <xf numFmtId="0" fontId="79" fillId="0" borderId="16" applyNumberFormat="0" applyFill="0" applyAlignment="0" applyProtection="0"/>
    <xf numFmtId="0" fontId="7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0" fillId="0" borderId="17" applyNumberFormat="0" applyFill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172" fontId="56" fillId="0" borderId="0" applyFill="0" applyBorder="0" applyAlignment="0" applyProtection="0"/>
    <xf numFmtId="43" fontId="56" fillId="0" borderId="0" applyFont="0" applyFill="0" applyBorder="0" applyAlignment="0" applyProtection="0"/>
    <xf numFmtId="172" fontId="56" fillId="0" borderId="0" applyFill="0" applyBorder="0" applyAlignment="0" applyProtection="0"/>
    <xf numFmtId="43" fontId="56" fillId="0" borderId="0" applyFont="0" applyFill="0" applyBorder="0" applyAlignment="0" applyProtection="0"/>
    <xf numFmtId="172" fontId="56" fillId="0" borderId="0" applyFill="0" applyBorder="0" applyAlignment="0" applyProtection="0"/>
    <xf numFmtId="43" fontId="56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73" fontId="61" fillId="0" borderId="0" applyBorder="0" applyProtection="0"/>
    <xf numFmtId="0" fontId="61" fillId="0" borderId="0"/>
    <xf numFmtId="0" fontId="61" fillId="0" borderId="0"/>
    <xf numFmtId="0" fontId="61" fillId="0" borderId="0"/>
    <xf numFmtId="0" fontId="92" fillId="0" borderId="0" applyNumberFormat="0" applyFill="0" applyBorder="0" applyAlignment="0" applyProtection="0"/>
    <xf numFmtId="0" fontId="93" fillId="0" borderId="31" applyNumberFormat="0" applyFill="0" applyAlignment="0" applyProtection="0"/>
    <xf numFmtId="0" fontId="94" fillId="0" borderId="32" applyNumberFormat="0" applyFill="0" applyAlignment="0" applyProtection="0"/>
    <xf numFmtId="0" fontId="95" fillId="0" borderId="33" applyNumberFormat="0" applyFill="0" applyAlignment="0" applyProtection="0"/>
    <xf numFmtId="0" fontId="95" fillId="0" borderId="0" applyNumberFormat="0" applyFill="0" applyBorder="0" applyAlignment="0" applyProtection="0"/>
    <xf numFmtId="0" fontId="96" fillId="81" borderId="0" applyNumberFormat="0" applyBorder="0" applyAlignment="0" applyProtection="0"/>
    <xf numFmtId="0" fontId="97" fillId="82" borderId="0" applyNumberFormat="0" applyBorder="0" applyAlignment="0" applyProtection="0"/>
    <xf numFmtId="0" fontId="98" fillId="84" borderId="34" applyNumberFormat="0" applyAlignment="0" applyProtection="0"/>
    <xf numFmtId="0" fontId="99" fillId="85" borderId="35" applyNumberFormat="0" applyAlignment="0" applyProtection="0"/>
    <xf numFmtId="0" fontId="100" fillId="85" borderId="34" applyNumberFormat="0" applyAlignment="0" applyProtection="0"/>
    <xf numFmtId="0" fontId="101" fillId="0" borderId="36" applyNumberFormat="0" applyFill="0" applyAlignment="0" applyProtection="0"/>
    <xf numFmtId="0" fontId="102" fillId="86" borderId="37" applyNumberFormat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39" applyNumberFormat="0" applyFill="0" applyAlignment="0" applyProtection="0"/>
    <xf numFmtId="0" fontId="106" fillId="88" borderId="0" applyNumberFormat="0" applyBorder="0" applyAlignment="0" applyProtection="0"/>
    <xf numFmtId="0" fontId="4" fillId="89" borderId="0" applyNumberFormat="0" applyBorder="0" applyAlignment="0" applyProtection="0"/>
    <xf numFmtId="0" fontId="4" fillId="90" borderId="0" applyNumberFormat="0" applyBorder="0" applyAlignment="0" applyProtection="0"/>
    <xf numFmtId="0" fontId="106" fillId="92" borderId="0" applyNumberFormat="0" applyBorder="0" applyAlignment="0" applyProtection="0"/>
    <xf numFmtId="0" fontId="4" fillId="93" borderId="0" applyNumberFormat="0" applyBorder="0" applyAlignment="0" applyProtection="0"/>
    <xf numFmtId="0" fontId="4" fillId="94" borderId="0" applyNumberFormat="0" applyBorder="0" applyAlignment="0" applyProtection="0"/>
    <xf numFmtId="0" fontId="106" fillId="96" borderId="0" applyNumberFormat="0" applyBorder="0" applyAlignment="0" applyProtection="0"/>
    <xf numFmtId="0" fontId="4" fillId="97" borderId="0" applyNumberFormat="0" applyBorder="0" applyAlignment="0" applyProtection="0"/>
    <xf numFmtId="0" fontId="4" fillId="98" borderId="0" applyNumberFormat="0" applyBorder="0" applyAlignment="0" applyProtection="0"/>
    <xf numFmtId="0" fontId="106" fillId="100" borderId="0" applyNumberFormat="0" applyBorder="0" applyAlignment="0" applyProtection="0"/>
    <xf numFmtId="0" fontId="4" fillId="101" borderId="0" applyNumberFormat="0" applyBorder="0" applyAlignment="0" applyProtection="0"/>
    <xf numFmtId="0" fontId="4" fillId="102" borderId="0" applyNumberFormat="0" applyBorder="0" applyAlignment="0" applyProtection="0"/>
    <xf numFmtId="0" fontId="106" fillId="104" borderId="0" applyNumberFormat="0" applyBorder="0" applyAlignment="0" applyProtection="0"/>
    <xf numFmtId="0" fontId="4" fillId="105" borderId="0" applyNumberFormat="0" applyBorder="0" applyAlignment="0" applyProtection="0"/>
    <xf numFmtId="0" fontId="4" fillId="106" borderId="0" applyNumberFormat="0" applyBorder="0" applyAlignment="0" applyProtection="0"/>
    <xf numFmtId="0" fontId="106" fillId="108" borderId="0" applyNumberFormat="0" applyBorder="0" applyAlignment="0" applyProtection="0"/>
    <xf numFmtId="0" fontId="4" fillId="109" borderId="0" applyNumberFormat="0" applyBorder="0" applyAlignment="0" applyProtection="0"/>
    <xf numFmtId="0" fontId="4" fillId="110" borderId="0" applyNumberFormat="0" applyBorder="0" applyAlignment="0" applyProtection="0"/>
    <xf numFmtId="0" fontId="4" fillId="0" borderId="0"/>
    <xf numFmtId="0" fontId="108" fillId="83" borderId="0" applyNumberFormat="0" applyBorder="0" applyAlignment="0" applyProtection="0"/>
    <xf numFmtId="0" fontId="4" fillId="87" borderId="38" applyNumberFormat="0" applyFont="0" applyAlignment="0" applyProtection="0"/>
    <xf numFmtId="0" fontId="106" fillId="91" borderId="0" applyNumberFormat="0" applyBorder="0" applyAlignment="0" applyProtection="0"/>
    <xf numFmtId="0" fontId="106" fillId="95" borderId="0" applyNumberFormat="0" applyBorder="0" applyAlignment="0" applyProtection="0"/>
    <xf numFmtId="0" fontId="106" fillId="99" borderId="0" applyNumberFormat="0" applyBorder="0" applyAlignment="0" applyProtection="0"/>
    <xf numFmtId="0" fontId="106" fillId="103" borderId="0" applyNumberFormat="0" applyBorder="0" applyAlignment="0" applyProtection="0"/>
    <xf numFmtId="0" fontId="106" fillId="107" borderId="0" applyNumberFormat="0" applyBorder="0" applyAlignment="0" applyProtection="0"/>
    <xf numFmtId="0" fontId="106" fillId="111" borderId="0" applyNumberFormat="0" applyBorder="0" applyAlignment="0" applyProtection="0"/>
    <xf numFmtId="176" fontId="56" fillId="0" borderId="0" applyFont="0" applyFill="0" applyBorder="0" applyAlignment="0" applyProtection="0"/>
    <xf numFmtId="0" fontId="118" fillId="0" borderId="0"/>
    <xf numFmtId="44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3" fillId="0" borderId="0"/>
    <xf numFmtId="44" fontId="6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3" fillId="89" borderId="0" applyNumberFormat="0" applyBorder="0" applyAlignment="0" applyProtection="0"/>
    <xf numFmtId="0" fontId="3" fillId="90" borderId="0" applyNumberFormat="0" applyBorder="0" applyAlignment="0" applyProtection="0"/>
    <xf numFmtId="0" fontId="3" fillId="93" borderId="0" applyNumberFormat="0" applyBorder="0" applyAlignment="0" applyProtection="0"/>
    <xf numFmtId="0" fontId="3" fillId="94" borderId="0" applyNumberFormat="0" applyBorder="0" applyAlignment="0" applyProtection="0"/>
    <xf numFmtId="0" fontId="3" fillId="97" borderId="0" applyNumberFormat="0" applyBorder="0" applyAlignment="0" applyProtection="0"/>
    <xf numFmtId="0" fontId="3" fillId="98" borderId="0" applyNumberFormat="0" applyBorder="0" applyAlignment="0" applyProtection="0"/>
    <xf numFmtId="0" fontId="3" fillId="101" borderId="0" applyNumberFormat="0" applyBorder="0" applyAlignment="0" applyProtection="0"/>
    <xf numFmtId="0" fontId="3" fillId="102" borderId="0" applyNumberFormat="0" applyBorder="0" applyAlignment="0" applyProtection="0"/>
    <xf numFmtId="0" fontId="3" fillId="105" borderId="0" applyNumberFormat="0" applyBorder="0" applyAlignment="0" applyProtection="0"/>
    <xf numFmtId="0" fontId="3" fillId="106" borderId="0" applyNumberFormat="0" applyBorder="0" applyAlignment="0" applyProtection="0"/>
    <xf numFmtId="0" fontId="3" fillId="109" borderId="0" applyNumberFormat="0" applyBorder="0" applyAlignment="0" applyProtection="0"/>
    <xf numFmtId="0" fontId="3" fillId="110" borderId="0" applyNumberFormat="0" applyBorder="0" applyAlignment="0" applyProtection="0"/>
    <xf numFmtId="0" fontId="3" fillId="0" borderId="0"/>
    <xf numFmtId="0" fontId="3" fillId="87" borderId="38" applyNumberFormat="0" applyFont="0" applyAlignment="0" applyProtection="0"/>
  </cellStyleXfs>
  <cellXfs count="492">
    <xf numFmtId="0" fontId="0" fillId="0" borderId="0" xfId="0"/>
    <xf numFmtId="0" fontId="33" fillId="0" borderId="0" xfId="17" applyFont="1"/>
    <xf numFmtId="0" fontId="34" fillId="0" borderId="0" xfId="17" applyFont="1"/>
    <xf numFmtId="0" fontId="33" fillId="0" borderId="0" xfId="17" applyFont="1" applyAlignment="1">
      <alignment horizontal="right"/>
    </xf>
    <xf numFmtId="0" fontId="33" fillId="12" borderId="2" xfId="17" applyFont="1" applyFill="1" applyBorder="1" applyAlignment="1">
      <alignment horizontal="center" vertical="center" wrapText="1"/>
    </xf>
    <xf numFmtId="0" fontId="34" fillId="0" borderId="0" xfId="17" applyFont="1" applyAlignment="1">
      <alignment horizontal="center"/>
    </xf>
    <xf numFmtId="0" fontId="34" fillId="0" borderId="2" xfId="17" applyFont="1" applyBorder="1"/>
    <xf numFmtId="166" fontId="34" fillId="0" borderId="2" xfId="8" applyFont="1" applyBorder="1"/>
    <xf numFmtId="0" fontId="34" fillId="0" borderId="2" xfId="17" applyFont="1" applyBorder="1" applyAlignment="1">
      <alignment wrapText="1"/>
    </xf>
    <xf numFmtId="10" fontId="34" fillId="0" borderId="0" xfId="17" applyNumberFormat="1" applyFont="1"/>
    <xf numFmtId="0" fontId="34" fillId="0" borderId="0" xfId="17" applyFont="1" applyAlignment="1">
      <alignment horizontal="right"/>
    </xf>
    <xf numFmtId="0" fontId="34" fillId="0" borderId="2" xfId="17" applyFont="1" applyBorder="1" applyAlignment="1">
      <alignment horizontal="right"/>
    </xf>
    <xf numFmtId="0" fontId="50" fillId="0" borderId="0" xfId="0" applyFont="1"/>
    <xf numFmtId="49" fontId="50" fillId="0" borderId="0" xfId="0" applyNumberFormat="1" applyFont="1"/>
    <xf numFmtId="43" fontId="50" fillId="0" borderId="0" xfId="27" applyFont="1" applyFill="1"/>
    <xf numFmtId="166" fontId="34" fillId="0" borderId="2" xfId="8" applyFont="1" applyBorder="1" applyAlignment="1">
      <alignment horizontal="center"/>
    </xf>
    <xf numFmtId="0" fontId="51" fillId="13" borderId="0" xfId="0" applyFont="1" applyFill="1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44" fontId="51" fillId="13" borderId="0" xfId="1" applyFont="1" applyFill="1" applyAlignment="1" applyProtection="1">
      <alignment horizontal="center" vertical="center"/>
      <protection hidden="1"/>
    </xf>
    <xf numFmtId="10" fontId="51" fillId="13" borderId="0" xfId="30" applyNumberFormat="1" applyFont="1" applyFill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51" fillId="0" borderId="0" xfId="0" applyFont="1" applyAlignment="1" applyProtection="1">
      <alignment vertical="center"/>
      <protection hidden="1"/>
    </xf>
    <xf numFmtId="0" fontId="58" fillId="0" borderId="0" xfId="0" applyFont="1" applyProtection="1">
      <protection hidden="1"/>
    </xf>
    <xf numFmtId="0" fontId="59" fillId="0" borderId="0" xfId="0" applyFont="1" applyAlignment="1" applyProtection="1">
      <alignment horizontal="center" vertical="center"/>
      <protection hidden="1"/>
    </xf>
    <xf numFmtId="0" fontId="58" fillId="0" borderId="0" xfId="0" applyFont="1" applyAlignment="1" applyProtection="1">
      <alignment vertical="center"/>
      <protection hidden="1"/>
    </xf>
    <xf numFmtId="0" fontId="9" fillId="0" borderId="0" xfId="0" applyFont="1" applyProtection="1">
      <protection hidden="1"/>
    </xf>
    <xf numFmtId="0" fontId="0" fillId="0" borderId="0" xfId="0" applyProtection="1">
      <protection hidden="1"/>
    </xf>
    <xf numFmtId="0" fontId="45" fillId="0" borderId="0" xfId="0" applyFont="1" applyAlignment="1" applyProtection="1">
      <alignment vertical="center"/>
      <protection hidden="1"/>
    </xf>
    <xf numFmtId="169" fontId="45" fillId="0" borderId="0" xfId="27" applyNumberFormat="1" applyFont="1" applyBorder="1" applyAlignment="1" applyProtection="1">
      <alignment vertical="center"/>
      <protection hidden="1"/>
    </xf>
    <xf numFmtId="0" fontId="45" fillId="0" borderId="0" xfId="0" applyFont="1" applyAlignment="1" applyProtection="1">
      <alignment horizontal="center" vertical="center"/>
      <protection hidden="1"/>
    </xf>
    <xf numFmtId="4" fontId="45" fillId="0" borderId="0" xfId="0" applyNumberFormat="1" applyFont="1" applyAlignment="1" applyProtection="1">
      <alignment vertical="center"/>
      <protection hidden="1"/>
    </xf>
    <xf numFmtId="0" fontId="48" fillId="0" borderId="0" xfId="0" applyFont="1" applyAlignment="1" applyProtection="1">
      <alignment vertical="center"/>
      <protection hidden="1"/>
    </xf>
    <xf numFmtId="0" fontId="27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8" fillId="0" borderId="0" xfId="0" applyFont="1" applyAlignment="1" applyProtection="1">
      <alignment horizontal="left"/>
      <protection hidden="1"/>
    </xf>
    <xf numFmtId="0" fontId="29" fillId="0" borderId="0" xfId="0" applyFont="1" applyAlignment="1" applyProtection="1">
      <alignment horizontal="center"/>
      <protection hidden="1"/>
    </xf>
    <xf numFmtId="0" fontId="30" fillId="0" borderId="0" xfId="0" applyFont="1" applyProtection="1">
      <protection hidden="1"/>
    </xf>
    <xf numFmtId="0" fontId="30" fillId="0" borderId="0" xfId="0" applyFont="1" applyAlignment="1" applyProtection="1">
      <alignment horizontal="left"/>
      <protection hidden="1"/>
    </xf>
    <xf numFmtId="0" fontId="31" fillId="0" borderId="0" xfId="0" applyFont="1" applyAlignment="1" applyProtection="1">
      <alignment horizontal="right" vertical="center"/>
      <protection hidden="1"/>
    </xf>
    <xf numFmtId="0" fontId="29" fillId="0" borderId="0" xfId="0" applyFont="1" applyProtection="1">
      <protection hidden="1"/>
    </xf>
    <xf numFmtId="0" fontId="30" fillId="0" borderId="0" xfId="0" applyFont="1" applyAlignment="1" applyProtection="1">
      <alignment horizontal="right" vertical="center"/>
      <protection hidden="1"/>
    </xf>
    <xf numFmtId="10" fontId="29" fillId="0" borderId="0" xfId="0" applyNumberFormat="1" applyFont="1" applyAlignment="1" applyProtection="1">
      <alignment horizontal="left" vertical="center"/>
      <protection hidden="1"/>
    </xf>
    <xf numFmtId="0" fontId="29" fillId="0" borderId="0" xfId="0" applyFont="1" applyAlignment="1" applyProtection="1">
      <alignment horizontal="center" wrapText="1"/>
      <protection hidden="1"/>
    </xf>
    <xf numFmtId="0" fontId="29" fillId="0" borderId="0" xfId="0" applyFont="1" applyAlignment="1" applyProtection="1">
      <alignment wrapText="1"/>
      <protection hidden="1"/>
    </xf>
    <xf numFmtId="0" fontId="34" fillId="0" borderId="0" xfId="17" applyFont="1" applyProtection="1">
      <protection hidden="1"/>
    </xf>
    <xf numFmtId="0" fontId="35" fillId="0" borderId="0" xfId="17" applyFont="1" applyProtection="1">
      <protection hidden="1"/>
    </xf>
    <xf numFmtId="0" fontId="36" fillId="0" borderId="0" xfId="17" applyFont="1" applyProtection="1">
      <protection hidden="1"/>
    </xf>
    <xf numFmtId="0" fontId="33" fillId="0" borderId="0" xfId="17" applyFont="1" applyAlignment="1" applyProtection="1">
      <alignment horizontal="center"/>
      <protection hidden="1"/>
    </xf>
    <xf numFmtId="0" fontId="33" fillId="0" borderId="0" xfId="17" applyFont="1" applyProtection="1">
      <protection hidden="1"/>
    </xf>
    <xf numFmtId="0" fontId="34" fillId="8" borderId="0" xfId="17" applyFont="1" applyFill="1" applyProtection="1">
      <protection hidden="1"/>
    </xf>
    <xf numFmtId="0" fontId="36" fillId="0" borderId="0" xfId="17" applyFont="1" applyAlignment="1" applyProtection="1">
      <alignment horizontal="center"/>
      <protection hidden="1"/>
    </xf>
    <xf numFmtId="0" fontId="34" fillId="0" borderId="0" xfId="17" applyFont="1" applyAlignment="1" applyProtection="1">
      <alignment horizontal="center"/>
      <protection hidden="1"/>
    </xf>
    <xf numFmtId="0" fontId="34" fillId="0" borderId="0" xfId="17" applyFont="1" applyAlignment="1" applyProtection="1">
      <alignment horizontal="right"/>
      <protection hidden="1"/>
    </xf>
    <xf numFmtId="0" fontId="34" fillId="0" borderId="2" xfId="17" applyFont="1" applyBorder="1" applyAlignment="1" applyProtection="1">
      <alignment horizontal="justify" vertical="top" wrapText="1"/>
      <protection hidden="1"/>
    </xf>
    <xf numFmtId="2" fontId="34" fillId="8" borderId="3" xfId="17" applyNumberFormat="1" applyFont="1" applyFill="1" applyBorder="1" applyAlignment="1" applyProtection="1">
      <alignment horizontal="center" vertical="top" wrapText="1"/>
      <protection hidden="1"/>
    </xf>
    <xf numFmtId="0" fontId="34" fillId="0" borderId="4" xfId="17" applyFont="1" applyBorder="1" applyAlignment="1" applyProtection="1">
      <alignment horizontal="center" vertical="top" wrapText="1"/>
      <protection hidden="1"/>
    </xf>
    <xf numFmtId="0" fontId="30" fillId="0" borderId="0" xfId="17" applyFont="1" applyAlignment="1" applyProtection="1">
      <alignment horizontal="center" wrapText="1"/>
      <protection hidden="1"/>
    </xf>
    <xf numFmtId="0" fontId="40" fillId="0" borderId="5" xfId="17" applyFont="1" applyBorder="1" applyAlignment="1" applyProtection="1">
      <alignment horizontal="justify" vertical="top" wrapText="1"/>
      <protection hidden="1"/>
    </xf>
    <xf numFmtId="2" fontId="34" fillId="0" borderId="5" xfId="17" applyNumberFormat="1" applyFont="1" applyBorder="1" applyAlignment="1" applyProtection="1">
      <alignment horizontal="center" vertical="top" wrapText="1"/>
      <protection hidden="1"/>
    </xf>
    <xf numFmtId="0" fontId="34" fillId="0" borderId="5" xfId="17" applyFont="1" applyBorder="1" applyAlignment="1" applyProtection="1">
      <alignment horizontal="center" vertical="top" wrapText="1"/>
      <protection hidden="1"/>
    </xf>
    <xf numFmtId="0" fontId="33" fillId="0" borderId="2" xfId="17" applyFont="1" applyBorder="1" applyAlignment="1" applyProtection="1">
      <alignment horizontal="justify"/>
      <protection hidden="1"/>
    </xf>
    <xf numFmtId="2" fontId="33" fillId="0" borderId="3" xfId="17" applyNumberFormat="1" applyFont="1" applyBorder="1" applyAlignment="1" applyProtection="1">
      <alignment horizontal="center"/>
      <protection hidden="1"/>
    </xf>
    <xf numFmtId="0" fontId="33" fillId="0" borderId="4" xfId="17" applyFont="1" applyBorder="1" applyAlignment="1" applyProtection="1">
      <alignment horizontal="center" vertical="top" wrapText="1"/>
      <protection hidden="1"/>
    </xf>
    <xf numFmtId="0" fontId="40" fillId="0" borderId="2" xfId="17" applyFont="1" applyBorder="1" applyAlignment="1" applyProtection="1">
      <alignment horizontal="left" vertical="top" wrapText="1" indent="2"/>
      <protection hidden="1"/>
    </xf>
    <xf numFmtId="0" fontId="35" fillId="0" borderId="0" xfId="17" applyFont="1" applyAlignment="1" applyProtection="1">
      <alignment horizontal="center"/>
      <protection hidden="1"/>
    </xf>
    <xf numFmtId="2" fontId="34" fillId="0" borderId="3" xfId="17" applyNumberFormat="1" applyFont="1" applyBorder="1" applyAlignment="1" applyProtection="1">
      <alignment horizontal="center" vertical="top" wrapText="1"/>
      <protection hidden="1"/>
    </xf>
    <xf numFmtId="2" fontId="34" fillId="0" borderId="4" xfId="17" applyNumberFormat="1" applyFont="1" applyBorder="1" applyAlignment="1" applyProtection="1">
      <alignment horizontal="center" vertical="top" wrapText="1"/>
      <protection hidden="1"/>
    </xf>
    <xf numFmtId="10" fontId="43" fillId="0" borderId="0" xfId="19" applyNumberFormat="1" applyFont="1" applyAlignment="1" applyProtection="1">
      <alignment horizontal="left" vertical="center" wrapText="1"/>
      <protection hidden="1"/>
    </xf>
    <xf numFmtId="10" fontId="44" fillId="0" borderId="0" xfId="19" applyNumberFormat="1" applyFont="1" applyProtection="1">
      <protection hidden="1"/>
    </xf>
    <xf numFmtId="165" fontId="44" fillId="0" borderId="0" xfId="19" applyNumberFormat="1" applyFont="1" applyAlignment="1" applyProtection="1">
      <alignment horizontal="center"/>
      <protection hidden="1"/>
    </xf>
    <xf numFmtId="0" fontId="45" fillId="0" borderId="0" xfId="17" applyFont="1" applyAlignment="1" applyProtection="1">
      <alignment horizontal="left"/>
      <protection hidden="1"/>
    </xf>
    <xf numFmtId="0" fontId="33" fillId="0" borderId="0" xfId="0" applyFont="1" applyAlignment="1" applyProtection="1">
      <alignment vertical="center"/>
      <protection hidden="1"/>
    </xf>
    <xf numFmtId="0" fontId="46" fillId="0" borderId="0" xfId="0" applyFont="1" applyAlignment="1" applyProtection="1">
      <alignment vertical="center"/>
      <protection hidden="1"/>
    </xf>
    <xf numFmtId="0" fontId="46" fillId="0" borderId="0" xfId="0" applyFont="1" applyProtection="1">
      <protection hidden="1"/>
    </xf>
    <xf numFmtId="0" fontId="24" fillId="0" borderId="0" xfId="0" applyFont="1" applyAlignment="1" applyProtection="1">
      <alignment vertical="center"/>
      <protection hidden="1"/>
    </xf>
    <xf numFmtId="0" fontId="24" fillId="13" borderId="0" xfId="0" applyFont="1" applyFill="1" applyAlignment="1" applyProtection="1">
      <alignment vertical="center"/>
      <protection hidden="1"/>
    </xf>
    <xf numFmtId="44" fontId="24" fillId="13" borderId="0" xfId="1" applyFont="1" applyFill="1" applyAlignment="1" applyProtection="1">
      <alignment horizontal="center" vertical="center"/>
      <protection hidden="1"/>
    </xf>
    <xf numFmtId="10" fontId="24" fillId="13" borderId="0" xfId="30" applyNumberFormat="1" applyFont="1" applyFill="1" applyAlignment="1" applyProtection="1">
      <alignment horizontal="center" vertical="center"/>
      <protection hidden="1"/>
    </xf>
    <xf numFmtId="0" fontId="58" fillId="13" borderId="0" xfId="0" applyFont="1" applyFill="1" applyAlignment="1" applyProtection="1">
      <alignment vertical="center"/>
      <protection hidden="1"/>
    </xf>
    <xf numFmtId="0" fontId="59" fillId="19" borderId="6" xfId="0" applyFont="1" applyFill="1" applyBorder="1" applyAlignment="1" applyProtection="1">
      <alignment horizontal="center" vertical="center" readingOrder="1"/>
      <protection hidden="1"/>
    </xf>
    <xf numFmtId="0" fontId="59" fillId="19" borderId="6" xfId="0" applyFont="1" applyFill="1" applyBorder="1" applyAlignment="1" applyProtection="1">
      <alignment horizontal="center" vertical="center" wrapText="1" readingOrder="1"/>
      <protection hidden="1"/>
    </xf>
    <xf numFmtId="43" fontId="59" fillId="19" borderId="6" xfId="27" applyFont="1" applyFill="1" applyBorder="1" applyAlignment="1" applyProtection="1">
      <alignment horizontal="center" vertical="center" readingOrder="1"/>
      <protection hidden="1"/>
    </xf>
    <xf numFmtId="43" fontId="59" fillId="19" borderId="6" xfId="1" applyNumberFormat="1" applyFont="1" applyFill="1" applyBorder="1" applyAlignment="1" applyProtection="1">
      <alignment horizontal="center" vertical="center" wrapText="1" readingOrder="1"/>
      <protection hidden="1"/>
    </xf>
    <xf numFmtId="43" fontId="59" fillId="19" borderId="6" xfId="0" applyNumberFormat="1" applyFont="1" applyFill="1" applyBorder="1" applyAlignment="1" applyProtection="1">
      <alignment horizontal="center" vertical="center" wrapText="1" readingOrder="1"/>
      <protection hidden="1"/>
    </xf>
    <xf numFmtId="0" fontId="58" fillId="13" borderId="0" xfId="0" applyFont="1" applyFill="1" applyAlignment="1" applyProtection="1">
      <alignment horizontal="center" vertical="center"/>
      <protection hidden="1"/>
    </xf>
    <xf numFmtId="4" fontId="59" fillId="19" borderId="7" xfId="0" applyNumberFormat="1" applyFont="1" applyFill="1" applyBorder="1" applyAlignment="1" applyProtection="1">
      <alignment horizontal="center" vertical="center" readingOrder="1"/>
      <protection hidden="1"/>
    </xf>
    <xf numFmtId="44" fontId="59" fillId="19" borderId="7" xfId="1" applyFont="1" applyFill="1" applyBorder="1" applyAlignment="1" applyProtection="1">
      <alignment horizontal="center" vertical="center" readingOrder="1"/>
      <protection hidden="1"/>
    </xf>
    <xf numFmtId="10" fontId="59" fillId="19" borderId="7" xfId="30" applyNumberFormat="1" applyFont="1" applyFill="1" applyBorder="1" applyAlignment="1" applyProtection="1">
      <alignment horizontal="center" vertical="center" readingOrder="1"/>
      <protection hidden="1"/>
    </xf>
    <xf numFmtId="43" fontId="24" fillId="0" borderId="0" xfId="0" applyNumberFormat="1" applyFont="1" applyAlignment="1" applyProtection="1">
      <alignment horizontal="left" vertical="center"/>
      <protection hidden="1"/>
    </xf>
    <xf numFmtId="4" fontId="24" fillId="13" borderId="0" xfId="0" applyNumberFormat="1" applyFont="1" applyFill="1" applyAlignment="1" applyProtection="1">
      <alignment horizontal="center" vertical="center" readingOrder="1"/>
      <protection hidden="1"/>
    </xf>
    <xf numFmtId="44" fontId="53" fillId="13" borderId="6" xfId="1" applyFont="1" applyFill="1" applyBorder="1" applyAlignment="1" applyProtection="1">
      <alignment horizontal="center" vertical="center" readingOrder="1"/>
      <protection hidden="1"/>
    </xf>
    <xf numFmtId="0" fontId="51" fillId="0" borderId="6" xfId="0" applyFont="1" applyBorder="1" applyAlignment="1" applyProtection="1">
      <alignment horizontal="center" vertical="center"/>
      <protection hidden="1"/>
    </xf>
    <xf numFmtId="44" fontId="51" fillId="13" borderId="6" xfId="0" applyNumberFormat="1" applyFont="1" applyFill="1" applyBorder="1" applyAlignment="1" applyProtection="1">
      <alignment horizontal="center" vertical="center" readingOrder="1"/>
      <protection hidden="1"/>
    </xf>
    <xf numFmtId="10" fontId="51" fillId="13" borderId="6" xfId="30" applyNumberFormat="1" applyFont="1" applyFill="1" applyBorder="1" applyAlignment="1" applyProtection="1">
      <alignment horizontal="center" vertical="center" readingOrder="1"/>
      <protection hidden="1"/>
    </xf>
    <xf numFmtId="44" fontId="51" fillId="0" borderId="6" xfId="0" applyNumberFormat="1" applyFont="1" applyBorder="1" applyAlignment="1" applyProtection="1">
      <alignment horizontal="center" vertical="center"/>
      <protection hidden="1"/>
    </xf>
    <xf numFmtId="44" fontId="51" fillId="0" borderId="6" xfId="1" applyFont="1" applyBorder="1" applyAlignment="1" applyProtection="1">
      <alignment horizontal="center" vertical="center"/>
      <protection hidden="1"/>
    </xf>
    <xf numFmtId="44" fontId="51" fillId="13" borderId="6" xfId="1" applyFont="1" applyFill="1" applyBorder="1" applyAlignment="1" applyProtection="1">
      <alignment horizontal="center" vertical="center" readingOrder="1"/>
      <protection hidden="1"/>
    </xf>
    <xf numFmtId="44" fontId="83" fillId="13" borderId="6" xfId="1" applyFont="1" applyFill="1" applyBorder="1" applyAlignment="1" applyProtection="1">
      <alignment horizontal="center" vertical="center" readingOrder="1"/>
      <protection hidden="1"/>
    </xf>
    <xf numFmtId="43" fontId="24" fillId="13" borderId="0" xfId="1" applyNumberFormat="1" applyFont="1" applyFill="1" applyAlignment="1" applyProtection="1">
      <alignment horizontal="left" vertical="center" readingOrder="1"/>
      <protection hidden="1"/>
    </xf>
    <xf numFmtId="0" fontId="59" fillId="13" borderId="0" xfId="0" applyFont="1" applyFill="1" applyAlignment="1" applyProtection="1">
      <alignment horizontal="center" vertical="center" readingOrder="1"/>
      <protection hidden="1"/>
    </xf>
    <xf numFmtId="10" fontId="58" fillId="0" borderId="0" xfId="30" applyNumberFormat="1" applyFont="1" applyFill="1" applyBorder="1" applyAlignment="1" applyProtection="1">
      <alignment horizontal="center" vertical="center"/>
      <protection hidden="1"/>
    </xf>
    <xf numFmtId="0" fontId="58" fillId="0" borderId="0" xfId="0" applyFont="1" applyAlignment="1" applyProtection="1">
      <alignment horizontal="center" vertical="center"/>
      <protection hidden="1"/>
    </xf>
    <xf numFmtId="44" fontId="58" fillId="0" borderId="0" xfId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 readingOrder="1"/>
      <protection hidden="1"/>
    </xf>
    <xf numFmtId="0" fontId="51" fillId="0" borderId="0" xfId="0" applyFont="1" applyAlignment="1" applyProtection="1">
      <alignment horizontal="center" vertical="center"/>
      <protection hidden="1"/>
    </xf>
    <xf numFmtId="0" fontId="51" fillId="0" borderId="0" xfId="0" applyFont="1" applyAlignment="1" applyProtection="1">
      <alignment horizontal="center" vertical="center" readingOrder="1"/>
      <protection hidden="1"/>
    </xf>
    <xf numFmtId="44" fontId="58" fillId="0" borderId="0" xfId="0" applyNumberFormat="1" applyFont="1" applyAlignment="1" applyProtection="1">
      <alignment horizontal="center" vertical="center"/>
      <protection hidden="1"/>
    </xf>
    <xf numFmtId="10" fontId="58" fillId="0" borderId="0" xfId="0" applyNumberFormat="1" applyFont="1" applyAlignment="1" applyProtection="1">
      <alignment horizontal="center" vertical="center"/>
      <protection hidden="1"/>
    </xf>
    <xf numFmtId="0" fontId="58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24" fillId="0" borderId="0" xfId="0" applyFont="1"/>
    <xf numFmtId="0" fontId="38" fillId="0" borderId="0" xfId="0" applyFont="1"/>
    <xf numFmtId="0" fontId="38" fillId="0" borderId="0" xfId="0" applyFont="1" applyAlignment="1">
      <alignment horizontal="right" indent="1"/>
    </xf>
    <xf numFmtId="0" fontId="24" fillId="0" borderId="0" xfId="0" applyFont="1" applyAlignment="1">
      <alignment horizontal="left" indent="1"/>
    </xf>
    <xf numFmtId="0" fontId="38" fillId="0" borderId="19" xfId="0" applyFont="1" applyBorder="1" applyAlignment="1">
      <alignment horizontal="right" indent="1"/>
    </xf>
    <xf numFmtId="0" fontId="38" fillId="0" borderId="19" xfId="0" applyFont="1" applyBorder="1" applyAlignment="1">
      <alignment horizontal="right" wrapText="1" indent="1"/>
    </xf>
    <xf numFmtId="43" fontId="24" fillId="15" borderId="6" xfId="1" applyNumberFormat="1" applyFont="1" applyFill="1" applyBorder="1" applyAlignment="1" applyProtection="1">
      <alignment horizontal="right" vertical="center" wrapText="1" readingOrder="1"/>
      <protection hidden="1"/>
    </xf>
    <xf numFmtId="0" fontId="24" fillId="0" borderId="6" xfId="0" applyFont="1" applyBorder="1" applyAlignment="1" applyProtection="1">
      <alignment horizontal="left" vertical="center" wrapText="1"/>
      <protection hidden="1"/>
    </xf>
    <xf numFmtId="0" fontId="24" fillId="0" borderId="6" xfId="0" applyFont="1" applyBorder="1" applyAlignment="1" applyProtection="1">
      <alignment horizontal="left" vertical="center"/>
      <protection hidden="1"/>
    </xf>
    <xf numFmtId="43" fontId="24" fillId="0" borderId="6" xfId="0" applyNumberFormat="1" applyFont="1" applyBorder="1" applyAlignment="1" applyProtection="1">
      <alignment horizontal="left" vertical="center"/>
      <protection hidden="1"/>
    </xf>
    <xf numFmtId="0" fontId="24" fillId="0" borderId="6" xfId="0" applyFont="1" applyBorder="1" applyAlignment="1" applyProtection="1">
      <alignment vertical="center"/>
      <protection hidden="1"/>
    </xf>
    <xf numFmtId="0" fontId="24" fillId="13" borderId="6" xfId="0" applyFont="1" applyFill="1" applyBorder="1" applyAlignment="1" applyProtection="1">
      <alignment horizontal="left" vertical="center" wrapText="1" readingOrder="1"/>
      <protection hidden="1"/>
    </xf>
    <xf numFmtId="0" fontId="24" fillId="13" borderId="6" xfId="0" applyFont="1" applyFill="1" applyBorder="1" applyAlignment="1" applyProtection="1">
      <alignment horizontal="center" vertical="center" readingOrder="1"/>
      <protection hidden="1"/>
    </xf>
    <xf numFmtId="43" fontId="24" fillId="13" borderId="6" xfId="0" applyNumberFormat="1" applyFont="1" applyFill="1" applyBorder="1" applyAlignment="1" applyProtection="1">
      <alignment horizontal="center" vertical="center" readingOrder="1"/>
      <protection hidden="1"/>
    </xf>
    <xf numFmtId="44" fontId="24" fillId="13" borderId="6" xfId="0" applyNumberFormat="1" applyFont="1" applyFill="1" applyBorder="1" applyAlignment="1" applyProtection="1">
      <alignment horizontal="left" vertical="center" wrapText="1" readingOrder="1"/>
      <protection hidden="1"/>
    </xf>
    <xf numFmtId="9" fontId="24" fillId="0" borderId="6" xfId="30" applyFont="1" applyBorder="1" applyAlignment="1" applyProtection="1">
      <alignment horizontal="center" vertical="center"/>
      <protection hidden="1"/>
    </xf>
    <xf numFmtId="0" fontId="24" fillId="0" borderId="6" xfId="0" applyFont="1" applyBorder="1" applyAlignment="1" applyProtection="1">
      <alignment horizontal="center" vertical="center"/>
      <protection hidden="1"/>
    </xf>
    <xf numFmtId="43" fontId="24" fillId="0" borderId="6" xfId="27" applyFont="1" applyBorder="1" applyAlignment="1" applyProtection="1">
      <alignment horizontal="center" vertical="center"/>
      <protection hidden="1"/>
    </xf>
    <xf numFmtId="43" fontId="24" fillId="13" borderId="6" xfId="27" applyFont="1" applyFill="1" applyBorder="1" applyAlignment="1" applyProtection="1">
      <alignment horizontal="center" vertical="center" readingOrder="1"/>
      <protection hidden="1"/>
    </xf>
    <xf numFmtId="43" fontId="59" fillId="19" borderId="18" xfId="1" applyNumberFormat="1" applyFont="1" applyFill="1" applyBorder="1" applyAlignment="1" applyProtection="1">
      <alignment horizontal="center" vertical="center" wrapText="1" readingOrder="1"/>
      <protection hidden="1"/>
    </xf>
    <xf numFmtId="0" fontId="52" fillId="13" borderId="6" xfId="0" applyFont="1" applyFill="1" applyBorder="1" applyAlignment="1" applyProtection="1">
      <alignment horizontal="right" vertical="center" readingOrder="1"/>
      <protection hidden="1"/>
    </xf>
    <xf numFmtId="0" fontId="86" fillId="0" borderId="0" xfId="0" applyFont="1"/>
    <xf numFmtId="0" fontId="87" fillId="0" borderId="0" xfId="0" applyFont="1"/>
    <xf numFmtId="44" fontId="51" fillId="13" borderId="0" xfId="1" applyFont="1" applyFill="1" applyBorder="1" applyAlignment="1" applyProtection="1">
      <alignment vertical="center"/>
      <protection hidden="1"/>
    </xf>
    <xf numFmtId="4" fontId="51" fillId="13" borderId="0" xfId="0" applyNumberFormat="1" applyFont="1" applyFill="1" applyAlignment="1" applyProtection="1">
      <alignment horizontal="center" vertical="center"/>
      <protection hidden="1"/>
    </xf>
    <xf numFmtId="44" fontId="51" fillId="13" borderId="0" xfId="1" applyFont="1" applyFill="1" applyBorder="1" applyAlignment="1" applyProtection="1">
      <alignment horizontal="center" vertical="center"/>
      <protection hidden="1"/>
    </xf>
    <xf numFmtId="10" fontId="51" fillId="13" borderId="0" xfId="30" applyNumberFormat="1" applyFont="1" applyFill="1" applyBorder="1" applyAlignment="1" applyProtection="1">
      <alignment horizontal="center" vertical="center"/>
      <protection hidden="1"/>
    </xf>
    <xf numFmtId="0" fontId="51" fillId="14" borderId="0" xfId="0" applyFont="1" applyFill="1" applyAlignment="1" applyProtection="1">
      <alignment vertical="center" readingOrder="1"/>
      <protection hidden="1"/>
    </xf>
    <xf numFmtId="0" fontId="53" fillId="14" borderId="0" xfId="0" applyFont="1" applyFill="1" applyAlignment="1" applyProtection="1">
      <alignment vertical="center" readingOrder="1"/>
      <protection hidden="1"/>
    </xf>
    <xf numFmtId="167" fontId="88" fillId="16" borderId="0" xfId="0" quotePrefix="1" applyNumberFormat="1" applyFont="1" applyFill="1" applyAlignment="1">
      <alignment horizontal="center" vertical="center"/>
    </xf>
    <xf numFmtId="164" fontId="88" fillId="23" borderId="0" xfId="0" applyNumberFormat="1" applyFont="1" applyFill="1" applyAlignment="1">
      <alignment horizontal="center" vertical="center"/>
    </xf>
    <xf numFmtId="49" fontId="88" fillId="23" borderId="0" xfId="0" applyNumberFormat="1" applyFont="1" applyFill="1" applyAlignment="1">
      <alignment horizontal="center" vertical="center"/>
    </xf>
    <xf numFmtId="44" fontId="88" fillId="23" borderId="0" xfId="1" applyFont="1" applyFill="1" applyBorder="1" applyAlignment="1">
      <alignment horizontal="center" vertical="center"/>
    </xf>
    <xf numFmtId="49" fontId="50" fillId="0" borderId="0" xfId="0" applyNumberFormat="1" applyFont="1" applyAlignment="1">
      <alignment horizontal="left" vertical="center"/>
    </xf>
    <xf numFmtId="49" fontId="50" fillId="0" borderId="0" xfId="0" applyNumberFormat="1" applyFont="1" applyAlignment="1">
      <alignment horizontal="center" vertical="center"/>
    </xf>
    <xf numFmtId="44" fontId="50" fillId="0" borderId="0" xfId="1" applyFont="1" applyFill="1" applyAlignment="1">
      <alignment horizontal="center" vertical="center"/>
    </xf>
    <xf numFmtId="0" fontId="88" fillId="16" borderId="0" xfId="0" applyFont="1" applyFill="1" applyAlignment="1">
      <alignment horizontal="center" vertical="center"/>
    </xf>
    <xf numFmtId="17" fontId="88" fillId="16" borderId="0" xfId="0" quotePrefix="1" applyNumberFormat="1" applyFont="1" applyFill="1" applyAlignment="1">
      <alignment horizontal="center" vertical="center"/>
    </xf>
    <xf numFmtId="164" fontId="88" fillId="23" borderId="0" xfId="0" applyNumberFormat="1" applyFont="1" applyFill="1" applyAlignment="1">
      <alignment horizontal="center" vertical="center" wrapText="1"/>
    </xf>
    <xf numFmtId="0" fontId="50" fillId="0" borderId="0" xfId="0" applyFont="1" applyAlignment="1">
      <alignment horizontal="center"/>
    </xf>
    <xf numFmtId="0" fontId="50" fillId="0" borderId="0" xfId="0" applyFont="1" applyAlignment="1">
      <alignment horizontal="left"/>
    </xf>
    <xf numFmtId="44" fontId="50" fillId="0" borderId="0" xfId="1" applyFont="1" applyBorder="1" applyAlignment="1">
      <alignment horizontal="center"/>
    </xf>
    <xf numFmtId="44" fontId="50" fillId="0" borderId="0" xfId="1" applyFont="1" applyAlignment="1">
      <alignment horizontal="center"/>
    </xf>
    <xf numFmtId="44" fontId="50" fillId="0" borderId="0" xfId="1" applyFont="1" applyFill="1" applyBorder="1" applyAlignment="1">
      <alignment horizontal="center" vertical="top"/>
    </xf>
    <xf numFmtId="44" fontId="50" fillId="0" borderId="0" xfId="0" applyNumberFormat="1" applyFont="1" applyAlignment="1">
      <alignment horizontal="center"/>
    </xf>
    <xf numFmtId="49" fontId="86" fillId="16" borderId="0" xfId="0" applyNumberFormat="1" applyFont="1" applyFill="1" applyAlignment="1">
      <alignment horizontal="center" vertical="center"/>
    </xf>
    <xf numFmtId="49" fontId="87" fillId="0" borderId="0" xfId="0" applyNumberFormat="1" applyFont="1" applyAlignment="1">
      <alignment horizontal="left" vertical="center"/>
    </xf>
    <xf numFmtId="49" fontId="87" fillId="0" borderId="0" xfId="0" applyNumberFormat="1" applyFont="1" applyAlignment="1">
      <alignment vertical="center"/>
    </xf>
    <xf numFmtId="49" fontId="87" fillId="0" borderId="0" xfId="0" applyNumberFormat="1" applyFont="1" applyAlignment="1">
      <alignment horizontal="center" vertical="center"/>
    </xf>
    <xf numFmtId="44" fontId="87" fillId="0" borderId="0" xfId="1" applyFont="1" applyFill="1" applyBorder="1" applyAlignment="1">
      <alignment horizontal="center" vertical="center"/>
    </xf>
    <xf numFmtId="49" fontId="86" fillId="0" borderId="0" xfId="0" applyNumberFormat="1" applyFont="1" applyAlignment="1">
      <alignment horizontal="left" vertical="center"/>
    </xf>
    <xf numFmtId="49" fontId="86" fillId="0" borderId="0" xfId="0" applyNumberFormat="1" applyFont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87" fillId="0" borderId="0" xfId="0" applyFont="1" applyAlignment="1">
      <alignment vertical="center"/>
    </xf>
    <xf numFmtId="0" fontId="87" fillId="0" borderId="0" xfId="0" applyFont="1" applyAlignment="1">
      <alignment horizontal="center"/>
    </xf>
    <xf numFmtId="0" fontId="86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38" fillId="23" borderId="19" xfId="0" applyFont="1" applyFill="1" applyBorder="1" applyAlignment="1">
      <alignment horizontal="center"/>
    </xf>
    <xf numFmtId="0" fontId="24" fillId="74" borderId="19" xfId="0" applyFont="1" applyFill="1" applyBorder="1" applyAlignment="1">
      <alignment horizontal="center"/>
    </xf>
    <xf numFmtId="0" fontId="24" fillId="0" borderId="6" xfId="0" applyFont="1" applyBorder="1" applyAlignment="1" applyProtection="1">
      <alignment horizontal="center" vertical="center" readingOrder="1"/>
      <protection hidden="1"/>
    </xf>
    <xf numFmtId="0" fontId="24" fillId="0" borderId="6" xfId="0" applyFont="1" applyBorder="1" applyAlignment="1" applyProtection="1">
      <alignment horizontal="left" vertical="center" wrapText="1" readingOrder="1"/>
      <protection hidden="1"/>
    </xf>
    <xf numFmtId="0" fontId="24" fillId="0" borderId="6" xfId="0" applyFont="1" applyBorder="1" applyAlignment="1" applyProtection="1">
      <alignment horizontal="center" vertical="center" wrapText="1" readingOrder="1"/>
      <protection hidden="1"/>
    </xf>
    <xf numFmtId="43" fontId="24" fillId="0" borderId="6" xfId="27" applyFont="1" applyFill="1" applyBorder="1" applyAlignment="1" applyProtection="1">
      <alignment horizontal="center" vertical="center" readingOrder="1"/>
      <protection hidden="1"/>
    </xf>
    <xf numFmtId="43" fontId="24" fillId="0" borderId="6" xfId="1" applyNumberFormat="1" applyFont="1" applyFill="1" applyBorder="1" applyAlignment="1" applyProtection="1">
      <alignment horizontal="right" vertical="center" wrapText="1" readingOrder="1"/>
      <protection hidden="1"/>
    </xf>
    <xf numFmtId="43" fontId="24" fillId="0" borderId="18" xfId="1" applyNumberFormat="1" applyFont="1" applyFill="1" applyBorder="1" applyAlignment="1" applyProtection="1">
      <alignment horizontal="right" vertical="center" readingOrder="1"/>
      <protection hidden="1"/>
    </xf>
    <xf numFmtId="0" fontId="24" fillId="0" borderId="0" xfId="0" applyFont="1" applyAlignment="1" applyProtection="1">
      <alignment horizontal="center" vertical="center"/>
      <protection hidden="1"/>
    </xf>
    <xf numFmtId="4" fontId="24" fillId="0" borderId="7" xfId="27" applyNumberFormat="1" applyFont="1" applyFill="1" applyBorder="1" applyAlignment="1" applyProtection="1">
      <alignment horizontal="center" vertical="center" readingOrder="1"/>
      <protection hidden="1"/>
    </xf>
    <xf numFmtId="44" fontId="24" fillId="0" borderId="7" xfId="1" applyFont="1" applyFill="1" applyBorder="1" applyAlignment="1" applyProtection="1">
      <alignment horizontal="center" vertical="center" readingOrder="1"/>
      <protection hidden="1"/>
    </xf>
    <xf numFmtId="10" fontId="24" fillId="0" borderId="6" xfId="30" applyNumberFormat="1" applyFont="1" applyFill="1" applyBorder="1" applyAlignment="1" applyProtection="1">
      <alignment horizontal="center" vertical="center" readingOrder="1"/>
      <protection hidden="1"/>
    </xf>
    <xf numFmtId="44" fontId="88" fillId="23" borderId="0" xfId="0" applyNumberFormat="1" applyFont="1" applyFill="1" applyAlignment="1">
      <alignment horizontal="center" vertical="center" wrapText="1"/>
    </xf>
    <xf numFmtId="44" fontId="87" fillId="0" borderId="0" xfId="1" applyFont="1" applyBorder="1" applyAlignment="1">
      <alignment horizontal="center" vertical="center"/>
    </xf>
    <xf numFmtId="44" fontId="87" fillId="0" borderId="0" xfId="1" applyFont="1" applyBorder="1" applyAlignment="1">
      <alignment horizontal="center"/>
    </xf>
    <xf numFmtId="0" fontId="51" fillId="22" borderId="6" xfId="0" applyFont="1" applyFill="1" applyBorder="1" applyAlignment="1" applyProtection="1">
      <alignment vertical="center" readingOrder="1"/>
      <protection hidden="1"/>
    </xf>
    <xf numFmtId="0" fontId="59" fillId="0" borderId="6" xfId="0" applyFont="1" applyBorder="1" applyAlignment="1" applyProtection="1">
      <alignment horizontal="right" vertical="center" readingOrder="1"/>
      <protection hidden="1"/>
    </xf>
    <xf numFmtId="4" fontId="59" fillId="0" borderId="6" xfId="0" applyNumberFormat="1" applyFont="1" applyBorder="1" applyAlignment="1" applyProtection="1">
      <alignment horizontal="right" vertical="center" wrapText="1" readingOrder="1"/>
      <protection hidden="1"/>
    </xf>
    <xf numFmtId="10" fontId="58" fillId="0" borderId="6" xfId="0" applyNumberFormat="1" applyFont="1" applyBorder="1" applyAlignment="1" applyProtection="1">
      <alignment horizontal="center" vertical="center" wrapText="1" readingOrder="1"/>
      <protection hidden="1"/>
    </xf>
    <xf numFmtId="4" fontId="59" fillId="0" borderId="6" xfId="0" applyNumberFormat="1" applyFont="1" applyBorder="1" applyAlignment="1" applyProtection="1">
      <alignment horizontal="right" vertical="center" readingOrder="1"/>
      <protection hidden="1"/>
    </xf>
    <xf numFmtId="10" fontId="58" fillId="0" borderId="6" xfId="0" applyNumberFormat="1" applyFont="1" applyBorder="1" applyAlignment="1" applyProtection="1">
      <alignment horizontal="center" vertical="center" readingOrder="1"/>
      <protection hidden="1"/>
    </xf>
    <xf numFmtId="17" fontId="58" fillId="0" borderId="6" xfId="0" applyNumberFormat="1" applyFont="1" applyBorder="1" applyAlignment="1" applyProtection="1">
      <alignment horizontal="center" vertical="center" wrapText="1" readingOrder="1"/>
      <protection hidden="1"/>
    </xf>
    <xf numFmtId="17" fontId="58" fillId="0" borderId="6" xfId="0" quotePrefix="1" applyNumberFormat="1" applyFont="1" applyBorder="1" applyAlignment="1" applyProtection="1">
      <alignment horizontal="center" vertical="center" readingOrder="1"/>
      <protection hidden="1"/>
    </xf>
    <xf numFmtId="0" fontId="53" fillId="19" borderId="6" xfId="0" applyFont="1" applyFill="1" applyBorder="1" applyAlignment="1" applyProtection="1">
      <alignment horizontal="center" vertical="center" readingOrder="1"/>
      <protection hidden="1"/>
    </xf>
    <xf numFmtId="0" fontId="53" fillId="23" borderId="6" xfId="0" applyFont="1" applyFill="1" applyBorder="1" applyAlignment="1" applyProtection="1">
      <alignment horizontal="center" vertical="center"/>
      <protection hidden="1"/>
    </xf>
    <xf numFmtId="9" fontId="51" fillId="0" borderId="6" xfId="30" applyFont="1" applyBorder="1" applyAlignment="1" applyProtection="1">
      <alignment horizontal="center" vertical="center"/>
      <protection hidden="1"/>
    </xf>
    <xf numFmtId="43" fontId="51" fillId="0" borderId="6" xfId="1" applyNumberFormat="1" applyFont="1" applyBorder="1" applyAlignment="1" applyProtection="1">
      <alignment horizontal="center" vertical="center"/>
      <protection hidden="1"/>
    </xf>
    <xf numFmtId="17" fontId="86" fillId="16" borderId="0" xfId="0" quotePrefix="1" applyNumberFormat="1" applyFont="1" applyFill="1" applyAlignment="1">
      <alignment horizontal="center" vertical="center"/>
    </xf>
    <xf numFmtId="0" fontId="34" fillId="79" borderId="0" xfId="17" applyFont="1" applyFill="1" applyProtection="1">
      <protection hidden="1"/>
    </xf>
    <xf numFmtId="0" fontId="34" fillId="79" borderId="0" xfId="17" applyFont="1" applyFill="1" applyAlignment="1" applyProtection="1">
      <alignment horizontal="center"/>
      <protection hidden="1"/>
    </xf>
    <xf numFmtId="0" fontId="34" fillId="79" borderId="0" xfId="17" applyFont="1" applyFill="1" applyAlignment="1" applyProtection="1">
      <alignment horizontal="right"/>
      <protection hidden="1"/>
    </xf>
    <xf numFmtId="0" fontId="47" fillId="80" borderId="0" xfId="0" applyFont="1" applyFill="1" applyAlignment="1" applyProtection="1">
      <alignment horizontal="center" vertical="center"/>
      <protection hidden="1"/>
    </xf>
    <xf numFmtId="0" fontId="46" fillId="80" borderId="0" xfId="0" applyFont="1" applyFill="1" applyAlignment="1" applyProtection="1">
      <alignment horizontal="center" vertical="center"/>
      <protection hidden="1"/>
    </xf>
    <xf numFmtId="0" fontId="91" fillId="0" borderId="0" xfId="0" applyFont="1"/>
    <xf numFmtId="0" fontId="107" fillId="0" borderId="0" xfId="0" applyFont="1" applyAlignment="1">
      <alignment horizontal="left"/>
    </xf>
    <xf numFmtId="0" fontId="52" fillId="13" borderId="19" xfId="0" applyFont="1" applyFill="1" applyBorder="1" applyAlignment="1" applyProtection="1">
      <alignment horizontal="right" vertical="center" readingOrder="1"/>
      <protection hidden="1"/>
    </xf>
    <xf numFmtId="0" fontId="57" fillId="21" borderId="19" xfId="0" applyFont="1" applyFill="1" applyBorder="1" applyAlignment="1" applyProtection="1">
      <alignment horizontal="center" vertical="center"/>
      <protection hidden="1"/>
    </xf>
    <xf numFmtId="0" fontId="55" fillId="15" borderId="19" xfId="0" applyFont="1" applyFill="1" applyBorder="1" applyAlignment="1" applyProtection="1">
      <alignment horizontal="center" vertical="center"/>
      <protection hidden="1"/>
    </xf>
    <xf numFmtId="43" fontId="57" fillId="15" borderId="19" xfId="27" applyFont="1" applyFill="1" applyBorder="1" applyAlignment="1" applyProtection="1">
      <alignment horizontal="center" vertical="center"/>
      <protection hidden="1"/>
    </xf>
    <xf numFmtId="0" fontId="57" fillId="20" borderId="19" xfId="0" applyFont="1" applyFill="1" applyBorder="1" applyAlignment="1" applyProtection="1">
      <alignment horizontal="center" vertical="center"/>
      <protection hidden="1"/>
    </xf>
    <xf numFmtId="0" fontId="57" fillId="20" borderId="19" xfId="0" applyFont="1" applyFill="1" applyBorder="1" applyAlignment="1" applyProtection="1">
      <alignment horizontal="center" vertical="center" wrapText="1"/>
      <protection hidden="1"/>
    </xf>
    <xf numFmtId="43" fontId="57" fillId="20" borderId="19" xfId="27" applyFont="1" applyFill="1" applyBorder="1" applyAlignment="1" applyProtection="1">
      <alignment horizontal="center" vertical="center"/>
      <protection hidden="1"/>
    </xf>
    <xf numFmtId="0" fontId="48" fillId="0" borderId="19" xfId="0" applyFont="1" applyBorder="1" applyAlignment="1" applyProtection="1">
      <alignment horizontal="left" vertical="center"/>
      <protection hidden="1"/>
    </xf>
    <xf numFmtId="0" fontId="48" fillId="0" borderId="19" xfId="0" applyFont="1" applyBorder="1" applyAlignment="1" applyProtection="1">
      <alignment vertical="center"/>
      <protection hidden="1"/>
    </xf>
    <xf numFmtId="0" fontId="105" fillId="112" borderId="2" xfId="0" applyFont="1" applyFill="1" applyBorder="1" applyAlignment="1">
      <alignment horizontal="left" wrapText="1"/>
    </xf>
    <xf numFmtId="0" fontId="105" fillId="112" borderId="2" xfId="0" applyFont="1" applyFill="1" applyBorder="1" applyAlignment="1">
      <alignment horizontal="center" wrapText="1"/>
    </xf>
    <xf numFmtId="0" fontId="105" fillId="0" borderId="2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right" vertical="top" wrapText="1"/>
    </xf>
    <xf numFmtId="0" fontId="0" fillId="0" borderId="40" xfId="0" applyBorder="1"/>
    <xf numFmtId="0" fontId="0" fillId="0" borderId="41" xfId="0" applyBorder="1"/>
    <xf numFmtId="4" fontId="0" fillId="0" borderId="2" xfId="0" applyNumberFormat="1" applyBorder="1" applyAlignment="1">
      <alignment horizontal="right" vertical="top" wrapText="1"/>
    </xf>
    <xf numFmtId="0" fontId="105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51" fillId="22" borderId="18" xfId="0" applyFont="1" applyFill="1" applyBorder="1" applyAlignment="1" applyProtection="1">
      <alignment vertical="center" readingOrder="1"/>
      <protection hidden="1"/>
    </xf>
    <xf numFmtId="0" fontId="54" fillId="18" borderId="19" xfId="0" applyFont="1" applyFill="1" applyBorder="1" applyAlignment="1" applyProtection="1">
      <alignment horizontal="center" vertical="center"/>
      <protection hidden="1"/>
    </xf>
    <xf numFmtId="4" fontId="54" fillId="18" borderId="19" xfId="0" applyNumberFormat="1" applyFont="1" applyFill="1" applyBorder="1" applyAlignment="1" applyProtection="1">
      <alignment horizontal="center" vertical="center"/>
      <protection hidden="1"/>
    </xf>
    <xf numFmtId="0" fontId="46" fillId="25" borderId="19" xfId="0" applyFont="1" applyFill="1" applyBorder="1" applyAlignment="1" applyProtection="1">
      <alignment horizontal="center" vertical="center"/>
      <protection hidden="1"/>
    </xf>
    <xf numFmtId="4" fontId="46" fillId="75" borderId="19" xfId="0" applyNumberFormat="1" applyFont="1" applyFill="1" applyBorder="1" applyAlignment="1" applyProtection="1">
      <alignment horizontal="center" vertical="center"/>
      <protection hidden="1"/>
    </xf>
    <xf numFmtId="44" fontId="47" fillId="25" borderId="19" xfId="1" applyFont="1" applyFill="1" applyBorder="1" applyAlignment="1" applyProtection="1">
      <alignment vertical="center"/>
      <protection hidden="1"/>
    </xf>
    <xf numFmtId="0" fontId="46" fillId="0" borderId="19" xfId="0" applyFont="1" applyBorder="1" applyProtection="1">
      <protection hidden="1"/>
    </xf>
    <xf numFmtId="0" fontId="46" fillId="0" borderId="19" xfId="0" applyFont="1" applyBorder="1" applyAlignment="1" applyProtection="1">
      <alignment horizontal="center"/>
      <protection hidden="1"/>
    </xf>
    <xf numFmtId="0" fontId="49" fillId="17" borderId="19" xfId="0" applyFont="1" applyFill="1" applyBorder="1" applyAlignment="1" applyProtection="1">
      <alignment horizontal="center" vertical="center"/>
      <protection hidden="1"/>
    </xf>
    <xf numFmtId="17" fontId="49" fillId="71" borderId="19" xfId="0" applyNumberFormat="1" applyFont="1" applyFill="1" applyBorder="1" applyAlignment="1" applyProtection="1">
      <alignment horizontal="center" vertical="center"/>
      <protection hidden="1"/>
    </xf>
    <xf numFmtId="0" fontId="46" fillId="14" borderId="19" xfId="0" applyFont="1" applyFill="1" applyBorder="1" applyAlignment="1" applyProtection="1">
      <alignment horizontal="center" vertical="center"/>
      <protection hidden="1"/>
    </xf>
    <xf numFmtId="0" fontId="46" fillId="14" borderId="19" xfId="0" applyFont="1" applyFill="1" applyBorder="1" applyAlignment="1" applyProtection="1">
      <alignment vertical="center" wrapText="1"/>
      <protection hidden="1"/>
    </xf>
    <xf numFmtId="0" fontId="46" fillId="14" borderId="19" xfId="0" applyFont="1" applyFill="1" applyBorder="1" applyAlignment="1" applyProtection="1">
      <alignment horizontal="center" vertical="center" wrapText="1"/>
      <protection hidden="1"/>
    </xf>
    <xf numFmtId="44" fontId="46" fillId="22" borderId="19" xfId="1" applyFont="1" applyFill="1" applyBorder="1" applyAlignment="1" applyProtection="1">
      <alignment horizontal="center" vertical="center"/>
      <protection hidden="1"/>
    </xf>
    <xf numFmtId="44" fontId="46" fillId="14" borderId="19" xfId="1" applyFont="1" applyFill="1" applyBorder="1" applyAlignment="1" applyProtection="1">
      <alignment horizontal="center" vertical="center"/>
      <protection hidden="1"/>
    </xf>
    <xf numFmtId="0" fontId="58" fillId="20" borderId="19" xfId="0" applyFont="1" applyFill="1" applyBorder="1" applyAlignment="1" applyProtection="1">
      <alignment horizontal="left" vertical="center"/>
      <protection hidden="1"/>
    </xf>
    <xf numFmtId="0" fontId="58" fillId="20" borderId="19" xfId="0" applyFont="1" applyFill="1" applyBorder="1" applyAlignment="1" applyProtection="1">
      <alignment horizontal="center" vertical="center" wrapText="1"/>
      <protection hidden="1"/>
    </xf>
    <xf numFmtId="0" fontId="47" fillId="70" borderId="19" xfId="0" applyFont="1" applyFill="1" applyBorder="1" applyAlignment="1" applyProtection="1">
      <alignment vertical="center"/>
      <protection hidden="1"/>
    </xf>
    <xf numFmtId="44" fontId="46" fillId="70" borderId="19" xfId="1" applyFont="1" applyFill="1" applyBorder="1" applyAlignment="1" applyProtection="1">
      <alignment vertical="center"/>
      <protection hidden="1"/>
    </xf>
    <xf numFmtId="0" fontId="59" fillId="23" borderId="19" xfId="0" applyFont="1" applyFill="1" applyBorder="1" applyAlignment="1" applyProtection="1">
      <alignment horizontal="center" vertical="center"/>
      <protection hidden="1"/>
    </xf>
    <xf numFmtId="170" fontId="59" fillId="23" borderId="19" xfId="0" applyNumberFormat="1" applyFont="1" applyFill="1" applyBorder="1" applyAlignment="1" applyProtection="1">
      <alignment horizontal="center" vertical="center"/>
      <protection hidden="1"/>
    </xf>
    <xf numFmtId="43" fontId="46" fillId="24" borderId="19" xfId="1" applyNumberFormat="1" applyFont="1" applyFill="1" applyBorder="1" applyAlignment="1" applyProtection="1">
      <alignment horizontal="center" vertical="center"/>
      <protection hidden="1"/>
    </xf>
    <xf numFmtId="43" fontId="46" fillId="24" borderId="19" xfId="1" applyNumberFormat="1" applyFont="1" applyFill="1" applyBorder="1" applyAlignment="1" applyProtection="1">
      <alignment horizontal="justify" vertical="center"/>
      <protection hidden="1"/>
    </xf>
    <xf numFmtId="10" fontId="46" fillId="24" borderId="19" xfId="1" applyNumberFormat="1" applyFont="1" applyFill="1" applyBorder="1" applyAlignment="1" applyProtection="1">
      <alignment horizontal="center" vertical="center"/>
      <protection hidden="1"/>
    </xf>
    <xf numFmtId="10" fontId="59" fillId="14" borderId="19" xfId="30" applyNumberFormat="1" applyFont="1" applyFill="1" applyBorder="1" applyAlignment="1" applyProtection="1">
      <alignment horizontal="center" vertical="center" readingOrder="1"/>
      <protection hidden="1"/>
    </xf>
    <xf numFmtId="43" fontId="58" fillId="0" borderId="19" xfId="1" applyNumberFormat="1" applyFont="1" applyFill="1" applyBorder="1" applyAlignment="1" applyProtection="1">
      <alignment horizontal="center" vertical="center"/>
      <protection hidden="1"/>
    </xf>
    <xf numFmtId="43" fontId="58" fillId="20" borderId="19" xfId="1" applyNumberFormat="1" applyFont="1" applyFill="1" applyBorder="1" applyAlignment="1" applyProtection="1">
      <alignment vertical="center"/>
      <protection hidden="1"/>
    </xf>
    <xf numFmtId="10" fontId="58" fillId="0" borderId="19" xfId="30" applyNumberFormat="1" applyFont="1" applyFill="1" applyBorder="1" applyAlignment="1" applyProtection="1">
      <alignment horizontal="center" vertical="center"/>
      <protection hidden="1"/>
    </xf>
    <xf numFmtId="10" fontId="58" fillId="20" borderId="19" xfId="30" applyNumberFormat="1" applyFont="1" applyFill="1" applyBorder="1" applyAlignment="1" applyProtection="1">
      <alignment horizontal="center" vertical="center"/>
      <protection hidden="1"/>
    </xf>
    <xf numFmtId="0" fontId="59" fillId="0" borderId="19" xfId="0" applyFont="1" applyBorder="1" applyAlignment="1" applyProtection="1">
      <alignment vertical="center"/>
      <protection hidden="1"/>
    </xf>
    <xf numFmtId="43" fontId="58" fillId="23" borderId="19" xfId="0" applyNumberFormat="1" applyFont="1" applyFill="1" applyBorder="1" applyAlignment="1" applyProtection="1">
      <alignment vertical="center"/>
      <protection hidden="1"/>
    </xf>
    <xf numFmtId="10" fontId="58" fillId="23" borderId="19" xfId="0" applyNumberFormat="1" applyFont="1" applyFill="1" applyBorder="1" applyAlignment="1" applyProtection="1">
      <alignment horizontal="center" vertical="center"/>
      <protection hidden="1"/>
    </xf>
    <xf numFmtId="0" fontId="55" fillId="113" borderId="19" xfId="0" applyFont="1" applyFill="1" applyBorder="1" applyAlignment="1" applyProtection="1">
      <alignment horizontal="center" vertical="center"/>
      <protection hidden="1"/>
    </xf>
    <xf numFmtId="0" fontId="24" fillId="16" borderId="6" xfId="0" applyFont="1" applyFill="1" applyBorder="1" applyAlignment="1" applyProtection="1">
      <alignment horizontal="center" vertical="center"/>
      <protection hidden="1"/>
    </xf>
    <xf numFmtId="44" fontId="24" fillId="0" borderId="18" xfId="1" applyFont="1" applyFill="1" applyBorder="1" applyAlignment="1" applyProtection="1">
      <alignment horizontal="right" vertical="center" readingOrder="1"/>
      <protection hidden="1"/>
    </xf>
    <xf numFmtId="44" fontId="24" fillId="0" borderId="6" xfId="1" applyFont="1" applyFill="1" applyBorder="1" applyAlignment="1" applyProtection="1">
      <alignment horizontal="right" vertical="center" wrapText="1" readingOrder="1"/>
      <protection hidden="1"/>
    </xf>
    <xf numFmtId="44" fontId="24" fillId="15" borderId="6" xfId="1" applyFont="1" applyFill="1" applyBorder="1" applyAlignment="1" applyProtection="1">
      <alignment horizontal="right" vertical="center" wrapText="1" readingOrder="1"/>
      <protection hidden="1"/>
    </xf>
    <xf numFmtId="0" fontId="58" fillId="0" borderId="6" xfId="0" applyFont="1" applyBorder="1" applyAlignment="1" applyProtection="1">
      <alignment horizontal="left" vertical="center" wrapText="1" readingOrder="1"/>
      <protection hidden="1"/>
    </xf>
    <xf numFmtId="0" fontId="24" fillId="0" borderId="42" xfId="0" applyFont="1" applyBorder="1" applyAlignment="1" applyProtection="1">
      <alignment horizontal="center" vertical="center"/>
      <protection hidden="1"/>
    </xf>
    <xf numFmtId="0" fontId="24" fillId="0" borderId="42" xfId="0" applyFont="1" applyBorder="1" applyAlignment="1" applyProtection="1">
      <alignment horizontal="center" vertical="center" readingOrder="1"/>
      <protection hidden="1"/>
    </xf>
    <xf numFmtId="0" fontId="24" fillId="0" borderId="42" xfId="0" applyFont="1" applyBorder="1" applyAlignment="1" applyProtection="1">
      <alignment horizontal="left" vertical="center" wrapText="1" readingOrder="1"/>
      <protection hidden="1"/>
    </xf>
    <xf numFmtId="0" fontId="24" fillId="0" borderId="42" xfId="0" applyFont="1" applyBorder="1" applyAlignment="1" applyProtection="1">
      <alignment horizontal="center" vertical="center" wrapText="1" readingOrder="1"/>
      <protection hidden="1"/>
    </xf>
    <xf numFmtId="43" fontId="24" fillId="0" borderId="42" xfId="27" applyFont="1" applyFill="1" applyBorder="1" applyAlignment="1" applyProtection="1">
      <alignment horizontal="center" vertical="center" readingOrder="1"/>
      <protection hidden="1"/>
    </xf>
    <xf numFmtId="0" fontId="24" fillId="0" borderId="44" xfId="0" applyFont="1" applyBorder="1" applyAlignment="1" applyProtection="1">
      <alignment horizontal="center" vertical="center"/>
      <protection hidden="1"/>
    </xf>
    <xf numFmtId="0" fontId="24" fillId="0" borderId="44" xfId="0" applyFont="1" applyBorder="1" applyAlignment="1" applyProtection="1">
      <alignment horizontal="center" vertical="center" readingOrder="1"/>
      <protection hidden="1"/>
    </xf>
    <xf numFmtId="0" fontId="24" fillId="0" borderId="44" xfId="0" applyFont="1" applyBorder="1" applyAlignment="1" applyProtection="1">
      <alignment horizontal="left" vertical="center" wrapText="1" readingOrder="1"/>
      <protection hidden="1"/>
    </xf>
    <xf numFmtId="0" fontId="24" fillId="0" borderId="44" xfId="0" applyFont="1" applyBorder="1" applyAlignment="1" applyProtection="1">
      <alignment horizontal="center" vertical="center" wrapText="1" readingOrder="1"/>
      <protection hidden="1"/>
    </xf>
    <xf numFmtId="43" fontId="24" fillId="0" borderId="44" xfId="27" applyFont="1" applyFill="1" applyBorder="1" applyAlignment="1" applyProtection="1">
      <alignment horizontal="center" vertical="center" readingOrder="1"/>
      <protection hidden="1"/>
    </xf>
    <xf numFmtId="44" fontId="24" fillId="15" borderId="44" xfId="1" applyFont="1" applyFill="1" applyBorder="1" applyAlignment="1" applyProtection="1">
      <alignment horizontal="right" vertical="center" wrapText="1" readingOrder="1"/>
      <protection hidden="1"/>
    </xf>
    <xf numFmtId="44" fontId="24" fillId="0" borderId="45" xfId="1" applyFont="1" applyFill="1" applyBorder="1" applyAlignment="1" applyProtection="1">
      <alignment horizontal="right" vertical="center" readingOrder="1"/>
      <protection hidden="1"/>
    </xf>
    <xf numFmtId="44" fontId="24" fillId="15" borderId="42" xfId="1" applyFont="1" applyFill="1" applyBorder="1" applyAlignment="1" applyProtection="1">
      <alignment horizontal="right" vertical="center" wrapText="1" readingOrder="1"/>
      <protection hidden="1"/>
    </xf>
    <xf numFmtId="44" fontId="24" fillId="0" borderId="43" xfId="1" applyFont="1" applyFill="1" applyBorder="1" applyAlignment="1" applyProtection="1">
      <alignment horizontal="right" vertical="center" readingOrder="1"/>
      <protection hidden="1"/>
    </xf>
    <xf numFmtId="44" fontId="24" fillId="0" borderId="42" xfId="1" applyFont="1" applyFill="1" applyBorder="1" applyAlignment="1" applyProtection="1">
      <alignment horizontal="right" vertical="center" wrapText="1" readingOrder="1"/>
      <protection hidden="1"/>
    </xf>
    <xf numFmtId="0" fontId="24" fillId="0" borderId="0" xfId="0" applyFont="1" applyAlignment="1" applyProtection="1">
      <alignment horizontal="center" vertical="center" readingOrder="1"/>
      <protection hidden="1"/>
    </xf>
    <xf numFmtId="0" fontId="24" fillId="0" borderId="0" xfId="0" applyFont="1" applyAlignment="1" applyProtection="1">
      <alignment horizontal="left" vertical="center" wrapText="1" readingOrder="1"/>
      <protection hidden="1"/>
    </xf>
    <xf numFmtId="0" fontId="24" fillId="0" borderId="0" xfId="0" applyFont="1" applyAlignment="1" applyProtection="1">
      <alignment horizontal="center" vertical="center" wrapText="1" readingOrder="1"/>
      <protection hidden="1"/>
    </xf>
    <xf numFmtId="43" fontId="24" fillId="0" borderId="0" xfId="27" applyFont="1" applyFill="1" applyBorder="1" applyAlignment="1" applyProtection="1">
      <alignment horizontal="center" vertical="center" readingOrder="1"/>
      <protection hidden="1"/>
    </xf>
    <xf numFmtId="44" fontId="24" fillId="0" borderId="0" xfId="1" applyFont="1" applyFill="1" applyBorder="1" applyAlignment="1" applyProtection="1">
      <alignment horizontal="right" vertical="center" wrapText="1" readingOrder="1"/>
      <protection hidden="1"/>
    </xf>
    <xf numFmtId="44" fontId="24" fillId="0" borderId="0" xfId="1" applyFont="1" applyFill="1" applyBorder="1" applyAlignment="1" applyProtection="1">
      <alignment horizontal="right" vertical="center" readingOrder="1"/>
      <protection hidden="1"/>
    </xf>
    <xf numFmtId="43" fontId="38" fillId="0" borderId="0" xfId="1" applyNumberFormat="1" applyFont="1" applyFill="1" applyBorder="1" applyAlignment="1" applyProtection="1">
      <alignment horizontal="right" vertical="center" wrapText="1" readingOrder="1"/>
      <protection hidden="1"/>
    </xf>
    <xf numFmtId="44" fontId="38" fillId="0" borderId="0" xfId="1" applyFont="1" applyFill="1" applyBorder="1" applyAlignment="1" applyProtection="1">
      <alignment horizontal="right" vertical="center" readingOrder="1"/>
      <protection hidden="1"/>
    </xf>
    <xf numFmtId="0" fontId="38" fillId="0" borderId="0" xfId="0" applyFont="1" applyAlignment="1" applyProtection="1">
      <alignment horizontal="left" vertical="center" wrapText="1" readingOrder="1"/>
      <protection hidden="1"/>
    </xf>
    <xf numFmtId="0" fontId="38" fillId="0" borderId="0" xfId="0" applyFont="1" applyAlignment="1" applyProtection="1">
      <alignment horizontal="center" vertical="center" wrapText="1" readingOrder="1"/>
      <protection hidden="1"/>
    </xf>
    <xf numFmtId="43" fontId="38" fillId="0" borderId="0" xfId="27" applyFont="1" applyFill="1" applyBorder="1" applyAlignment="1" applyProtection="1">
      <alignment horizontal="center" vertical="center" readingOrder="1"/>
      <protection hidden="1"/>
    </xf>
    <xf numFmtId="43" fontId="48" fillId="0" borderId="19" xfId="27" applyFont="1" applyBorder="1" applyAlignment="1" applyProtection="1">
      <alignment horizontal="center" vertical="center"/>
      <protection hidden="1"/>
    </xf>
    <xf numFmtId="0" fontId="48" fillId="0" borderId="19" xfId="0" applyFont="1" applyBorder="1" applyAlignment="1" applyProtection="1">
      <alignment horizontal="center" vertical="center"/>
      <protection hidden="1"/>
    </xf>
    <xf numFmtId="0" fontId="53" fillId="114" borderId="6" xfId="0" applyFont="1" applyFill="1" applyBorder="1" applyAlignment="1" applyProtection="1">
      <alignment horizontal="left" vertical="center" wrapText="1" readingOrder="1"/>
      <protection hidden="1"/>
    </xf>
    <xf numFmtId="0" fontId="0" fillId="0" borderId="0" xfId="0" applyAlignment="1">
      <alignment horizontal="right"/>
    </xf>
    <xf numFmtId="1" fontId="88" fillId="16" borderId="0" xfId="0" applyNumberFormat="1" applyFont="1" applyFill="1" applyAlignment="1">
      <alignment horizontal="center" vertical="center"/>
    </xf>
    <xf numFmtId="1" fontId="88" fillId="23" borderId="0" xfId="0" applyNumberFormat="1" applyFont="1" applyFill="1" applyAlignment="1">
      <alignment horizontal="center" vertical="center" wrapText="1"/>
    </xf>
    <xf numFmtId="1" fontId="50" fillId="0" borderId="0" xfId="0" applyNumberFormat="1" applyFont="1" applyAlignment="1">
      <alignment horizontal="center"/>
    </xf>
    <xf numFmtId="0" fontId="55" fillId="79" borderId="19" xfId="0" applyFont="1" applyFill="1" applyBorder="1" applyAlignment="1" applyProtection="1">
      <alignment horizontal="center" vertical="center"/>
      <protection hidden="1"/>
    </xf>
    <xf numFmtId="0" fontId="55" fillId="79" borderId="19" xfId="0" applyFont="1" applyFill="1" applyBorder="1" applyAlignment="1" applyProtection="1">
      <alignment horizontal="center" vertical="center" wrapText="1"/>
      <protection hidden="1"/>
    </xf>
    <xf numFmtId="0" fontId="55" fillId="0" borderId="19" xfId="0" applyFont="1" applyBorder="1" applyAlignment="1" applyProtection="1">
      <alignment horizontal="center" vertical="center" wrapText="1"/>
      <protection hidden="1"/>
    </xf>
    <xf numFmtId="0" fontId="88" fillId="23" borderId="0" xfId="0" applyFont="1" applyFill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38" fillId="13" borderId="19" xfId="0" applyFont="1" applyFill="1" applyBorder="1" applyAlignment="1" applyProtection="1">
      <alignment horizontal="right" vertical="center" readingOrder="1"/>
      <protection hidden="1"/>
    </xf>
    <xf numFmtId="0" fontId="56" fillId="0" borderId="0" xfId="0" applyFont="1" applyAlignment="1" applyProtection="1">
      <alignment vertical="center"/>
      <protection hidden="1"/>
    </xf>
    <xf numFmtId="0" fontId="109" fillId="0" borderId="0" xfId="0" applyFont="1" applyAlignment="1" applyProtection="1">
      <alignment vertical="center"/>
      <protection hidden="1"/>
    </xf>
    <xf numFmtId="0" fontId="110" fillId="0" borderId="19" xfId="0" applyFont="1" applyBorder="1" applyAlignment="1">
      <alignment vertical="center" wrapText="1"/>
    </xf>
    <xf numFmtId="0" fontId="111" fillId="0" borderId="19" xfId="0" applyFont="1" applyBorder="1" applyAlignment="1">
      <alignment vertical="center" wrapText="1"/>
    </xf>
    <xf numFmtId="0" fontId="112" fillId="0" borderId="19" xfId="0" applyFont="1" applyBorder="1" applyAlignment="1">
      <alignment vertical="center" wrapText="1"/>
    </xf>
    <xf numFmtId="0" fontId="113" fillId="0" borderId="19" xfId="0" applyFont="1" applyBorder="1" applyAlignment="1">
      <alignment vertical="center" wrapText="1"/>
    </xf>
    <xf numFmtId="0" fontId="110" fillId="0" borderId="0" xfId="0" applyFont="1"/>
    <xf numFmtId="0" fontId="114" fillId="0" borderId="19" xfId="0" applyFont="1" applyBorder="1" applyAlignment="1">
      <alignment vertical="center" wrapText="1"/>
    </xf>
    <xf numFmtId="0" fontId="116" fillId="0" borderId="19" xfId="0" applyFont="1" applyBorder="1" applyAlignment="1">
      <alignment vertical="center" wrapText="1"/>
    </xf>
    <xf numFmtId="49" fontId="88" fillId="16" borderId="0" xfId="0" applyNumberFormat="1" applyFont="1" applyFill="1" applyAlignment="1">
      <alignment vertical="center"/>
    </xf>
    <xf numFmtId="49" fontId="87" fillId="0" borderId="0" xfId="0" applyNumberFormat="1" applyFont="1" applyAlignment="1">
      <alignment vertical="center" wrapText="1"/>
    </xf>
    <xf numFmtId="0" fontId="59" fillId="0" borderId="6" xfId="0" applyFont="1" applyBorder="1" applyAlignment="1" applyProtection="1">
      <alignment horizontal="left" vertical="center" readingOrder="1"/>
      <protection hidden="1"/>
    </xf>
    <xf numFmtId="0" fontId="55" fillId="0" borderId="19" xfId="27" applyNumberFormat="1" applyFont="1" applyFill="1" applyBorder="1" applyAlignment="1" applyProtection="1">
      <alignment horizontal="center" vertical="center"/>
      <protection hidden="1"/>
    </xf>
    <xf numFmtId="0" fontId="55" fillId="79" borderId="19" xfId="27" applyNumberFormat="1" applyFont="1" applyFill="1" applyBorder="1" applyAlignment="1" applyProtection="1">
      <alignment horizontal="center" vertical="center"/>
      <protection hidden="1"/>
    </xf>
    <xf numFmtId="0" fontId="119" fillId="115" borderId="2" xfId="260" applyFont="1" applyFill="1" applyBorder="1" applyAlignment="1">
      <alignment horizontal="right" vertical="top" wrapText="1"/>
    </xf>
    <xf numFmtId="0" fontId="119" fillId="115" borderId="2" xfId="260" applyFont="1" applyFill="1" applyBorder="1" applyAlignment="1">
      <alignment horizontal="left" vertical="top" wrapText="1"/>
    </xf>
    <xf numFmtId="0" fontId="119" fillId="115" borderId="2" xfId="260" applyFont="1" applyFill="1" applyBorder="1" applyAlignment="1">
      <alignment horizontal="center" vertical="top" wrapText="1"/>
    </xf>
    <xf numFmtId="0" fontId="118" fillId="0" borderId="0" xfId="260" applyAlignment="1">
      <alignment horizontal="left" vertical="top"/>
    </xf>
    <xf numFmtId="4" fontId="59" fillId="0" borderId="42" xfId="0" applyNumberFormat="1" applyFont="1" applyBorder="1" applyAlignment="1" applyProtection="1">
      <alignment horizontal="right" vertical="center" wrapText="1" readingOrder="1"/>
      <protection hidden="1"/>
    </xf>
    <xf numFmtId="0" fontId="51" fillId="14" borderId="6" xfId="0" applyFont="1" applyFill="1" applyBorder="1" applyAlignment="1" applyProtection="1">
      <alignment vertical="center" readingOrder="1"/>
      <protection hidden="1"/>
    </xf>
    <xf numFmtId="0" fontId="53" fillId="14" borderId="6" xfId="0" applyFont="1" applyFill="1" applyBorder="1" applyAlignment="1" applyProtection="1">
      <alignment vertical="center" readingOrder="1"/>
      <protection hidden="1"/>
    </xf>
    <xf numFmtId="0" fontId="54" fillId="18" borderId="6" xfId="0" applyFont="1" applyFill="1" applyBorder="1" applyAlignment="1" applyProtection="1">
      <alignment horizontal="center" vertical="center"/>
      <protection hidden="1"/>
    </xf>
    <xf numFmtId="4" fontId="54" fillId="18" borderId="6" xfId="0" applyNumberFormat="1" applyFont="1" applyFill="1" applyBorder="1" applyAlignment="1" applyProtection="1">
      <alignment horizontal="center" vertical="center"/>
      <protection hidden="1"/>
    </xf>
    <xf numFmtId="169" fontId="54" fillId="18" borderId="6" xfId="27" applyNumberFormat="1" applyFont="1" applyFill="1" applyBorder="1" applyAlignment="1" applyProtection="1">
      <alignment horizontal="center" vertical="center"/>
      <protection hidden="1"/>
    </xf>
    <xf numFmtId="0" fontId="0" fillId="0" borderId="6" xfId="0" applyBorder="1" applyProtection="1">
      <protection hidden="1"/>
    </xf>
    <xf numFmtId="0" fontId="33" fillId="25" borderId="6" xfId="0" applyFont="1" applyFill="1" applyBorder="1" applyAlignment="1" applyProtection="1">
      <alignment horizontal="center" vertical="center"/>
      <protection hidden="1"/>
    </xf>
    <xf numFmtId="0" fontId="33" fillId="75" borderId="6" xfId="0" applyFont="1" applyFill="1" applyBorder="1" applyAlignment="1" applyProtection="1">
      <alignment horizontal="center" vertical="center" wrapText="1"/>
      <protection hidden="1"/>
    </xf>
    <xf numFmtId="44" fontId="33" fillId="25" borderId="6" xfId="1" applyFont="1" applyFill="1" applyBorder="1" applyAlignment="1" applyProtection="1">
      <alignment vertical="center"/>
      <protection hidden="1"/>
    </xf>
    <xf numFmtId="0" fontId="49" fillId="17" borderId="6" xfId="0" applyFont="1" applyFill="1" applyBorder="1" applyAlignment="1" applyProtection="1">
      <alignment horizontal="right" vertical="center"/>
      <protection hidden="1"/>
    </xf>
    <xf numFmtId="44" fontId="49" fillId="17" borderId="6" xfId="1" applyFont="1" applyFill="1" applyBorder="1" applyAlignment="1" applyProtection="1">
      <alignment horizontal="center" vertical="center"/>
      <protection hidden="1"/>
    </xf>
    <xf numFmtId="0" fontId="49" fillId="72" borderId="6" xfId="0" applyFont="1" applyFill="1" applyBorder="1" applyAlignment="1" applyProtection="1">
      <alignment horizontal="center" vertical="center"/>
      <protection hidden="1"/>
    </xf>
    <xf numFmtId="169" fontId="49" fillId="72" borderId="6" xfId="27" applyNumberFormat="1" applyFont="1" applyFill="1" applyBorder="1" applyAlignment="1" applyProtection="1">
      <alignment horizontal="center" vertical="center"/>
      <protection hidden="1"/>
    </xf>
    <xf numFmtId="4" fontId="49" fillId="72" borderId="6" xfId="0" applyNumberFormat="1" applyFont="1" applyFill="1" applyBorder="1" applyAlignment="1" applyProtection="1">
      <alignment horizontal="center" vertical="center"/>
      <protection hidden="1"/>
    </xf>
    <xf numFmtId="0" fontId="45" fillId="14" borderId="6" xfId="0" applyFont="1" applyFill="1" applyBorder="1" applyAlignment="1" applyProtection="1">
      <alignment horizontal="center" vertical="center" readingOrder="1"/>
      <protection hidden="1"/>
    </xf>
    <xf numFmtId="0" fontId="45" fillId="22" borderId="6" xfId="0" applyFont="1" applyFill="1" applyBorder="1" applyAlignment="1" applyProtection="1">
      <alignment horizontal="left" vertical="center" wrapText="1"/>
      <protection hidden="1"/>
    </xf>
    <xf numFmtId="0" fontId="45" fillId="22" borderId="6" xfId="0" applyFont="1" applyFill="1" applyBorder="1" applyAlignment="1" applyProtection="1">
      <alignment horizontal="center" vertical="center" wrapText="1"/>
      <protection hidden="1"/>
    </xf>
    <xf numFmtId="169" fontId="45" fillId="14" borderId="6" xfId="27" applyNumberFormat="1" applyFont="1" applyFill="1" applyBorder="1" applyAlignment="1" applyProtection="1">
      <alignment horizontal="center" vertical="center" readingOrder="1"/>
      <protection hidden="1"/>
    </xf>
    <xf numFmtId="44" fontId="45" fillId="22" borderId="6" xfId="1" applyFont="1" applyFill="1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45" fillId="0" borderId="6" xfId="0" applyFont="1" applyBorder="1" applyAlignment="1" applyProtection="1">
      <alignment vertical="center"/>
      <protection hidden="1"/>
    </xf>
    <xf numFmtId="0" fontId="45" fillId="0" borderId="6" xfId="0" applyFont="1" applyBorder="1" applyAlignment="1" applyProtection="1">
      <alignment horizontal="center" vertical="center"/>
      <protection hidden="1"/>
    </xf>
    <xf numFmtId="169" fontId="45" fillId="0" borderId="6" xfId="27" applyNumberFormat="1" applyFont="1" applyBorder="1" applyAlignment="1" applyProtection="1">
      <alignment vertical="center"/>
      <protection hidden="1"/>
    </xf>
    <xf numFmtId="4" fontId="45" fillId="0" borderId="6" xfId="0" applyNumberFormat="1" applyFont="1" applyBorder="1" applyAlignment="1" applyProtection="1">
      <alignment vertical="center"/>
      <protection hidden="1"/>
    </xf>
    <xf numFmtId="0" fontId="53" fillId="13" borderId="19" xfId="0" applyFont="1" applyFill="1" applyBorder="1" applyAlignment="1" applyProtection="1">
      <alignment horizontal="left" vertical="center" readingOrder="1"/>
      <protection hidden="1"/>
    </xf>
    <xf numFmtId="0" fontId="44" fillId="0" borderId="19" xfId="0" applyFont="1" applyBorder="1" applyAlignment="1">
      <alignment vertical="center" wrapText="1"/>
    </xf>
    <xf numFmtId="0" fontId="44" fillId="0" borderId="0" xfId="0" applyFont="1"/>
    <xf numFmtId="0" fontId="115" fillId="0" borderId="19" xfId="0" applyFont="1" applyBorder="1" applyAlignment="1">
      <alignment vertical="center" wrapText="1"/>
    </xf>
    <xf numFmtId="0" fontId="120" fillId="0" borderId="19" xfId="0" applyFont="1" applyBorder="1" applyAlignment="1">
      <alignment vertical="center" wrapText="1"/>
    </xf>
    <xf numFmtId="0" fontId="121" fillId="0" borderId="0" xfId="0" applyFont="1"/>
    <xf numFmtId="0" fontId="122" fillId="0" borderId="0" xfId="0" applyFont="1"/>
    <xf numFmtId="0" fontId="123" fillId="0" borderId="0" xfId="0" applyFont="1"/>
    <xf numFmtId="0" fontId="124" fillId="0" borderId="0" xfId="0" applyFont="1"/>
    <xf numFmtId="0" fontId="105" fillId="0" borderId="3" xfId="0" applyFont="1" applyBorder="1" applyAlignment="1">
      <alignment vertical="top" wrapText="1"/>
    </xf>
    <xf numFmtId="0" fontId="105" fillId="0" borderId="5" xfId="0" applyFont="1" applyBorder="1" applyAlignment="1">
      <alignment vertical="top" wrapText="1"/>
    </xf>
    <xf numFmtId="0" fontId="105" fillId="0" borderId="4" xfId="0" applyFont="1" applyBorder="1" applyAlignment="1">
      <alignment vertical="top" wrapText="1"/>
    </xf>
    <xf numFmtId="0" fontId="0" fillId="0" borderId="3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4" xfId="0" applyBorder="1" applyAlignment="1">
      <alignment wrapText="1"/>
    </xf>
    <xf numFmtId="2" fontId="55" fillId="0" borderId="19" xfId="27" applyNumberFormat="1" applyFont="1" applyFill="1" applyBorder="1" applyAlignment="1" applyProtection="1">
      <alignment horizontal="center" vertical="center"/>
      <protection hidden="1"/>
    </xf>
    <xf numFmtId="2" fontId="55" fillId="79" borderId="19" xfId="0" applyNumberFormat="1" applyFont="1" applyFill="1" applyBorder="1" applyAlignment="1" applyProtection="1">
      <alignment horizontal="center" vertical="center" wrapText="1"/>
      <protection hidden="1"/>
    </xf>
    <xf numFmtId="2" fontId="55" fillId="79" borderId="19" xfId="0" applyNumberFormat="1" applyFont="1" applyFill="1" applyBorder="1" applyAlignment="1" applyProtection="1">
      <alignment horizontal="center" vertical="center"/>
      <protection hidden="1"/>
    </xf>
    <xf numFmtId="43" fontId="55" fillId="79" borderId="19" xfId="27" applyFont="1" applyFill="1" applyBorder="1" applyAlignment="1" applyProtection="1">
      <alignment horizontal="center" vertical="center"/>
      <protection hidden="1"/>
    </xf>
    <xf numFmtId="0" fontId="107" fillId="0" borderId="0" xfId="0" applyFont="1" applyAlignment="1">
      <alignment horizontal="right"/>
    </xf>
    <xf numFmtId="4" fontId="107" fillId="0" borderId="0" xfId="0" applyNumberFormat="1" applyFont="1" applyAlignment="1">
      <alignment horizontal="right"/>
    </xf>
    <xf numFmtId="4" fontId="0" fillId="0" borderId="0" xfId="0" applyNumberFormat="1" applyAlignment="1">
      <alignment horizontal="right"/>
    </xf>
    <xf numFmtId="0" fontId="118" fillId="0" borderId="0" xfId="260" applyAlignment="1">
      <alignment horizontal="left" wrapText="1"/>
    </xf>
    <xf numFmtId="1" fontId="128" fillId="0" borderId="2" xfId="260" applyNumberFormat="1" applyFont="1" applyBorder="1" applyAlignment="1">
      <alignment horizontal="right" vertical="top" shrinkToFit="1"/>
    </xf>
    <xf numFmtId="0" fontId="117" fillId="0" borderId="2" xfId="260" applyFont="1" applyBorder="1" applyAlignment="1">
      <alignment horizontal="left" vertical="top" wrapText="1"/>
    </xf>
    <xf numFmtId="0" fontId="117" fillId="0" borderId="2" xfId="260" applyFont="1" applyBorder="1" applyAlignment="1">
      <alignment horizontal="center" vertical="top" wrapText="1"/>
    </xf>
    <xf numFmtId="0" fontId="117" fillId="0" borderId="2" xfId="260" applyFont="1" applyBorder="1" applyAlignment="1">
      <alignment horizontal="right" vertical="top" wrapText="1"/>
    </xf>
    <xf numFmtId="0" fontId="118" fillId="0" borderId="2" xfId="260" applyBorder="1" applyAlignment="1">
      <alignment horizontal="left" wrapText="1"/>
    </xf>
    <xf numFmtId="0" fontId="118" fillId="0" borderId="2" xfId="260" applyBorder="1" applyAlignment="1">
      <alignment horizontal="left" vertical="top" wrapText="1"/>
    </xf>
    <xf numFmtId="0" fontId="118" fillId="0" borderId="2" xfId="260" applyBorder="1" applyAlignment="1">
      <alignment horizontal="left" vertical="center" wrapText="1"/>
    </xf>
    <xf numFmtId="0" fontId="118" fillId="0" borderId="0" xfId="260" applyAlignment="1">
      <alignment horizontal="left" vertical="center" wrapText="1"/>
    </xf>
    <xf numFmtId="1" fontId="128" fillId="0" borderId="49" xfId="260" applyNumberFormat="1" applyFont="1" applyBorder="1" applyAlignment="1">
      <alignment horizontal="right" vertical="top" shrinkToFit="1"/>
    </xf>
    <xf numFmtId="0" fontId="117" fillId="0" borderId="49" xfId="260" applyFont="1" applyBorder="1" applyAlignment="1">
      <alignment horizontal="left" vertical="top" wrapText="1"/>
    </xf>
    <xf numFmtId="0" fontId="117" fillId="0" borderId="49" xfId="260" applyFont="1" applyBorder="1" applyAlignment="1">
      <alignment horizontal="center" vertical="top" wrapText="1"/>
    </xf>
    <xf numFmtId="0" fontId="117" fillId="0" borderId="49" xfId="260" applyFont="1" applyBorder="1" applyAlignment="1">
      <alignment horizontal="right" vertical="top" wrapText="1"/>
    </xf>
    <xf numFmtId="0" fontId="118" fillId="0" borderId="49" xfId="260" applyBorder="1" applyAlignment="1">
      <alignment horizontal="left" wrapText="1"/>
    </xf>
    <xf numFmtId="0" fontId="125" fillId="0" borderId="0" xfId="0" applyFont="1" applyAlignment="1">
      <alignment vertical="center" wrapText="1"/>
    </xf>
    <xf numFmtId="0" fontId="125" fillId="0" borderId="0" xfId="0" applyFont="1"/>
    <xf numFmtId="0" fontId="126" fillId="0" borderId="0" xfId="0" applyFont="1"/>
    <xf numFmtId="0" fontId="127" fillId="0" borderId="0" xfId="0" applyFont="1" applyAlignment="1">
      <alignment vertical="center" wrapText="1"/>
    </xf>
    <xf numFmtId="168" fontId="24" fillId="0" borderId="6" xfId="27" applyNumberFormat="1" applyFont="1" applyFill="1" applyBorder="1" applyAlignment="1" applyProtection="1">
      <alignment horizontal="center" vertical="center" readingOrder="1"/>
      <protection hidden="1"/>
    </xf>
    <xf numFmtId="0" fontId="24" fillId="15" borderId="6" xfId="0" applyFont="1" applyFill="1" applyBorder="1" applyAlignment="1" applyProtection="1">
      <alignment horizontal="center" vertical="center" readingOrder="1"/>
      <protection hidden="1"/>
    </xf>
    <xf numFmtId="0" fontId="57" fillId="0" borderId="19" xfId="0" applyFont="1" applyBorder="1" applyAlignment="1" applyProtection="1">
      <alignment horizontal="center" vertical="center" wrapText="1"/>
      <protection hidden="1"/>
    </xf>
    <xf numFmtId="0" fontId="55" fillId="0" borderId="20" xfId="27" applyNumberFormat="1" applyFont="1" applyFill="1" applyBorder="1" applyAlignment="1" applyProtection="1">
      <alignment vertical="center"/>
      <protection hidden="1"/>
    </xf>
    <xf numFmtId="0" fontId="55" fillId="0" borderId="21" xfId="27" applyNumberFormat="1" applyFont="1" applyFill="1" applyBorder="1" applyAlignment="1" applyProtection="1">
      <alignment vertical="center"/>
      <protection hidden="1"/>
    </xf>
    <xf numFmtId="0" fontId="55" fillId="0" borderId="22" xfId="27" applyNumberFormat="1" applyFont="1" applyFill="1" applyBorder="1" applyAlignment="1" applyProtection="1">
      <alignment vertical="center"/>
      <protection hidden="1"/>
    </xf>
    <xf numFmtId="0" fontId="55" fillId="79" borderId="19" xfId="262" applyNumberFormat="1" applyFont="1" applyFill="1" applyBorder="1" applyAlignment="1" applyProtection="1">
      <alignment horizontal="center" vertical="center"/>
      <protection hidden="1"/>
    </xf>
    <xf numFmtId="0" fontId="60" fillId="79" borderId="0" xfId="0" applyFont="1" applyFill="1" applyAlignment="1" applyProtection="1">
      <alignment vertical="center"/>
      <protection hidden="1"/>
    </xf>
    <xf numFmtId="0" fontId="48" fillId="79" borderId="0" xfId="0" applyFont="1" applyFill="1" applyAlignment="1" applyProtection="1">
      <alignment vertical="center"/>
      <protection hidden="1"/>
    </xf>
    <xf numFmtId="0" fontId="125" fillId="0" borderId="19" xfId="0" applyFont="1" applyBorder="1" applyAlignment="1">
      <alignment vertical="center" wrapText="1"/>
    </xf>
    <xf numFmtId="0" fontId="130" fillId="0" borderId="0" xfId="0" applyFont="1"/>
    <xf numFmtId="0" fontId="2" fillId="0" borderId="2" xfId="0" applyFont="1" applyBorder="1" applyAlignment="1">
      <alignment horizontal="left" vertical="top" wrapText="1"/>
    </xf>
    <xf numFmtId="0" fontId="107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" fillId="0" borderId="2" xfId="0" applyFont="1" applyBorder="1" applyAlignment="1">
      <alignment horizontal="left" vertical="top" wrapText="1"/>
    </xf>
    <xf numFmtId="17" fontId="58" fillId="79" borderId="6" xfId="0" quotePrefix="1" applyNumberFormat="1" applyFont="1" applyFill="1" applyBorder="1" applyAlignment="1" applyProtection="1">
      <alignment horizontal="center" vertical="center" wrapText="1" readingOrder="1"/>
      <protection hidden="1"/>
    </xf>
    <xf numFmtId="0" fontId="24" fillId="0" borderId="20" xfId="0" applyFont="1" applyBorder="1" applyAlignment="1">
      <alignment horizontal="left" indent="1"/>
    </xf>
    <xf numFmtId="0" fontId="24" fillId="0" borderId="21" xfId="0" applyFont="1" applyBorder="1" applyAlignment="1">
      <alignment horizontal="left" indent="1"/>
    </xf>
    <xf numFmtId="0" fontId="24" fillId="0" borderId="22" xfId="0" applyFont="1" applyBorder="1" applyAlignment="1">
      <alignment horizontal="left" indent="1"/>
    </xf>
    <xf numFmtId="0" fontId="85" fillId="0" borderId="19" xfId="0" applyFont="1" applyBorder="1" applyAlignment="1">
      <alignment horizontal="center" vertical="center" wrapText="1"/>
    </xf>
    <xf numFmtId="0" fontId="24" fillId="0" borderId="19" xfId="0" applyFont="1" applyBorder="1" applyAlignment="1">
      <alignment vertical="top" wrapText="1"/>
    </xf>
    <xf numFmtId="14" fontId="24" fillId="0" borderId="20" xfId="0" quotePrefix="1" applyNumberFormat="1" applyFont="1" applyBorder="1" applyAlignment="1">
      <alignment horizontal="left" indent="1"/>
    </xf>
    <xf numFmtId="14" fontId="24" fillId="0" borderId="21" xfId="0" quotePrefix="1" applyNumberFormat="1" applyFont="1" applyBorder="1" applyAlignment="1">
      <alignment horizontal="left" indent="1"/>
    </xf>
    <xf numFmtId="14" fontId="24" fillId="0" borderId="22" xfId="0" quotePrefix="1" applyNumberFormat="1" applyFont="1" applyBorder="1" applyAlignment="1">
      <alignment horizontal="left" indent="1"/>
    </xf>
    <xf numFmtId="0" fontId="5" fillId="0" borderId="20" xfId="0" applyFont="1" applyBorder="1" applyAlignment="1">
      <alignment horizontal="left" vertical="top" wrapText="1"/>
    </xf>
    <xf numFmtId="0" fontId="5" fillId="0" borderId="21" xfId="0" applyFont="1" applyBorder="1" applyAlignment="1">
      <alignment horizontal="left" vertical="top" wrapText="1"/>
    </xf>
    <xf numFmtId="0" fontId="5" fillId="0" borderId="22" xfId="0" applyFont="1" applyBorder="1" applyAlignment="1">
      <alignment horizontal="left" vertical="top" wrapText="1"/>
    </xf>
    <xf numFmtId="0" fontId="24" fillId="0" borderId="19" xfId="0" applyFont="1" applyBorder="1" applyAlignment="1">
      <alignment wrapText="1"/>
    </xf>
    <xf numFmtId="0" fontId="88" fillId="16" borderId="0" xfId="0" applyFont="1" applyFill="1" applyAlignment="1">
      <alignment horizontal="center" vertical="center"/>
    </xf>
    <xf numFmtId="0" fontId="88" fillId="16" borderId="48" xfId="0" applyFont="1" applyFill="1" applyBorder="1" applyAlignment="1">
      <alignment horizontal="center" vertical="center"/>
    </xf>
    <xf numFmtId="0" fontId="117" fillId="0" borderId="0" xfId="260" applyFont="1" applyAlignment="1">
      <alignment horizontal="left" vertical="top" wrapText="1"/>
    </xf>
    <xf numFmtId="0" fontId="117" fillId="0" borderId="0" xfId="260" applyFont="1" applyAlignment="1">
      <alignment horizontal="left" vertical="center" wrapText="1"/>
    </xf>
    <xf numFmtId="0" fontId="105" fillId="0" borderId="3" xfId="0" applyFont="1" applyBorder="1" applyAlignment="1">
      <alignment vertical="top" wrapText="1"/>
    </xf>
    <xf numFmtId="0" fontId="105" fillId="0" borderId="5" xfId="0" applyFont="1" applyBorder="1" applyAlignment="1">
      <alignment vertical="top" wrapText="1"/>
    </xf>
    <xf numFmtId="0" fontId="105" fillId="0" borderId="4" xfId="0" applyFont="1" applyBorder="1" applyAlignment="1">
      <alignment vertical="top" wrapText="1"/>
    </xf>
    <xf numFmtId="49" fontId="86" fillId="16" borderId="0" xfId="0" applyNumberFormat="1" applyFont="1" applyFill="1" applyAlignment="1">
      <alignment horizontal="center" vertical="center"/>
    </xf>
    <xf numFmtId="10" fontId="43" fillId="0" borderId="2" xfId="19" applyNumberFormat="1" applyFont="1" applyBorder="1" applyAlignment="1">
      <alignment horizontal="center" vertical="center" wrapText="1"/>
    </xf>
    <xf numFmtId="0" fontId="33" fillId="12" borderId="2" xfId="17" applyFont="1" applyFill="1" applyBorder="1" applyAlignment="1">
      <alignment horizontal="center" vertical="center" wrapText="1"/>
    </xf>
    <xf numFmtId="166" fontId="33" fillId="12" borderId="2" xfId="8" applyFont="1" applyFill="1" applyBorder="1" applyAlignment="1">
      <alignment horizontal="center" vertical="center" wrapText="1"/>
    </xf>
    <xf numFmtId="10" fontId="43" fillId="0" borderId="8" xfId="19" applyNumberFormat="1" applyFont="1" applyBorder="1" applyAlignment="1" applyProtection="1">
      <alignment horizontal="center" vertical="center" wrapText="1"/>
      <protection hidden="1"/>
    </xf>
    <xf numFmtId="0" fontId="33" fillId="0" borderId="0" xfId="17" applyFont="1" applyProtection="1">
      <protection hidden="1"/>
    </xf>
    <xf numFmtId="10" fontId="42" fillId="11" borderId="2" xfId="9" applyNumberFormat="1" applyFont="1" applyFill="1" applyBorder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/>
      <protection hidden="1"/>
    </xf>
    <xf numFmtId="10" fontId="29" fillId="8" borderId="0" xfId="0" applyNumberFormat="1" applyFont="1" applyFill="1" applyAlignment="1" applyProtection="1">
      <alignment vertical="center" wrapText="1"/>
      <protection hidden="1"/>
    </xf>
    <xf numFmtId="10" fontId="31" fillId="8" borderId="0" xfId="0" applyNumberFormat="1" applyFont="1" applyFill="1" applyAlignment="1" applyProtection="1">
      <alignment vertical="center" wrapText="1"/>
      <protection hidden="1"/>
    </xf>
    <xf numFmtId="0" fontId="31" fillId="8" borderId="0" xfId="27" applyNumberFormat="1" applyFont="1" applyFill="1" applyBorder="1" applyAlignment="1" applyProtection="1">
      <alignment horizontal="left" vertical="center" wrapText="1"/>
      <protection hidden="1"/>
    </xf>
    <xf numFmtId="0" fontId="24" fillId="0" borderId="50" xfId="0" applyFont="1" applyBorder="1" applyAlignment="1" applyProtection="1">
      <alignment horizontal="center" vertical="center" wrapText="1"/>
      <protection hidden="1"/>
    </xf>
    <xf numFmtId="0" fontId="24" fillId="0" borderId="51" xfId="0" applyFont="1" applyBorder="1" applyAlignment="1" applyProtection="1">
      <alignment horizontal="center" vertical="center" wrapText="1"/>
      <protection hidden="1"/>
    </xf>
    <xf numFmtId="0" fontId="24" fillId="0" borderId="52" xfId="0" applyFont="1" applyBorder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horizontal="center" vertical="center" wrapText="1"/>
      <protection hidden="1"/>
    </xf>
    <xf numFmtId="0" fontId="59" fillId="77" borderId="6" xfId="0" applyFont="1" applyFill="1" applyBorder="1" applyAlignment="1" applyProtection="1">
      <alignment horizontal="center" vertical="center" textRotation="90"/>
      <protection hidden="1"/>
    </xf>
    <xf numFmtId="0" fontId="59" fillId="76" borderId="23" xfId="0" applyFont="1" applyFill="1" applyBorder="1" applyAlignment="1" applyProtection="1">
      <alignment horizontal="center" vertical="center" readingOrder="1"/>
      <protection hidden="1"/>
    </xf>
    <xf numFmtId="0" fontId="59" fillId="76" borderId="24" xfId="0" applyFont="1" applyFill="1" applyBorder="1" applyAlignment="1" applyProtection="1">
      <alignment horizontal="center" vertical="center" readingOrder="1"/>
      <protection hidden="1"/>
    </xf>
    <xf numFmtId="0" fontId="24" fillId="78" borderId="25" xfId="0" applyFont="1" applyFill="1" applyBorder="1" applyAlignment="1" applyProtection="1">
      <alignment horizontal="center" vertical="center"/>
      <protection hidden="1"/>
    </xf>
    <xf numFmtId="0" fontId="24" fillId="78" borderId="26" xfId="0" applyFont="1" applyFill="1" applyBorder="1" applyAlignment="1" applyProtection="1">
      <alignment horizontal="center" vertical="center"/>
      <protection hidden="1"/>
    </xf>
    <xf numFmtId="0" fontId="24" fillId="78" borderId="27" xfId="0" applyFont="1" applyFill="1" applyBorder="1" applyAlignment="1" applyProtection="1">
      <alignment horizontal="center" vertical="center"/>
      <protection hidden="1"/>
    </xf>
    <xf numFmtId="0" fontId="24" fillId="78" borderId="28" xfId="0" applyFont="1" applyFill="1" applyBorder="1" applyAlignment="1" applyProtection="1">
      <alignment horizontal="center" vertical="center"/>
      <protection hidden="1"/>
    </xf>
    <xf numFmtId="0" fontId="24" fillId="78" borderId="29" xfId="0" applyFont="1" applyFill="1" applyBorder="1" applyAlignment="1" applyProtection="1">
      <alignment horizontal="center" vertical="center"/>
      <protection hidden="1"/>
    </xf>
    <xf numFmtId="0" fontId="24" fillId="78" borderId="30" xfId="0" applyFont="1" applyFill="1" applyBorder="1" applyAlignment="1" applyProtection="1">
      <alignment horizontal="center" vertical="center"/>
      <protection hidden="1"/>
    </xf>
    <xf numFmtId="0" fontId="82" fillId="13" borderId="46" xfId="0" applyFont="1" applyFill="1" applyBorder="1" applyAlignment="1" applyProtection="1">
      <alignment horizontal="center" vertical="center" readingOrder="1"/>
      <protection hidden="1"/>
    </xf>
    <xf numFmtId="0" fontId="82" fillId="13" borderId="47" xfId="0" applyFont="1" applyFill="1" applyBorder="1" applyAlignment="1" applyProtection="1">
      <alignment horizontal="center" vertical="center" readingOrder="1"/>
      <protection hidden="1"/>
    </xf>
    <xf numFmtId="0" fontId="82" fillId="13" borderId="18" xfId="0" applyFont="1" applyFill="1" applyBorder="1" applyAlignment="1" applyProtection="1">
      <alignment horizontal="center" vertical="center" readingOrder="1"/>
      <protection hidden="1"/>
    </xf>
    <xf numFmtId="0" fontId="58" fillId="0" borderId="42" xfId="0" applyFont="1" applyBorder="1" applyAlignment="1" applyProtection="1">
      <alignment horizontal="left" vertical="center" readingOrder="1"/>
      <protection hidden="1"/>
    </xf>
    <xf numFmtId="0" fontId="53" fillId="19" borderId="6" xfId="0" applyFont="1" applyFill="1" applyBorder="1" applyAlignment="1" applyProtection="1">
      <alignment horizontal="center" vertical="center" readingOrder="1"/>
      <protection hidden="1"/>
    </xf>
    <xf numFmtId="0" fontId="53" fillId="23" borderId="6" xfId="0" applyFont="1" applyFill="1" applyBorder="1" applyAlignment="1" applyProtection="1">
      <alignment horizontal="center" vertical="center"/>
      <protection hidden="1"/>
    </xf>
    <xf numFmtId="10" fontId="58" fillId="0" borderId="46" xfId="0" applyNumberFormat="1" applyFont="1" applyBorder="1" applyAlignment="1" applyProtection="1">
      <alignment horizontal="left" vertical="center" wrapText="1" readingOrder="1"/>
      <protection hidden="1"/>
    </xf>
    <xf numFmtId="10" fontId="58" fillId="0" borderId="47" xfId="0" applyNumberFormat="1" applyFont="1" applyBorder="1" applyAlignment="1" applyProtection="1">
      <alignment horizontal="left" vertical="center" wrapText="1" readingOrder="1"/>
      <protection hidden="1"/>
    </xf>
    <xf numFmtId="10" fontId="58" fillId="0" borderId="18" xfId="0" applyNumberFormat="1" applyFont="1" applyBorder="1" applyAlignment="1" applyProtection="1">
      <alignment horizontal="left" vertical="center" wrapText="1" readingOrder="1"/>
      <protection hidden="1"/>
    </xf>
    <xf numFmtId="17" fontId="58" fillId="0" borderId="46" xfId="0" applyNumberFormat="1" applyFont="1" applyBorder="1" applyAlignment="1" applyProtection="1">
      <alignment horizontal="center" vertical="center" wrapText="1" readingOrder="1"/>
      <protection hidden="1"/>
    </xf>
    <xf numFmtId="17" fontId="58" fillId="0" borderId="18" xfId="0" applyNumberFormat="1" applyFont="1" applyBorder="1" applyAlignment="1" applyProtection="1">
      <alignment horizontal="center" vertical="center" wrapText="1" readingOrder="1"/>
      <protection hidden="1"/>
    </xf>
    <xf numFmtId="0" fontId="38" fillId="0" borderId="0" xfId="0" applyFont="1" applyAlignment="1" applyProtection="1">
      <alignment horizontal="center" vertical="center"/>
      <protection hidden="1"/>
    </xf>
    <xf numFmtId="0" fontId="82" fillId="13" borderId="0" xfId="0" applyFont="1" applyFill="1" applyAlignment="1" applyProtection="1">
      <alignment horizontal="center" vertical="center" readingOrder="1"/>
      <protection hidden="1"/>
    </xf>
    <xf numFmtId="10" fontId="58" fillId="0" borderId="6" xfId="0" applyNumberFormat="1" applyFont="1" applyBorder="1" applyAlignment="1" applyProtection="1">
      <alignment horizontal="left" vertical="center" readingOrder="1"/>
      <protection hidden="1"/>
    </xf>
    <xf numFmtId="0" fontId="58" fillId="0" borderId="6" xfId="0" applyFont="1" applyBorder="1" applyAlignment="1" applyProtection="1">
      <alignment horizontal="left" vertical="center" readingOrder="1"/>
      <protection hidden="1"/>
    </xf>
    <xf numFmtId="0" fontId="55" fillId="0" borderId="20" xfId="27" applyNumberFormat="1" applyFont="1" applyFill="1" applyBorder="1" applyAlignment="1" applyProtection="1">
      <alignment horizontal="center" vertical="center"/>
      <protection hidden="1"/>
    </xf>
    <xf numFmtId="0" fontId="55" fillId="0" borderId="21" xfId="27" applyNumberFormat="1" applyFont="1" applyFill="1" applyBorder="1" applyAlignment="1" applyProtection="1">
      <alignment horizontal="center" vertical="center"/>
      <protection hidden="1"/>
    </xf>
    <xf numFmtId="0" fontId="55" fillId="0" borderId="22" xfId="27" applyNumberFormat="1" applyFont="1" applyFill="1" applyBorder="1" applyAlignment="1" applyProtection="1">
      <alignment horizontal="center" vertical="center"/>
      <protection hidden="1"/>
    </xf>
    <xf numFmtId="0" fontId="55" fillId="0" borderId="20" xfId="27" applyNumberFormat="1" applyFont="1" applyFill="1" applyBorder="1" applyAlignment="1" applyProtection="1">
      <alignment horizontal="center" vertical="center" wrapText="1"/>
      <protection hidden="1"/>
    </xf>
    <xf numFmtId="0" fontId="55" fillId="0" borderId="21" xfId="27" applyNumberFormat="1" applyFont="1" applyFill="1" applyBorder="1" applyAlignment="1" applyProtection="1">
      <alignment horizontal="center" vertical="center" wrapText="1"/>
      <protection hidden="1"/>
    </xf>
    <xf numFmtId="0" fontId="55" fillId="0" borderId="22" xfId="27" applyNumberFormat="1" applyFont="1" applyFill="1" applyBorder="1" applyAlignment="1" applyProtection="1">
      <alignment horizontal="center" vertical="center" wrapText="1"/>
      <protection hidden="1"/>
    </xf>
    <xf numFmtId="0" fontId="57" fillId="21" borderId="20" xfId="0" applyFont="1" applyFill="1" applyBorder="1" applyAlignment="1" applyProtection="1">
      <alignment horizontal="left" vertical="center"/>
      <protection hidden="1"/>
    </xf>
    <xf numFmtId="0" fontId="57" fillId="21" borderId="21" xfId="0" applyFont="1" applyFill="1" applyBorder="1" applyAlignment="1" applyProtection="1">
      <alignment horizontal="left" vertical="center"/>
      <protection hidden="1"/>
    </xf>
    <xf numFmtId="0" fontId="57" fillId="21" borderId="22" xfId="0" applyFont="1" applyFill="1" applyBorder="1" applyAlignment="1" applyProtection="1">
      <alignment horizontal="left" vertical="center"/>
      <protection hidden="1"/>
    </xf>
    <xf numFmtId="0" fontId="55" fillId="15" borderId="20" xfId="0" applyFont="1" applyFill="1" applyBorder="1" applyAlignment="1" applyProtection="1">
      <alignment horizontal="left" vertical="center" wrapText="1"/>
      <protection hidden="1"/>
    </xf>
    <xf numFmtId="0" fontId="55" fillId="15" borderId="21" xfId="0" applyFont="1" applyFill="1" applyBorder="1" applyAlignment="1" applyProtection="1">
      <alignment horizontal="left" vertical="center" wrapText="1"/>
      <protection hidden="1"/>
    </xf>
    <xf numFmtId="0" fontId="55" fillId="15" borderId="22" xfId="0" applyFont="1" applyFill="1" applyBorder="1" applyAlignment="1" applyProtection="1">
      <alignment horizontal="left" vertical="center" wrapText="1"/>
      <protection hidden="1"/>
    </xf>
    <xf numFmtId="0" fontId="55" fillId="15" borderId="19" xfId="0" applyFont="1" applyFill="1" applyBorder="1" applyAlignment="1" applyProtection="1">
      <alignment horizontal="left" vertical="center" wrapText="1"/>
      <protection hidden="1"/>
    </xf>
    <xf numFmtId="0" fontId="82" fillId="13" borderId="19" xfId="0" applyFont="1" applyFill="1" applyBorder="1" applyAlignment="1" applyProtection="1">
      <alignment horizontal="center" vertical="center" readingOrder="1"/>
      <protection hidden="1"/>
    </xf>
    <xf numFmtId="0" fontId="57" fillId="21" borderId="19" xfId="0" applyFont="1" applyFill="1" applyBorder="1" applyAlignment="1" applyProtection="1">
      <alignment horizontal="left" vertical="center"/>
      <protection hidden="1"/>
    </xf>
    <xf numFmtId="10" fontId="51" fillId="0" borderId="19" xfId="0" applyNumberFormat="1" applyFont="1" applyBorder="1" applyAlignment="1" applyProtection="1">
      <alignment vertical="center" readingOrder="1"/>
      <protection hidden="1"/>
    </xf>
    <xf numFmtId="0" fontId="51" fillId="22" borderId="19" xfId="0" applyFont="1" applyFill="1" applyBorder="1" applyAlignment="1" applyProtection="1">
      <alignment horizontal="left" vertical="center" readingOrder="1"/>
      <protection hidden="1"/>
    </xf>
    <xf numFmtId="0" fontId="33" fillId="75" borderId="6" xfId="0" applyFont="1" applyFill="1" applyBorder="1" applyAlignment="1" applyProtection="1">
      <alignment horizontal="left" vertical="center" wrapText="1"/>
      <protection hidden="1"/>
    </xf>
    <xf numFmtId="0" fontId="49" fillId="73" borderId="6" xfId="0" applyFont="1" applyFill="1" applyBorder="1" applyAlignment="1" applyProtection="1">
      <alignment horizontal="center" vertical="center"/>
      <protection hidden="1"/>
    </xf>
    <xf numFmtId="0" fontId="82" fillId="13" borderId="6" xfId="0" applyFont="1" applyFill="1" applyBorder="1" applyAlignment="1" applyProtection="1">
      <alignment horizontal="center" vertical="center" readingOrder="1"/>
      <protection hidden="1"/>
    </xf>
    <xf numFmtId="0" fontId="51" fillId="22" borderId="6" xfId="0" applyFont="1" applyFill="1" applyBorder="1" applyAlignment="1" applyProtection="1">
      <alignment vertical="center" readingOrder="1"/>
      <protection hidden="1"/>
    </xf>
    <xf numFmtId="10" fontId="51" fillId="22" borderId="6" xfId="0" applyNumberFormat="1" applyFont="1" applyFill="1" applyBorder="1" applyAlignment="1" applyProtection="1">
      <alignment horizontal="left" vertical="center" readingOrder="1"/>
      <protection hidden="1"/>
    </xf>
    <xf numFmtId="0" fontId="51" fillId="22" borderId="6" xfId="0" applyFont="1" applyFill="1" applyBorder="1" applyAlignment="1" applyProtection="1">
      <alignment horizontal="left" vertical="center" readingOrder="1"/>
      <protection hidden="1"/>
    </xf>
    <xf numFmtId="0" fontId="54" fillId="18" borderId="6" xfId="0" applyFont="1" applyFill="1" applyBorder="1" applyAlignment="1" applyProtection="1">
      <alignment horizontal="center" vertical="center"/>
      <protection hidden="1"/>
    </xf>
    <xf numFmtId="0" fontId="59" fillId="20" borderId="19" xfId="0" applyFont="1" applyFill="1" applyBorder="1" applyAlignment="1" applyProtection="1">
      <alignment horizontal="center" vertical="center" wrapText="1"/>
      <protection hidden="1"/>
    </xf>
    <xf numFmtId="0" fontId="59" fillId="20" borderId="19" xfId="0" applyFont="1" applyFill="1" applyBorder="1" applyAlignment="1" applyProtection="1">
      <alignment horizontal="center" vertical="center"/>
      <protection hidden="1"/>
    </xf>
    <xf numFmtId="0" fontId="54" fillId="18" borderId="19" xfId="0" applyFont="1" applyFill="1" applyBorder="1" applyAlignment="1" applyProtection="1">
      <alignment horizontal="center" vertical="center"/>
      <protection hidden="1"/>
    </xf>
    <xf numFmtId="0" fontId="46" fillId="75" borderId="19" xfId="0" applyFont="1" applyFill="1" applyBorder="1" applyAlignment="1" applyProtection="1">
      <alignment horizontal="left" vertical="center" wrapText="1"/>
      <protection hidden="1"/>
    </xf>
    <xf numFmtId="0" fontId="84" fillId="13" borderId="19" xfId="0" applyFont="1" applyFill="1" applyBorder="1" applyAlignment="1" applyProtection="1">
      <alignment horizontal="center" vertical="center" readingOrder="1"/>
      <protection hidden="1"/>
    </xf>
    <xf numFmtId="0" fontId="49" fillId="17" borderId="19" xfId="0" applyFont="1" applyFill="1" applyBorder="1" applyAlignment="1" applyProtection="1">
      <alignment horizontal="center" vertical="center"/>
      <protection hidden="1"/>
    </xf>
    <xf numFmtId="10" fontId="51" fillId="22" borderId="19" xfId="0" applyNumberFormat="1" applyFont="1" applyFill="1" applyBorder="1" applyAlignment="1" applyProtection="1">
      <alignment horizontal="left" vertical="center" wrapText="1" readingOrder="1"/>
      <protection hidden="1"/>
    </xf>
    <xf numFmtId="10" fontId="51" fillId="0" borderId="19" xfId="0" applyNumberFormat="1" applyFont="1" applyBorder="1" applyAlignment="1" applyProtection="1">
      <alignment horizontal="left" vertical="center" wrapText="1" readingOrder="1"/>
      <protection hidden="1"/>
    </xf>
    <xf numFmtId="0" fontId="51" fillId="0" borderId="19" xfId="0" applyFont="1" applyBorder="1" applyAlignment="1" applyProtection="1">
      <alignment horizontal="left" vertical="center" readingOrder="1"/>
      <protection hidden="1"/>
    </xf>
    <xf numFmtId="0" fontId="47" fillId="20" borderId="19" xfId="0" applyFont="1" applyFill="1" applyBorder="1" applyAlignment="1" applyProtection="1">
      <alignment horizontal="left" vertical="center" wrapText="1"/>
      <protection hidden="1"/>
    </xf>
    <xf numFmtId="0" fontId="59" fillId="0" borderId="19" xfId="0" applyFont="1" applyBorder="1" applyAlignment="1" applyProtection="1">
      <alignment horizontal="center" vertical="center"/>
      <protection hidden="1"/>
    </xf>
  </cellXfs>
  <cellStyles count="305">
    <cellStyle name="20% - Ênfase1" xfId="233" builtinId="30" customBuiltin="1"/>
    <cellStyle name="20% - Ênfase1 2" xfId="42"/>
    <cellStyle name="20% - Ênfase1 2 2" xfId="43"/>
    <cellStyle name="20% - Ênfase1 2 2 2" xfId="44"/>
    <cellStyle name="20% - Ênfase1 3" xfId="291"/>
    <cellStyle name="20% - Ênfase2" xfId="236" builtinId="34" customBuiltin="1"/>
    <cellStyle name="20% - Ênfase2 2" xfId="45"/>
    <cellStyle name="20% - Ênfase2 2 2" xfId="46"/>
    <cellStyle name="20% - Ênfase2 2 2 2" xfId="47"/>
    <cellStyle name="20% - Ênfase2 3" xfId="293"/>
    <cellStyle name="20% - Ênfase3" xfId="239" builtinId="38" customBuiltin="1"/>
    <cellStyle name="20% - Ênfase3 2" xfId="48"/>
    <cellStyle name="20% - Ênfase3 2 2" xfId="49"/>
    <cellStyle name="20% - Ênfase3 2 2 2" xfId="50"/>
    <cellStyle name="20% - Ênfase3 3" xfId="295"/>
    <cellStyle name="20% - Ênfase4" xfId="242" builtinId="42" customBuiltin="1"/>
    <cellStyle name="20% - Ênfase4 2" xfId="51"/>
    <cellStyle name="20% - Ênfase4 2 2" xfId="52"/>
    <cellStyle name="20% - Ênfase4 2 2 2" xfId="53"/>
    <cellStyle name="20% - Ênfase4 3" xfId="297"/>
    <cellStyle name="20% - Ênfase5" xfId="245" builtinId="46" customBuiltin="1"/>
    <cellStyle name="20% - Ênfase5 2" xfId="54"/>
    <cellStyle name="20% - Ênfase5 2 2" xfId="55"/>
    <cellStyle name="20% - Ênfase5 2 2 2" xfId="56"/>
    <cellStyle name="20% - Ênfase5 3" xfId="299"/>
    <cellStyle name="20% - Ênfase6" xfId="248" builtinId="50" customBuiltin="1"/>
    <cellStyle name="20% - Ênfase6 2" xfId="57"/>
    <cellStyle name="20% - Ênfase6 2 2" xfId="58"/>
    <cellStyle name="20% - Ênfase6 2 2 2" xfId="59"/>
    <cellStyle name="20% - Ênfase6 3" xfId="301"/>
    <cellStyle name="40% - Ênfase1" xfId="234" builtinId="31" customBuiltin="1"/>
    <cellStyle name="40% - Ênfase1 2" xfId="60"/>
    <cellStyle name="40% - Ênfase1 2 2" xfId="61"/>
    <cellStyle name="40% - Ênfase1 2 2 2" xfId="62"/>
    <cellStyle name="40% - Ênfase1 3" xfId="292"/>
    <cellStyle name="40% - Ênfase2" xfId="237" builtinId="35" customBuiltin="1"/>
    <cellStyle name="40% - Ênfase2 2" xfId="63"/>
    <cellStyle name="40% - Ênfase2 2 2" xfId="64"/>
    <cellStyle name="40% - Ênfase2 2 2 2" xfId="65"/>
    <cellStyle name="40% - Ênfase2 3" xfId="294"/>
    <cellStyle name="40% - Ênfase3" xfId="240" builtinId="39" customBuiltin="1"/>
    <cellStyle name="40% - Ênfase3 2" xfId="66"/>
    <cellStyle name="40% - Ênfase3 2 2" xfId="67"/>
    <cellStyle name="40% - Ênfase3 2 2 2" xfId="68"/>
    <cellStyle name="40% - Ênfase3 3" xfId="296"/>
    <cellStyle name="40% - Ênfase4" xfId="243" builtinId="43" customBuiltin="1"/>
    <cellStyle name="40% - Ênfase4 2" xfId="69"/>
    <cellStyle name="40% - Ênfase4 2 2" xfId="70"/>
    <cellStyle name="40% - Ênfase4 2 2 2" xfId="71"/>
    <cellStyle name="40% - Ênfase4 3" xfId="298"/>
    <cellStyle name="40% - Ênfase5" xfId="246" builtinId="47" customBuiltin="1"/>
    <cellStyle name="40% - Ênfase5 2" xfId="72"/>
    <cellStyle name="40% - Ênfase5 2 2" xfId="73"/>
    <cellStyle name="40% - Ênfase5 2 2 2" xfId="74"/>
    <cellStyle name="40% - Ênfase5 3" xfId="300"/>
    <cellStyle name="40% - Ênfase6" xfId="249" builtinId="51" customBuiltin="1"/>
    <cellStyle name="40% - Ênfase6 2" xfId="75"/>
    <cellStyle name="40% - Ênfase6 2 2" xfId="76"/>
    <cellStyle name="40% - Ênfase6 2 2 2" xfId="77"/>
    <cellStyle name="40% - Ênfase6 3" xfId="302"/>
    <cellStyle name="60% - Ênfase1 2" xfId="78"/>
    <cellStyle name="60% - Ênfase1 2 2" xfId="79"/>
    <cellStyle name="60% - Ênfase1 2 2 2" xfId="80"/>
    <cellStyle name="60% - Ênfase1 3" xfId="253"/>
    <cellStyle name="60% - Ênfase2 2" xfId="81"/>
    <cellStyle name="60% - Ênfase2 2 2" xfId="82"/>
    <cellStyle name="60% - Ênfase2 2 2 2" xfId="83"/>
    <cellStyle name="60% - Ênfase2 3" xfId="254"/>
    <cellStyle name="60% - Ênfase3 2" xfId="84"/>
    <cellStyle name="60% - Ênfase3 2 2" xfId="85"/>
    <cellStyle name="60% - Ênfase3 2 2 2" xfId="86"/>
    <cellStyle name="60% - Ênfase3 3" xfId="255"/>
    <cellStyle name="60% - Ênfase4 2" xfId="87"/>
    <cellStyle name="60% - Ênfase4 2 2" xfId="88"/>
    <cellStyle name="60% - Ênfase4 2 2 2" xfId="89"/>
    <cellStyle name="60% - Ênfase4 3" xfId="256"/>
    <cellStyle name="60% - Ênfase5 2" xfId="90"/>
    <cellStyle name="60% - Ênfase5 2 2" xfId="91"/>
    <cellStyle name="60% - Ênfase5 2 2 2" xfId="92"/>
    <cellStyle name="60% - Ênfase5 3" xfId="257"/>
    <cellStyle name="60% - Ênfase6 2" xfId="93"/>
    <cellStyle name="60% - Ênfase6 2 2" xfId="94"/>
    <cellStyle name="60% - Ênfase6 2 2 2" xfId="95"/>
    <cellStyle name="60% - Ênfase6 3" xfId="258"/>
    <cellStyle name="Accent" xfId="2"/>
    <cellStyle name="Accent 1" xfId="3"/>
    <cellStyle name="Accent 2" xfId="4"/>
    <cellStyle name="Accent 3" xfId="5"/>
    <cellStyle name="Bad" xfId="6"/>
    <cellStyle name="Bom" xfId="222" builtinId="26" customBuiltin="1"/>
    <cellStyle name="Bom 2" xfId="96"/>
    <cellStyle name="Bom 2 2" xfId="97"/>
    <cellStyle name="Bom 2 2 2" xfId="98"/>
    <cellStyle name="Cálculo" xfId="226" builtinId="22" customBuiltin="1"/>
    <cellStyle name="Cálculo 2" xfId="99"/>
    <cellStyle name="Cálculo 2 2" xfId="100"/>
    <cellStyle name="Cálculo 2 2 2" xfId="101"/>
    <cellStyle name="Célula de Verificação" xfId="228" builtinId="23" customBuiltin="1"/>
    <cellStyle name="Célula de Verificação 2" xfId="102"/>
    <cellStyle name="Célula de Verificação 2 2" xfId="103"/>
    <cellStyle name="Célula de Verificação 2 2 2" xfId="104"/>
    <cellStyle name="Célula Vinculada" xfId="227" builtinId="24" customBuiltin="1"/>
    <cellStyle name="Célula Vinculada 2" xfId="105"/>
    <cellStyle name="Ênfase1" xfId="232" builtinId="29" customBuiltin="1"/>
    <cellStyle name="Ênfase1 2" xfId="106"/>
    <cellStyle name="Ênfase1 2 2" xfId="107"/>
    <cellStyle name="Ênfase1 2 2 2" xfId="108"/>
    <cellStyle name="Ênfase2" xfId="235" builtinId="33" customBuiltin="1"/>
    <cellStyle name="Ênfase2 2" xfId="109"/>
    <cellStyle name="Ênfase2 2 2" xfId="110"/>
    <cellStyle name="Ênfase2 2 2 2" xfId="111"/>
    <cellStyle name="Ênfase3" xfId="238" builtinId="37" customBuiltin="1"/>
    <cellStyle name="Ênfase3 2" xfId="112"/>
    <cellStyle name="Ênfase3 2 2" xfId="113"/>
    <cellStyle name="Ênfase3 2 2 2" xfId="114"/>
    <cellStyle name="Ênfase4" xfId="241" builtinId="41" customBuiltin="1"/>
    <cellStyle name="Ênfase4 2" xfId="115"/>
    <cellStyle name="Ênfase4 2 2" xfId="116"/>
    <cellStyle name="Ênfase4 2 2 2" xfId="117"/>
    <cellStyle name="Ênfase5" xfId="244" builtinId="45" customBuiltin="1"/>
    <cellStyle name="Ênfase5 2" xfId="118"/>
    <cellStyle name="Ênfase5 2 2" xfId="119"/>
    <cellStyle name="Ênfase5 2 2 2" xfId="120"/>
    <cellStyle name="Ênfase6" xfId="247" builtinId="49" customBuiltin="1"/>
    <cellStyle name="Ênfase6 2" xfId="121"/>
    <cellStyle name="Ênfase6 2 2" xfId="122"/>
    <cellStyle name="Ênfase6 2 2 2" xfId="123"/>
    <cellStyle name="Entrada" xfId="224" builtinId="20" customBuiltin="1"/>
    <cellStyle name="Entrada 2" xfId="124"/>
    <cellStyle name="Entrada 2 2" xfId="125"/>
    <cellStyle name="Entrada 2 2 2" xfId="126"/>
    <cellStyle name="Error" xfId="7"/>
    <cellStyle name="Excel Built-in Normal" xfId="127"/>
    <cellStyle name="Excel_BuiltIn_Comma" xfId="8"/>
    <cellStyle name="Excel_BuiltIn_Percent" xfId="9"/>
    <cellStyle name="Footnote" xfId="10"/>
    <cellStyle name="Good" xfId="11"/>
    <cellStyle name="Heading (user)" xfId="12"/>
    <cellStyle name="Heading 1" xfId="13"/>
    <cellStyle name="Heading 2" xfId="14"/>
    <cellStyle name="Hyperlink" xfId="15"/>
    <cellStyle name="Incorreto" xfId="223" builtinId="27" customBuiltin="1"/>
    <cellStyle name="Incorreto 2" xfId="128"/>
    <cellStyle name="Incorreto 2 2" xfId="129"/>
    <cellStyle name="Incorreto 2 2 2" xfId="130"/>
    <cellStyle name="Moeda" xfId="1" builtinId="4"/>
    <cellStyle name="Moeda 2" xfId="29"/>
    <cellStyle name="Moeda 2 2" xfId="35"/>
    <cellStyle name="Moeda 2 2 2" xfId="268"/>
    <cellStyle name="Moeda 2 3" xfId="132"/>
    <cellStyle name="Moeda 2 4" xfId="264"/>
    <cellStyle name="Moeda 3" xfId="32"/>
    <cellStyle name="Moeda 3 2" xfId="133"/>
    <cellStyle name="Moeda 3 3" xfId="265"/>
    <cellStyle name="Moeda 4" xfId="134"/>
    <cellStyle name="Moeda 4 2" xfId="272"/>
    <cellStyle name="Moeda 5" xfId="131"/>
    <cellStyle name="Moeda 5 2" xfId="271"/>
    <cellStyle name="Moeda 6" xfId="213"/>
    <cellStyle name="Moeda 7" xfId="37"/>
    <cellStyle name="Moeda 8" xfId="259"/>
    <cellStyle name="Moeda 9" xfId="261"/>
    <cellStyle name="Neutra 2" xfId="135"/>
    <cellStyle name="Neutra 2 2" xfId="136"/>
    <cellStyle name="Neutra 2 2 2" xfId="137"/>
    <cellStyle name="Neutral" xfId="16"/>
    <cellStyle name="Neutro 2" xfId="251"/>
    <cellStyle name="Normal" xfId="0" builtinId="0" customBuiltin="1"/>
    <cellStyle name="Normal 10" xfId="215"/>
    <cellStyle name="Normal 11" xfId="250"/>
    <cellStyle name="Normal 11 2" xfId="303"/>
    <cellStyle name="Normal 12" xfId="138"/>
    <cellStyle name="Normal 13" xfId="260"/>
    <cellStyle name="Normal 2" xfId="17"/>
    <cellStyle name="Normal 2 2" xfId="140"/>
    <cellStyle name="Normal 2 2 2" xfId="141"/>
    <cellStyle name="Normal 2 3" xfId="139"/>
    <cellStyle name="Normal 2_Modelo de Detalhamento do  BDI" xfId="142"/>
    <cellStyle name="Normal 3" xfId="40"/>
    <cellStyle name="Normal 3 2" xfId="144"/>
    <cellStyle name="Normal 3 2 2" xfId="273"/>
    <cellStyle name="Normal 3 3" xfId="143"/>
    <cellStyle name="Normal 3 4" xfId="269"/>
    <cellStyle name="Normal 4" xfId="145"/>
    <cellStyle name="Normal 5" xfId="146"/>
    <cellStyle name="Normal 6" xfId="41"/>
    <cellStyle name="Normal 6 2" xfId="270"/>
    <cellStyle name="Normal 7" xfId="36"/>
    <cellStyle name="Normal 8" xfId="214"/>
    <cellStyle name="Normal 9" xfId="216"/>
    <cellStyle name="Nota 2" xfId="147"/>
    <cellStyle name="Nota 2 2" xfId="148"/>
    <cellStyle name="Nota 2 2 2" xfId="149"/>
    <cellStyle name="Nota 2 2 3" xfId="150"/>
    <cellStyle name="Nota 2 2 4" xfId="151"/>
    <cellStyle name="Nota 2 3" xfId="152"/>
    <cellStyle name="Nota 2 3 2" xfId="153"/>
    <cellStyle name="Nota 2 4" xfId="154"/>
    <cellStyle name="Nota 3" xfId="155"/>
    <cellStyle name="Nota 4" xfId="156"/>
    <cellStyle name="Nota 4 2" xfId="157"/>
    <cellStyle name="Nota 5" xfId="158"/>
    <cellStyle name="Nota 5 2" xfId="159"/>
    <cellStyle name="Nota 6" xfId="160"/>
    <cellStyle name="Nota 7" xfId="161"/>
    <cellStyle name="Nota 8" xfId="252"/>
    <cellStyle name="Nota 8 2" xfId="304"/>
    <cellStyle name="Note" xfId="18"/>
    <cellStyle name="Porcentagem" xfId="30" builtinId="5"/>
    <cellStyle name="Porcentagem 10" xfId="38"/>
    <cellStyle name="Porcentagem 2" xfId="19"/>
    <cellStyle name="Porcentagem 2 2" xfId="164"/>
    <cellStyle name="Porcentagem 2 3" xfId="163"/>
    <cellStyle name="Porcentagem 3" xfId="165"/>
    <cellStyle name="Porcentagem 3 2" xfId="166"/>
    <cellStyle name="Porcentagem 4" xfId="167"/>
    <cellStyle name="Porcentagem 5" xfId="168"/>
    <cellStyle name="Porcentagem 5 2" xfId="169"/>
    <cellStyle name="Porcentagem 5 3" xfId="170"/>
    <cellStyle name="Porcentagem 5 3 2" xfId="171"/>
    <cellStyle name="Porcentagem 6" xfId="172"/>
    <cellStyle name="Porcentagem 6 2" xfId="173"/>
    <cellStyle name="Porcentagem 7" xfId="174"/>
    <cellStyle name="Porcentagem 8" xfId="175"/>
    <cellStyle name="Porcentagem 9" xfId="162"/>
    <cellStyle name="Saída" xfId="225" builtinId="21" customBuiltin="1"/>
    <cellStyle name="Saída 2" xfId="176"/>
    <cellStyle name="Saída 2 2" xfId="177"/>
    <cellStyle name="Saída 2 2 2" xfId="178"/>
    <cellStyle name="Sem título1" xfId="20"/>
    <cellStyle name="Sem título2" xfId="21"/>
    <cellStyle name="Sem título3" xfId="22"/>
    <cellStyle name="Sem título4" xfId="23"/>
    <cellStyle name="Separador de milhares 2" xfId="179"/>
    <cellStyle name="Separador de milhares 2 2" xfId="180"/>
    <cellStyle name="Separador de milhares 2 2 2" xfId="181"/>
    <cellStyle name="Separador de milhares 2 2 2 2" xfId="182"/>
    <cellStyle name="Separador de milhares 2 2 2 3" xfId="275"/>
    <cellStyle name="Separador de milhares 2 3" xfId="274"/>
    <cellStyle name="Status" xfId="24"/>
    <cellStyle name="Text" xfId="25"/>
    <cellStyle name="Texto de Aviso" xfId="229" builtinId="11" customBuiltin="1"/>
    <cellStyle name="Texto de Aviso 2" xfId="183"/>
    <cellStyle name="Texto Explicativo" xfId="230" builtinId="53" customBuiltin="1"/>
    <cellStyle name="Texto Explicativo 2" xfId="184"/>
    <cellStyle name="Texto Explicativo 3" xfId="39"/>
    <cellStyle name="Título" xfId="217" builtinId="15" customBuiltin="1"/>
    <cellStyle name="Título 1" xfId="218" builtinId="16" customBuiltin="1"/>
    <cellStyle name="Título 1 1" xfId="185"/>
    <cellStyle name="Título 1 1 1" xfId="186"/>
    <cellStyle name="Título 1 2" xfId="187"/>
    <cellStyle name="Título 1 2 2" xfId="188"/>
    <cellStyle name="Título 1 2 2 2" xfId="189"/>
    <cellStyle name="Título 2" xfId="219" builtinId="17" customBuiltin="1"/>
    <cellStyle name="Título 2 2" xfId="190"/>
    <cellStyle name="Título 3" xfId="220" builtinId="18" customBuiltin="1"/>
    <cellStyle name="Título 3 2" xfId="191"/>
    <cellStyle name="Título 4" xfId="221" builtinId="19" customBuiltin="1"/>
    <cellStyle name="Título 4 2" xfId="192"/>
    <cellStyle name="Título 5" xfId="193"/>
    <cellStyle name="Total" xfId="231" builtinId="25" customBuiltin="1"/>
    <cellStyle name="Total 2" xfId="194"/>
    <cellStyle name="Vírgula" xfId="27" builtinId="3"/>
    <cellStyle name="Vírgula 2" xfId="28"/>
    <cellStyle name="Vírgula 2 2" xfId="34"/>
    <cellStyle name="Vírgula 2 2 2" xfId="198"/>
    <cellStyle name="Vírgula 2 2 2 2" xfId="278"/>
    <cellStyle name="Vírgula 2 2 3" xfId="199"/>
    <cellStyle name="Vírgula 2 2 4" xfId="197"/>
    <cellStyle name="Vírgula 2 2 5" xfId="267"/>
    <cellStyle name="Vírgula 2 3" xfId="200"/>
    <cellStyle name="Vírgula 2 3 2" xfId="201"/>
    <cellStyle name="Vírgula 2 3 3" xfId="279"/>
    <cellStyle name="Vírgula 2 4" xfId="202"/>
    <cellStyle name="Vírgula 2 4 2" xfId="280"/>
    <cellStyle name="Vírgula 2 5" xfId="196"/>
    <cellStyle name="Vírgula 2 5 2" xfId="277"/>
    <cellStyle name="Vírgula 2 6" xfId="263"/>
    <cellStyle name="Vírgula 3" xfId="33"/>
    <cellStyle name="Vírgula 3 2" xfId="204"/>
    <cellStyle name="Vírgula 3 2 2" xfId="282"/>
    <cellStyle name="Vírgula 3 3" xfId="203"/>
    <cellStyle name="Vírgula 3 3 2" xfId="281"/>
    <cellStyle name="Vírgula 3 4" xfId="266"/>
    <cellStyle name="Vírgula 4" xfId="205"/>
    <cellStyle name="Vírgula 4 2" xfId="31"/>
    <cellStyle name="Vírgula 4 2 2" xfId="206"/>
    <cellStyle name="Vírgula 4 2 2 2" xfId="284"/>
    <cellStyle name="Vírgula 4 3" xfId="207"/>
    <cellStyle name="Vírgula 4 3 2" xfId="208"/>
    <cellStyle name="Vírgula 4 3 2 2" xfId="286"/>
    <cellStyle name="Vírgula 4 3 3" xfId="285"/>
    <cellStyle name="Vírgula 4 4" xfId="283"/>
    <cellStyle name="Vírgula 5" xfId="209"/>
    <cellStyle name="Vírgula 5 2" xfId="210"/>
    <cellStyle name="Vírgula 5 2 2" xfId="288"/>
    <cellStyle name="Vírgula 5 3" xfId="287"/>
    <cellStyle name="Vírgula 6" xfId="211"/>
    <cellStyle name="Vírgula 6 2" xfId="289"/>
    <cellStyle name="Vírgula 7" xfId="212"/>
    <cellStyle name="Vírgula 7 2" xfId="290"/>
    <cellStyle name="Vírgula 8" xfId="195"/>
    <cellStyle name="Vírgula 8 2" xfId="276"/>
    <cellStyle name="Vírgula 9" xfId="262"/>
    <cellStyle name="Warning" xfId="26"/>
  </cellStyles>
  <dxfs count="85">
    <dxf>
      <font>
        <b/>
        <i val="0"/>
        <color rgb="FFFF0000"/>
      </font>
      <fill>
        <patternFill>
          <bgColor rgb="FFFF9999"/>
        </patternFill>
      </fill>
    </dxf>
    <dxf>
      <font>
        <b/>
        <i val="0"/>
      </font>
      <fill>
        <patternFill patternType="solid">
          <fgColor indexed="64"/>
          <bgColor theme="0" tint="-0.1499679555650502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5"/>
        </patternFill>
      </fill>
    </dxf>
    <dxf>
      <font>
        <b/>
        <i val="0"/>
      </font>
      <fill>
        <patternFill patternType="solid">
          <fgColor indexed="64"/>
          <bgColor theme="0" tint="-0.14996795556505021"/>
        </patternFill>
      </fill>
    </dxf>
    <dxf>
      <font>
        <color theme="0"/>
      </font>
      <fill>
        <patternFill>
          <bgColor theme="5"/>
        </patternFill>
      </fill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  <color rgb="FFFF0000"/>
      </font>
    </dxf>
    <dxf>
      <font>
        <b/>
        <i val="0"/>
        <color theme="8" tint="-0.24994659260841701"/>
      </font>
    </dxf>
    <dxf>
      <font>
        <b/>
        <i val="0"/>
      </font>
      <fill>
        <patternFill patternType="solid">
          <fgColor indexed="64"/>
          <bgColor theme="0" tint="-0.14996795556505021"/>
        </patternFill>
      </fill>
    </dxf>
    <dxf>
      <font>
        <color theme="0"/>
      </font>
      <fill>
        <patternFill>
          <bgColor theme="5"/>
        </patternFill>
      </fill>
    </dxf>
    <dxf>
      <font>
        <b/>
        <i val="0"/>
        <color theme="8" tint="-0.24994659260841701"/>
      </font>
    </dxf>
    <dxf>
      <font>
        <b/>
        <i val="0"/>
      </font>
      <fill>
        <patternFill patternType="solid">
          <fgColor indexed="64"/>
          <bgColor theme="0" tint="-0.14996795556505021"/>
        </patternFill>
      </fill>
    </dxf>
    <dxf>
      <font>
        <b/>
        <i val="0"/>
      </font>
      <fill>
        <patternFill patternType="solid">
          <fgColor indexed="64"/>
          <bgColor theme="0" tint="-0.1499679555650502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5"/>
        </patternFill>
      </fill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5"/>
        </patternFill>
      </fill>
    </dxf>
    <dxf>
      <font>
        <b/>
        <i val="0"/>
        <color theme="8" tint="-0.24994659260841701"/>
      </font>
    </dxf>
    <dxf>
      <font>
        <b/>
        <i val="0"/>
        <color theme="8" tint="-0.24994659260841701"/>
      </font>
    </dxf>
    <dxf>
      <font>
        <b/>
        <i val="0"/>
      </font>
      <fill>
        <patternFill patternType="solid">
          <fgColor indexed="64"/>
          <bgColor theme="0" tint="-0.14996795556505021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5"/>
        </patternFill>
      </fill>
    </dxf>
    <dxf>
      <font>
        <b/>
        <i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ill>
        <patternFill>
          <bgColor theme="0"/>
        </patternFill>
      </fill>
    </dxf>
    <dxf>
      <fill>
        <patternFill>
          <bgColor rgb="FFFFFFCC"/>
        </patternFill>
      </fill>
    </dxf>
    <dxf>
      <font>
        <b/>
        <i val="0"/>
      </font>
      <fill>
        <patternFill patternType="solid">
          <fgColor indexed="64"/>
          <bgColor theme="0" tint="-0.1499679555650502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ill>
        <patternFill>
          <bgColor theme="0"/>
        </patternFill>
      </fill>
    </dxf>
    <dxf>
      <fill>
        <patternFill>
          <bgColor rgb="FFFFFFCC"/>
        </patternFill>
      </fill>
    </dxf>
    <dxf>
      <font>
        <b/>
        <i val="0"/>
      </font>
      <fill>
        <patternFill patternType="solid">
          <fgColor indexed="64"/>
          <bgColor theme="0" tint="-0.14996795556505021"/>
        </patternFill>
      </fill>
    </dxf>
    <dxf>
      <font>
        <color theme="0"/>
      </font>
      <fill>
        <patternFill>
          <bgColor theme="5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ill>
        <patternFill>
          <bgColor theme="0"/>
        </patternFill>
      </fill>
    </dxf>
    <dxf>
      <fill>
        <patternFill>
          <bgColor rgb="FFFFFF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 patternType="solid">
          <fgColor indexed="64"/>
          <bgColor theme="0" tint="-0.1499679555650502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5"/>
        </patternFill>
      </fill>
    </dxf>
    <dxf>
      <font>
        <color rgb="FF0000FF"/>
      </font>
    </dxf>
    <dxf>
      <font>
        <color rgb="FF0000FF"/>
      </font>
    </dxf>
    <dxf>
      <font>
        <color rgb="FF0000FF"/>
      </font>
    </dxf>
  </dxfs>
  <tableStyles count="0" defaultTableStyle="TableStyleMedium2" defaultPivotStyle="PivotStyleLight16"/>
  <colors>
    <mruColors>
      <color rgb="FFFFFFCC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295275</xdr:colOff>
          <xdr:row>0</xdr:row>
          <xdr:rowOff>114300</xdr:rowOff>
        </xdr:from>
        <xdr:to>
          <xdr:col>14</xdr:col>
          <xdr:colOff>514350</xdr:colOff>
          <xdr:row>1</xdr:row>
          <xdr:rowOff>123825</xdr:rowOff>
        </xdr:to>
        <xdr:sp macro="" textlink="">
          <xdr:nvSpPr>
            <xdr:cNvPr id="3076" name="Button 4" descr="Gerar planilha para licitação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B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pt-BR" sz="1100" b="1" i="0" u="none" strike="noStrike" baseline="0">
                  <a:solidFill>
                    <a:srgbClr val="000000"/>
                  </a:solidFill>
                  <a:latin typeface="Courier New"/>
                  <a:cs typeface="Courier New"/>
                </a:rPr>
                <a:t>CONCLUIR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371475</xdr:colOff>
          <xdr:row>0</xdr:row>
          <xdr:rowOff>114300</xdr:rowOff>
        </xdr:from>
        <xdr:to>
          <xdr:col>13</xdr:col>
          <xdr:colOff>247650</xdr:colOff>
          <xdr:row>1</xdr:row>
          <xdr:rowOff>123825</xdr:rowOff>
        </xdr:to>
        <xdr:sp macro="" textlink="">
          <xdr:nvSpPr>
            <xdr:cNvPr id="3078" name="Button 6" descr="Gerar planilha para licitação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B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pt-BR" sz="1100" b="0" i="0" u="none" strike="noStrike" baseline="0">
                  <a:solidFill>
                    <a:srgbClr val="000000"/>
                  </a:solidFill>
                  <a:latin typeface="Courier New"/>
                  <a:cs typeface="Courier New"/>
                </a:rPr>
                <a:t>OCULTAR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161925</xdr:colOff>
          <xdr:row>0</xdr:row>
          <xdr:rowOff>114300</xdr:rowOff>
        </xdr:from>
        <xdr:to>
          <xdr:col>12</xdr:col>
          <xdr:colOff>314325</xdr:colOff>
          <xdr:row>1</xdr:row>
          <xdr:rowOff>123825</xdr:rowOff>
        </xdr:to>
        <xdr:sp macro="" textlink="">
          <xdr:nvSpPr>
            <xdr:cNvPr id="3079" name="Button 7" descr="Gerar planilha para licitação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B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pt-BR" sz="1100" b="0" i="0" u="none" strike="noStrike" baseline="0">
                  <a:solidFill>
                    <a:srgbClr val="000000"/>
                  </a:solidFill>
                  <a:latin typeface="Courier New"/>
                  <a:cs typeface="Courier New"/>
                </a:rPr>
                <a:t>EXIBIR</a:t>
              </a:r>
            </a:p>
          </xdr:txBody>
        </xdr:sp>
        <xdr:clientData fPrintsWithSheet="0"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3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6">
    <tabColor rgb="FF00B050"/>
  </sheetPr>
  <dimension ref="A1:E15"/>
  <sheetViews>
    <sheetView topLeftCell="A9" zoomScaleNormal="100" workbookViewId="0">
      <selection activeCell="A12" sqref="A12:E12"/>
    </sheetView>
  </sheetViews>
  <sheetFormatPr defaultColWidth="15.625" defaultRowHeight="12.75"/>
  <cols>
    <col min="1" max="1" width="15.625" style="111"/>
    <col min="2" max="16384" width="15.625" style="110"/>
  </cols>
  <sheetData>
    <row r="1" spans="1:5">
      <c r="A1" s="114" t="s">
        <v>1231</v>
      </c>
      <c r="B1" s="404" t="s">
        <v>1234</v>
      </c>
      <c r="C1" s="405"/>
      <c r="D1" s="405"/>
      <c r="E1" s="406"/>
    </row>
    <row r="2" spans="1:5">
      <c r="A2" s="114" t="s">
        <v>1229</v>
      </c>
      <c r="B2" s="399" t="s">
        <v>1230</v>
      </c>
      <c r="C2" s="400"/>
      <c r="D2" s="400"/>
      <c r="E2" s="401"/>
    </row>
    <row r="3" spans="1:5">
      <c r="A3" s="112"/>
      <c r="B3" s="113"/>
      <c r="C3" s="113"/>
      <c r="D3" s="113"/>
      <c r="E3" s="113"/>
    </row>
    <row r="4" spans="1:5">
      <c r="A4" s="115" t="s">
        <v>1232</v>
      </c>
      <c r="B4" s="399" t="s">
        <v>1228</v>
      </c>
      <c r="C4" s="400"/>
      <c r="D4" s="400"/>
      <c r="E4" s="401"/>
    </row>
    <row r="6" spans="1:5" ht="18">
      <c r="A6" s="402" t="s">
        <v>1233</v>
      </c>
      <c r="B6" s="402"/>
      <c r="C6" s="402"/>
      <c r="D6" s="402"/>
      <c r="E6" s="402"/>
    </row>
    <row r="7" spans="1:5" ht="30" customHeight="1">
      <c r="A7" s="403" t="s">
        <v>1236</v>
      </c>
      <c r="B7" s="403"/>
      <c r="C7" s="403"/>
      <c r="D7" s="403"/>
      <c r="E7" s="403"/>
    </row>
    <row r="8" spans="1:5" ht="52.5" customHeight="1">
      <c r="A8" s="410" t="s">
        <v>1237</v>
      </c>
      <c r="B8" s="410"/>
      <c r="C8" s="410"/>
      <c r="D8" s="410"/>
      <c r="E8" s="410"/>
    </row>
    <row r="9" spans="1:5" ht="136.5" customHeight="1">
      <c r="A9" s="410" t="s">
        <v>1238</v>
      </c>
      <c r="B9" s="410"/>
      <c r="C9" s="410"/>
      <c r="D9" s="410"/>
      <c r="E9" s="410"/>
    </row>
    <row r="10" spans="1:5" ht="52.5" customHeight="1">
      <c r="A10" s="410" t="s">
        <v>1239</v>
      </c>
      <c r="B10" s="410"/>
      <c r="C10" s="410"/>
      <c r="D10" s="410"/>
      <c r="E10" s="410"/>
    </row>
    <row r="11" spans="1:5" ht="99" customHeight="1">
      <c r="A11" s="410" t="s">
        <v>1240</v>
      </c>
      <c r="B11" s="410"/>
      <c r="C11" s="410"/>
      <c r="D11" s="410"/>
      <c r="E11" s="410"/>
    </row>
    <row r="12" spans="1:5" ht="69.75" customHeight="1">
      <c r="A12" s="403" t="s">
        <v>1241</v>
      </c>
      <c r="B12" s="403"/>
      <c r="C12" s="403"/>
      <c r="D12" s="403"/>
      <c r="E12" s="403"/>
    </row>
    <row r="13" spans="1:5" ht="49.5" customHeight="1">
      <c r="A13" s="403" t="s">
        <v>1235</v>
      </c>
      <c r="B13" s="403"/>
      <c r="C13" s="403"/>
      <c r="D13" s="403"/>
      <c r="E13" s="403"/>
    </row>
    <row r="14" spans="1:5" ht="18">
      <c r="A14" s="402" t="s">
        <v>1242</v>
      </c>
      <c r="B14" s="402"/>
      <c r="C14" s="402"/>
      <c r="D14" s="402"/>
      <c r="E14" s="402"/>
    </row>
    <row r="15" spans="1:5" ht="150.75" customHeight="1">
      <c r="A15" s="407" t="s">
        <v>1243</v>
      </c>
      <c r="B15" s="408"/>
      <c r="C15" s="408"/>
      <c r="D15" s="408"/>
      <c r="E15" s="409"/>
    </row>
  </sheetData>
  <mergeCells count="13">
    <mergeCell ref="A13:E13"/>
    <mergeCell ref="A14:E14"/>
    <mergeCell ref="A15:E15"/>
    <mergeCell ref="A12:E12"/>
    <mergeCell ref="A8:E8"/>
    <mergeCell ref="A9:E9"/>
    <mergeCell ref="A10:E10"/>
    <mergeCell ref="A11:E11"/>
    <mergeCell ref="B4:E4"/>
    <mergeCell ref="A6:E6"/>
    <mergeCell ref="A7:E7"/>
    <mergeCell ref="B2:E2"/>
    <mergeCell ref="B1:E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9"/>
  <dimension ref="A1:IW17"/>
  <sheetViews>
    <sheetView workbookViewId="0">
      <selection activeCell="B5" sqref="B5:D5"/>
    </sheetView>
  </sheetViews>
  <sheetFormatPr defaultRowHeight="14.25"/>
  <cols>
    <col min="1" max="1" width="35.5" style="2" customWidth="1"/>
    <col min="2" max="3" width="7.75" style="2" customWidth="1"/>
    <col min="4" max="4" width="1.5" style="2" customWidth="1"/>
    <col min="5" max="5" width="13.875" style="2" customWidth="1"/>
    <col min="6" max="6" width="6.25" style="2" customWidth="1"/>
    <col min="7" max="7" width="20.375" style="2" customWidth="1"/>
    <col min="8" max="8" width="6.875" style="2" customWidth="1"/>
    <col min="9" max="257" width="8.5" style="2" customWidth="1"/>
    <col min="258" max="1024" width="8.5" customWidth="1"/>
  </cols>
  <sheetData>
    <row r="1" spans="1:13">
      <c r="A1" s="1" t="s">
        <v>57</v>
      </c>
    </row>
    <row r="2" spans="1:13">
      <c r="A2" s="3"/>
    </row>
    <row r="3" spans="1:13" ht="12.75" customHeight="1">
      <c r="A3" s="420" t="s">
        <v>58</v>
      </c>
      <c r="B3" s="420" t="s">
        <v>59</v>
      </c>
      <c r="C3" s="420"/>
    </row>
    <row r="4" spans="1:13">
      <c r="A4" s="420"/>
      <c r="B4" s="4" t="s">
        <v>60</v>
      </c>
      <c r="C4" s="4" t="s">
        <v>61</v>
      </c>
      <c r="E4" s="5"/>
    </row>
    <row r="5" spans="1:13">
      <c r="A5" s="6" t="s">
        <v>62</v>
      </c>
      <c r="B5" s="7">
        <v>20.34</v>
      </c>
      <c r="C5" s="7">
        <v>25</v>
      </c>
    </row>
    <row r="6" spans="1:13">
      <c r="A6" s="6" t="s">
        <v>35</v>
      </c>
      <c r="B6" s="7">
        <v>11.1</v>
      </c>
      <c r="C6" s="7">
        <v>16.8</v>
      </c>
    </row>
    <row r="7" spans="1:13">
      <c r="A7" s="6" t="s">
        <v>63</v>
      </c>
      <c r="B7" s="7">
        <v>22.8</v>
      </c>
      <c r="C7" s="7">
        <v>30.95</v>
      </c>
    </row>
    <row r="8" spans="1:13">
      <c r="A8" s="6" t="s">
        <v>56</v>
      </c>
      <c r="B8" s="7">
        <v>20.76</v>
      </c>
      <c r="C8" s="7">
        <v>26.44</v>
      </c>
    </row>
    <row r="9" spans="1:13">
      <c r="A9" s="8" t="s">
        <v>64</v>
      </c>
      <c r="B9" s="7">
        <v>19.600000000000001</v>
      </c>
      <c r="C9" s="7">
        <v>24.23</v>
      </c>
    </row>
    <row r="10" spans="1:13">
      <c r="A10" s="420" t="s">
        <v>65</v>
      </c>
      <c r="B10" s="421" t="s">
        <v>16</v>
      </c>
      <c r="C10" s="421"/>
    </row>
    <row r="11" spans="1:13">
      <c r="A11" s="420"/>
      <c r="B11" s="4" t="s">
        <v>60</v>
      </c>
      <c r="C11" s="4" t="s">
        <v>61</v>
      </c>
    </row>
    <row r="12" spans="1:13">
      <c r="A12" s="6" t="str">
        <f>BDI!$B$13</f>
        <v>Edificações</v>
      </c>
      <c r="B12" s="7">
        <f>LOOKUP(A12,A5:A9,B5:B9)</f>
        <v>20.34</v>
      </c>
      <c r="C12" s="7">
        <f>LOOKUP(A12,A5:A9,C5:C9)</f>
        <v>25</v>
      </c>
    </row>
    <row r="14" spans="1:13">
      <c r="A14" s="420" t="s">
        <v>66</v>
      </c>
      <c r="B14" s="420"/>
      <c r="M14" s="9"/>
    </row>
    <row r="15" spans="1:13">
      <c r="A15" s="10" t="s">
        <v>93</v>
      </c>
      <c r="B15" s="15">
        <f>ROUND((((1+(BDI!$C$17+BDI!$C$18+BDI!$C$19)/100)*(1+(BDI!$C$20/100))*(1+(BDI!$C$22/100)))/(1-((BDI!$C$28/100)*BDI!$C$29+BDI!$C$31+BDI!$C$32+4.5)/100)-1),4)*100</f>
        <v>31.480000000000004</v>
      </c>
      <c r="M15" s="9"/>
    </row>
    <row r="16" spans="1:13">
      <c r="A16" s="11" t="s">
        <v>33</v>
      </c>
      <c r="B16" s="15">
        <f>ROUND((((1+(BDI!$C$17+BDI!$C$18+BDI!$C$19)/100)*(1+(BDI!$C$20/100))*(1+(BDI!$C$22/100)))/(1-((BDI!$C$28/100)*BDI!$C$29+BDI!$C$31+BDI!$C$32)/100)-1),4)*100</f>
        <v>25</v>
      </c>
    </row>
    <row r="17" spans="1:2">
      <c r="A17" s="419" t="str">
        <f>IF(B16&lt;B12,"Não Atende o Limite Inferior",IF(B16&gt;C12,"Não Atende o Limite Superior","Atende"))</f>
        <v>Atende</v>
      </c>
      <c r="B17" s="419"/>
    </row>
  </sheetData>
  <mergeCells count="6">
    <mergeCell ref="A17:B17"/>
    <mergeCell ref="A3:A4"/>
    <mergeCell ref="B3:C3"/>
    <mergeCell ref="A10:A11"/>
    <mergeCell ref="B10:C10"/>
    <mergeCell ref="A14:B14"/>
  </mergeCells>
  <conditionalFormatting sqref="A17">
    <cfRule type="cellIs" dxfId="84" priority="1" stopIfTrue="1" operator="equal">
      <formula>"Atende"</formula>
    </cfRule>
  </conditionalFormatting>
  <printOptions horizontalCentered="1"/>
  <pageMargins left="0.39370078740157477" right="0.39370078740157477" top="0.59015748031496063" bottom="0.78740157480314954" header="0.39370078740157477" footer="0.39370078740157477"/>
  <pageSetup paperSize="273" fitToWidth="0" fitToHeight="0" pageOrder="overThenDown" orientation="portrait" useFirstPageNumber="1" r:id="rId1"/>
  <headerFooter alignWithMargins="0">
    <oddFooter>&amp;R&amp;10Página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8">
    <tabColor theme="7" tint="-0.499984740745262"/>
  </sheetPr>
  <dimension ref="A1:IW60"/>
  <sheetViews>
    <sheetView workbookViewId="0">
      <selection activeCell="B9" sqref="B9"/>
    </sheetView>
  </sheetViews>
  <sheetFormatPr defaultColWidth="9" defaultRowHeight="14.25"/>
  <cols>
    <col min="1" max="1" width="10.125" style="44" customWidth="1"/>
    <col min="2" max="2" width="37.375" style="44" customWidth="1"/>
    <col min="3" max="3" width="10.875" style="51" customWidth="1"/>
    <col min="4" max="4" width="2.875" style="44" customWidth="1"/>
    <col min="5" max="5" width="10.125" style="44" customWidth="1"/>
    <col min="6" max="6" width="31.875" style="44" customWidth="1"/>
    <col min="7" max="257" width="8.5" style="44" customWidth="1"/>
    <col min="258" max="1024" width="8.5" style="26" customWidth="1"/>
    <col min="1025" max="16384" width="9" style="26"/>
  </cols>
  <sheetData>
    <row r="1" spans="1:8" s="33" customFormat="1" ht="15.75">
      <c r="A1" s="425" t="s">
        <v>29</v>
      </c>
      <c r="B1" s="425"/>
      <c r="C1" s="425"/>
      <c r="D1" s="425"/>
      <c r="E1" s="32"/>
      <c r="F1" s="32"/>
      <c r="H1" s="34"/>
    </row>
    <row r="2" spans="1:8" s="36" customFormat="1" ht="12.75">
      <c r="A2" s="35"/>
      <c r="B2" s="35"/>
      <c r="C2" s="35"/>
      <c r="D2" s="35"/>
      <c r="E2" s="35"/>
      <c r="F2" s="35"/>
      <c r="H2" s="37"/>
    </row>
    <row r="3" spans="1:8" s="39" customFormat="1" ht="12.75" customHeight="1">
      <c r="A3" s="38" t="s">
        <v>30</v>
      </c>
      <c r="B3" s="426" t="s">
        <v>1306</v>
      </c>
      <c r="C3" s="426"/>
      <c r="D3" s="426"/>
      <c r="E3" s="35"/>
    </row>
    <row r="4" spans="1:8" s="39" customFormat="1" ht="12.75" customHeight="1">
      <c r="A4" s="38" t="s">
        <v>31</v>
      </c>
      <c r="B4" s="427" t="s">
        <v>1675</v>
      </c>
      <c r="C4" s="427"/>
      <c r="D4" s="427"/>
      <c r="E4" s="35"/>
    </row>
    <row r="5" spans="1:8" s="39" customFormat="1" ht="12.75">
      <c r="A5" s="38" t="s">
        <v>1222</v>
      </c>
      <c r="B5" s="428" t="s">
        <v>1676</v>
      </c>
      <c r="C5" s="428"/>
      <c r="D5" s="428"/>
      <c r="E5" s="35"/>
    </row>
    <row r="6" spans="1:8" s="39" customFormat="1" ht="12.75">
      <c r="A6" s="40"/>
      <c r="B6" s="41"/>
      <c r="C6" s="42"/>
      <c r="D6" s="43"/>
      <c r="E6" s="35"/>
    </row>
    <row r="7" spans="1:8">
      <c r="A7" s="423" t="s">
        <v>32</v>
      </c>
      <c r="B7" s="423"/>
      <c r="C7" s="423"/>
      <c r="D7" s="423"/>
    </row>
    <row r="8" spans="1:8" s="45" customFormat="1" ht="8.1" customHeight="1">
      <c r="B8" s="46"/>
      <c r="C8" s="47"/>
      <c r="D8" s="48"/>
    </row>
    <row r="9" spans="1:8">
      <c r="B9" s="49" t="s">
        <v>33</v>
      </c>
      <c r="C9" s="47"/>
      <c r="D9" s="48"/>
    </row>
    <row r="10" spans="1:8" ht="8.1" customHeight="1">
      <c r="C10" s="47"/>
      <c r="D10" s="48"/>
    </row>
    <row r="11" spans="1:8" hidden="1">
      <c r="A11" s="423" t="s">
        <v>34</v>
      </c>
      <c r="B11" s="423"/>
      <c r="C11" s="423"/>
      <c r="D11" s="423"/>
    </row>
    <row r="12" spans="1:8" s="45" customFormat="1" ht="6" hidden="1">
      <c r="C12" s="50"/>
      <c r="D12" s="46"/>
    </row>
    <row r="13" spans="1:8" hidden="1">
      <c r="B13" s="49" t="s">
        <v>62</v>
      </c>
      <c r="C13" s="50"/>
      <c r="D13" s="46"/>
    </row>
    <row r="14" spans="1:8" ht="8.1" hidden="1" customHeight="1">
      <c r="B14" s="51"/>
      <c r="D14" s="51"/>
      <c r="E14" s="51"/>
      <c r="F14" s="51"/>
    </row>
    <row r="15" spans="1:8">
      <c r="A15" s="423" t="s">
        <v>36</v>
      </c>
      <c r="B15" s="423"/>
      <c r="C15" s="423"/>
      <c r="D15" s="423"/>
    </row>
    <row r="16" spans="1:8" s="45" customFormat="1" ht="6">
      <c r="C16" s="50"/>
      <c r="D16" s="50"/>
    </row>
    <row r="17" spans="1:6">
      <c r="A17" s="52"/>
      <c r="B17" s="53" t="s">
        <v>37</v>
      </c>
      <c r="C17" s="54">
        <v>4</v>
      </c>
      <c r="D17" s="55" t="s">
        <v>38</v>
      </c>
      <c r="F17" s="56"/>
    </row>
    <row r="18" spans="1:6">
      <c r="A18" s="52"/>
      <c r="B18" s="53" t="s">
        <v>39</v>
      </c>
      <c r="C18" s="54">
        <v>0.97</v>
      </c>
      <c r="D18" s="55" t="s">
        <v>38</v>
      </c>
      <c r="F18" s="56"/>
    </row>
    <row r="19" spans="1:6">
      <c r="A19" s="52"/>
      <c r="B19" s="53" t="s">
        <v>40</v>
      </c>
      <c r="C19" s="54">
        <v>0.8</v>
      </c>
      <c r="D19" s="55" t="s">
        <v>38</v>
      </c>
      <c r="F19" s="56"/>
    </row>
    <row r="20" spans="1:6">
      <c r="A20" s="52"/>
      <c r="B20" s="53" t="s">
        <v>41</v>
      </c>
      <c r="C20" s="54">
        <v>1.23</v>
      </c>
      <c r="D20" s="55" t="s">
        <v>38</v>
      </c>
      <c r="F20" s="56"/>
    </row>
    <row r="21" spans="1:6" ht="8.1" customHeight="1">
      <c r="B21" s="57"/>
      <c r="C21" s="58"/>
      <c r="D21" s="59"/>
      <c r="F21" s="56"/>
    </row>
    <row r="22" spans="1:6">
      <c r="A22" s="52"/>
      <c r="B22" s="53" t="s">
        <v>42</v>
      </c>
      <c r="C22" s="54">
        <v>6.65</v>
      </c>
      <c r="D22" s="55" t="s">
        <v>38</v>
      </c>
      <c r="F22" s="56"/>
    </row>
    <row r="23" spans="1:6" ht="8.1" customHeight="1">
      <c r="D23" s="51"/>
    </row>
    <row r="24" spans="1:6" ht="12.75" customHeight="1">
      <c r="A24" s="423" t="s">
        <v>43</v>
      </c>
      <c r="B24" s="423"/>
      <c r="C24" s="423"/>
      <c r="D24" s="423"/>
    </row>
    <row r="25" spans="1:6" ht="8.1" customHeight="1">
      <c r="A25" s="48"/>
      <c r="B25" s="48"/>
      <c r="C25" s="48"/>
      <c r="D25" s="48"/>
    </row>
    <row r="26" spans="1:6" ht="12.75" customHeight="1">
      <c r="A26" s="48"/>
      <c r="B26" s="60" t="s">
        <v>44</v>
      </c>
      <c r="C26" s="61">
        <f>C29+C31+C32+C33</f>
        <v>8.65</v>
      </c>
      <c r="D26" s="62" t="s">
        <v>38</v>
      </c>
    </row>
    <row r="27" spans="1:6" ht="12.75" customHeight="1">
      <c r="A27" s="48"/>
      <c r="B27" s="48"/>
      <c r="C27" s="48"/>
      <c r="D27" s="48"/>
    </row>
    <row r="28" spans="1:6" ht="13.5" customHeight="1">
      <c r="A28" s="48"/>
      <c r="B28" s="63" t="s">
        <v>45</v>
      </c>
      <c r="C28" s="54">
        <v>100</v>
      </c>
      <c r="D28" s="62" t="s">
        <v>38</v>
      </c>
    </row>
    <row r="29" spans="1:6" ht="12.75" customHeight="1">
      <c r="A29" s="48"/>
      <c r="B29" s="63" t="s">
        <v>46</v>
      </c>
      <c r="C29" s="54">
        <v>5</v>
      </c>
      <c r="D29" s="62" t="s">
        <v>38</v>
      </c>
    </row>
    <row r="30" spans="1:6" s="45" customFormat="1" ht="8.1" customHeight="1">
      <c r="C30" s="64"/>
      <c r="D30" s="50"/>
    </row>
    <row r="31" spans="1:6">
      <c r="B31" s="63" t="s">
        <v>47</v>
      </c>
      <c r="C31" s="65">
        <v>3</v>
      </c>
      <c r="D31" s="66" t="s">
        <v>38</v>
      </c>
      <c r="F31" s="56"/>
    </row>
    <row r="32" spans="1:6" ht="12.75" customHeight="1">
      <c r="B32" s="63" t="s">
        <v>48</v>
      </c>
      <c r="C32" s="65">
        <v>0.65</v>
      </c>
      <c r="D32" s="66" t="s">
        <v>38</v>
      </c>
    </row>
    <row r="33" spans="1:6" ht="12.75" customHeight="1">
      <c r="B33" s="63" t="s">
        <v>49</v>
      </c>
      <c r="C33" s="65">
        <f>IF(B9="Com Desoneração",4.5,0)</f>
        <v>0</v>
      </c>
      <c r="D33" s="55" t="s">
        <v>38</v>
      </c>
    </row>
    <row r="34" spans="1:6" ht="8.1" customHeight="1">
      <c r="D34" s="51"/>
    </row>
    <row r="35" spans="1:6">
      <c r="A35" s="423" t="s">
        <v>50</v>
      </c>
      <c r="B35" s="423"/>
      <c r="C35" s="423"/>
      <c r="D35" s="423"/>
    </row>
    <row r="36" spans="1:6" s="45" customFormat="1" ht="6">
      <c r="C36" s="50"/>
      <c r="D36" s="46"/>
    </row>
    <row r="37" spans="1:6" ht="12.75" customHeight="1">
      <c r="B37" s="51" t="s">
        <v>51</v>
      </c>
      <c r="C37" s="424">
        <f>ROUND((((1+($C$17+$C$18+$C$19)/100)*(1+($C$20/100))*(1+($C$22/100)))/(1-$C$26/100)-1),4)</f>
        <v>0.25</v>
      </c>
      <c r="D37" s="424"/>
      <c r="E37" s="422" t="str">
        <f>Auxiliar!$A$17</f>
        <v>Atende</v>
      </c>
      <c r="F37" s="67"/>
    </row>
    <row r="38" spans="1:6" ht="12.75" customHeight="1">
      <c r="B38" s="51" t="s">
        <v>52</v>
      </c>
      <c r="C38" s="424"/>
      <c r="D38" s="424"/>
      <c r="E38" s="422"/>
      <c r="F38" s="68"/>
    </row>
    <row r="39" spans="1:6">
      <c r="C39" s="69"/>
    </row>
    <row r="40" spans="1:6">
      <c r="A40" s="70" t="s">
        <v>53</v>
      </c>
    </row>
    <row r="41" spans="1:6">
      <c r="A41" s="70" t="str">
        <f>CONCATENATE("do ISS para ",B13," é de ",C28," %",", com a respectiva alíquota de ",C29,"  %")</f>
        <v>do ISS para Edificações é de 100 %, com a respectiva alíquota de 5  %</v>
      </c>
    </row>
    <row r="42" spans="1:6">
      <c r="A42" s="70"/>
    </row>
    <row r="43" spans="1:6">
      <c r="A43" s="27" t="s">
        <v>54</v>
      </c>
      <c r="B43" s="71"/>
      <c r="C43" s="72"/>
      <c r="D43" s="72"/>
    </row>
    <row r="44" spans="1:6">
      <c r="A44" s="27" t="str">
        <f>CONCATENATE("elaboração do orçamento foi ",B9,", e que esta é a alternativa mais adequada para ")</f>
        <v xml:space="preserve">elaboração do orçamento foi Sem Desoneração, e que esta é a alternativa mais adequada para </v>
      </c>
      <c r="C44" s="72"/>
      <c r="D44" s="72"/>
    </row>
    <row r="45" spans="1:6">
      <c r="A45" s="27" t="s">
        <v>55</v>
      </c>
      <c r="C45" s="72"/>
      <c r="D45" s="72"/>
    </row>
    <row r="46" spans="1:6">
      <c r="A46" s="195"/>
      <c r="B46" s="195"/>
      <c r="C46" s="196"/>
      <c r="D46" s="195"/>
    </row>
    <row r="47" spans="1:6">
      <c r="A47" s="195"/>
      <c r="B47" s="195"/>
      <c r="C47" s="196"/>
      <c r="D47" s="195"/>
    </row>
    <row r="48" spans="1:6">
      <c r="A48" s="195"/>
      <c r="B48" s="195"/>
      <c r="C48" s="196"/>
      <c r="D48" s="195"/>
    </row>
    <row r="49" spans="1:4">
      <c r="A49" s="197"/>
      <c r="B49" s="198"/>
      <c r="C49" s="196"/>
      <c r="D49" s="195"/>
    </row>
    <row r="50" spans="1:4">
      <c r="A50" s="197"/>
      <c r="B50" s="199"/>
      <c r="C50" s="196"/>
      <c r="D50" s="195"/>
    </row>
    <row r="51" spans="1:4">
      <c r="A51" s="195"/>
      <c r="B51" s="195"/>
      <c r="C51" s="196"/>
      <c r="D51" s="195"/>
    </row>
    <row r="52" spans="1:4">
      <c r="A52" s="195"/>
      <c r="B52" s="195"/>
      <c r="C52" s="196"/>
      <c r="D52" s="195"/>
    </row>
    <row r="53" spans="1:4">
      <c r="A53" s="195"/>
      <c r="B53" s="195"/>
      <c r="C53" s="195"/>
      <c r="D53" s="195"/>
    </row>
    <row r="54" spans="1:4">
      <c r="A54" s="195"/>
      <c r="B54" s="195"/>
      <c r="C54" s="196"/>
      <c r="D54" s="195"/>
    </row>
    <row r="55" spans="1:4">
      <c r="A55" s="195"/>
      <c r="B55" s="198"/>
      <c r="C55" s="196"/>
      <c r="D55" s="195"/>
    </row>
    <row r="56" spans="1:4">
      <c r="A56" s="197"/>
      <c r="B56" s="199"/>
      <c r="C56" s="196"/>
      <c r="D56" s="195"/>
    </row>
    <row r="57" spans="1:4">
      <c r="A57" s="197"/>
      <c r="B57" s="199"/>
      <c r="C57" s="196"/>
      <c r="D57" s="195"/>
    </row>
    <row r="58" spans="1:4">
      <c r="A58" s="195"/>
      <c r="B58" s="195"/>
      <c r="C58" s="196"/>
      <c r="D58" s="195"/>
    </row>
    <row r="59" spans="1:4">
      <c r="A59" s="195"/>
      <c r="B59" s="195"/>
      <c r="C59" s="196"/>
      <c r="D59" s="195"/>
    </row>
    <row r="60" spans="1:4">
      <c r="A60" s="195"/>
      <c r="B60" s="195"/>
      <c r="C60" s="196"/>
      <c r="D60" s="195"/>
    </row>
  </sheetData>
  <mergeCells count="11">
    <mergeCell ref="E37:E38"/>
    <mergeCell ref="A24:D24"/>
    <mergeCell ref="A35:D35"/>
    <mergeCell ref="C37:D38"/>
    <mergeCell ref="A1:D1"/>
    <mergeCell ref="B3:D3"/>
    <mergeCell ref="B4:D4"/>
    <mergeCell ref="A7:D7"/>
    <mergeCell ref="A11:D11"/>
    <mergeCell ref="A15:D15"/>
    <mergeCell ref="B5:D5"/>
  </mergeCells>
  <conditionalFormatting sqref="F37">
    <cfRule type="cellIs" dxfId="83" priority="4" stopIfTrue="1" operator="equal">
      <formula>"Atende"</formula>
    </cfRule>
  </conditionalFormatting>
  <conditionalFormatting sqref="E37">
    <cfRule type="cellIs" dxfId="82" priority="1" stopIfTrue="1" operator="equal">
      <formula>"Atende"</formula>
    </cfRule>
  </conditionalFormatting>
  <dataValidations count="4">
    <dataValidation type="list" allowBlank="1" showErrorMessage="1" sqref="B9">
      <formula1>"Com Desoneração,Sem Desoneração"</formula1>
    </dataValidation>
    <dataValidation type="list" allowBlank="1" showErrorMessage="1" sqref="B13">
      <mc:AlternateContent xmlns:x12ac="http://schemas.microsoft.com/office/spreadsheetml/2011/1/ac" xmlns:mc="http://schemas.openxmlformats.org/markup-compatibility/2006">
        <mc:Choice Requires="x12ac">
          <x12ac:list>Edificações,Fornecimento de Materiais e Equipamentos,"Redes de Água, Esgoto ou Correlatas",Rodovias e Ferrovias,"Portuárias, Marítimas e Fluviais",</x12ac:list>
        </mc:Choice>
        <mc:Fallback>
          <formula1>"Edificações,Fornecimento de Materiais e Equipamentos,Redes de Água, Esgoto ou Correlatas,Rodovias e Ferrovias,Portuárias, Marítimas e Fluviais,"</formula1>
        </mc:Fallback>
      </mc:AlternateContent>
    </dataValidation>
    <dataValidation type="decimal" allowBlank="1" showErrorMessage="1" errorTitle="Atenção" error="O valor deve estar entre 0 e 100" sqref="C28">
      <formula1>0</formula1>
      <formula2>100</formula2>
    </dataValidation>
    <dataValidation type="decimal" allowBlank="1" showErrorMessage="1" errorTitle="Atenção" error="O valor deve estar entre 2%  e  5%" sqref="C29">
      <formula1>2</formula1>
      <formula2>5</formula2>
    </dataValidation>
  </dataValidations>
  <printOptions horizontalCentered="1"/>
  <pageMargins left="0.39370078740157483" right="0.39370078740157483" top="0.59055118110236227" bottom="0.78740157480314965" header="0.39370078740157483" footer="0.39370078740157483"/>
  <pageSetup paperSize="9" fitToWidth="0" fitToHeight="0" pageOrder="overThenDown" orientation="portrait" useFirstPageNumber="1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10">
    <tabColor theme="4" tint="-0.249977111117893"/>
    <pageSetUpPr fitToPage="1"/>
  </sheetPr>
  <dimension ref="A1:AE34"/>
  <sheetViews>
    <sheetView showGridLines="0" tabSelected="1" view="pageBreakPreview" zoomScale="90" zoomScaleNormal="90" zoomScaleSheetLayoutView="90" zoomScalePageLayoutView="70" workbookViewId="0">
      <selection activeCell="E24" sqref="E24"/>
    </sheetView>
  </sheetViews>
  <sheetFormatPr defaultColWidth="9" defaultRowHeight="18.75" customHeight="1"/>
  <cols>
    <col min="1" max="1" width="22.5" style="299" customWidth="1"/>
    <col min="2" max="2" width="9.875" style="126" customWidth="1"/>
    <col min="3" max="3" width="9.875" style="122" customWidth="1"/>
    <col min="4" max="4" width="13.875" style="122" bestFit="1" customWidth="1"/>
    <col min="5" max="5" width="57.625" style="121" customWidth="1"/>
    <col min="6" max="6" width="12.75" style="122" customWidth="1"/>
    <col min="7" max="7" width="8.875" style="128" customWidth="1"/>
    <col min="8" max="8" width="12.5" style="123" customWidth="1"/>
    <col min="9" max="9" width="11.875" style="123" customWidth="1"/>
    <col min="10" max="10" width="16.75" style="98" customWidth="1"/>
    <col min="11" max="11" width="2.375" style="75" customWidth="1"/>
    <col min="12" max="12" width="9.875" style="89" customWidth="1"/>
    <col min="13" max="13" width="13.5" style="76" customWidth="1"/>
    <col min="14" max="14" width="8.875" style="77" bestFit="1" customWidth="1"/>
    <col min="15" max="15" width="8.875" style="76" bestFit="1" customWidth="1"/>
    <col min="16" max="16" width="2.375" style="75" customWidth="1"/>
    <col min="17" max="17" width="14.125" style="74" bestFit="1" customWidth="1"/>
    <col min="18" max="18" width="11.25" style="74" bestFit="1" customWidth="1"/>
    <col min="19" max="19" width="15.625" style="74" customWidth="1"/>
    <col min="20" max="20" width="3.5" style="74" customWidth="1"/>
    <col min="21" max="23" width="15.625" style="74" customWidth="1"/>
    <col min="24" max="24" width="3.5" style="74" customWidth="1"/>
    <col min="25" max="25" width="2.75" style="74" bestFit="1" customWidth="1"/>
    <col min="26" max="26" width="15.625" style="74" customWidth="1"/>
    <col min="27" max="27" width="8.75" style="74" bestFit="1" customWidth="1"/>
    <col min="28" max="28" width="9.625" style="74" bestFit="1" customWidth="1"/>
    <col min="29" max="29" width="4.375" style="74" bestFit="1" customWidth="1"/>
    <col min="30" max="31" width="15.625" style="74" customWidth="1"/>
    <col min="32" max="16384" width="9" style="74"/>
  </cols>
  <sheetData>
    <row r="1" spans="1:31" ht="18.75" customHeight="1">
      <c r="B1" s="442" t="s">
        <v>1221</v>
      </c>
      <c r="C1" s="443"/>
      <c r="D1" s="443"/>
      <c r="E1" s="443"/>
      <c r="F1" s="443"/>
      <c r="G1" s="443"/>
      <c r="H1" s="443"/>
      <c r="I1" s="443"/>
      <c r="J1" s="444"/>
      <c r="L1" s="436"/>
      <c r="M1" s="437"/>
      <c r="N1" s="437"/>
      <c r="O1" s="438"/>
      <c r="Q1" s="447" t="s">
        <v>998</v>
      </c>
      <c r="R1" s="446" t="s">
        <v>1001</v>
      </c>
      <c r="S1" s="190" t="s">
        <v>71</v>
      </c>
      <c r="T1" s="24"/>
      <c r="U1" s="191" t="s">
        <v>1213</v>
      </c>
      <c r="V1" s="190" t="s">
        <v>1214</v>
      </c>
      <c r="W1" s="190" t="s">
        <v>1215</v>
      </c>
      <c r="X1" s="24"/>
      <c r="Y1" s="433" t="s">
        <v>1291</v>
      </c>
      <c r="Z1" s="191" t="s">
        <v>1292</v>
      </c>
      <c r="AA1" s="191" t="s">
        <v>1293</v>
      </c>
      <c r="AB1" s="191" t="s">
        <v>1294</v>
      </c>
      <c r="AC1" s="191" t="s">
        <v>1295</v>
      </c>
      <c r="AD1" s="191" t="s">
        <v>1296</v>
      </c>
      <c r="AE1" s="191" t="s">
        <v>71</v>
      </c>
    </row>
    <row r="2" spans="1:31" s="24" customFormat="1" ht="19.149999999999999" customHeight="1" thickBot="1">
      <c r="A2" s="300"/>
      <c r="B2" s="310" t="str">
        <f>BDI!$A$4</f>
        <v>OBRA:</v>
      </c>
      <c r="C2" s="448" t="s">
        <v>6083</v>
      </c>
      <c r="D2" s="449"/>
      <c r="E2" s="449"/>
      <c r="F2" s="449"/>
      <c r="G2" s="449"/>
      <c r="H2" s="450"/>
      <c r="I2" s="186" t="s">
        <v>17</v>
      </c>
      <c r="J2" s="187">
        <v>0.23319999999999999</v>
      </c>
      <c r="K2" s="78"/>
      <c r="L2" s="439"/>
      <c r="M2" s="440"/>
      <c r="N2" s="440"/>
      <c r="O2" s="441"/>
      <c r="P2" s="78"/>
      <c r="Q2" s="447"/>
      <c r="R2" s="446"/>
      <c r="S2" s="90">
        <f>SUBTOTAL(9,J5:J24)</f>
        <v>1794373.35</v>
      </c>
      <c r="U2" s="94">
        <v>453850</v>
      </c>
      <c r="V2" s="92" t="e">
        <f>#REF!</f>
        <v>#REF!</v>
      </c>
      <c r="W2" s="94" t="e">
        <f>U2-V2</f>
        <v>#REF!</v>
      </c>
      <c r="Y2" s="433"/>
      <c r="Z2" s="91">
        <f>LARGE(M:M,AC2)</f>
        <v>2386.8000000000002</v>
      </c>
      <c r="AA2" s="91" t="s">
        <v>1276</v>
      </c>
      <c r="AB2" s="192">
        <v>0.5</v>
      </c>
      <c r="AC2" s="91">
        <f>ROUND(COUNTIF(L3:L22,"&gt;0")*SUM($AB2:$AB$4),0)</f>
        <v>13</v>
      </c>
      <c r="AD2" s="193">
        <f>SUMIF(O:O,AA2,M:M)</f>
        <v>49379.38</v>
      </c>
      <c r="AE2" s="193">
        <f>AD2+AE3</f>
        <v>544570.87999999989</v>
      </c>
    </row>
    <row r="3" spans="1:31" s="24" customFormat="1" ht="34.5" customHeight="1">
      <c r="A3" s="300"/>
      <c r="B3" s="310" t="str">
        <f>BDI!$A$5</f>
        <v>ENDEREÇO:</v>
      </c>
      <c r="C3" s="445" t="s">
        <v>6091</v>
      </c>
      <c r="D3" s="445"/>
      <c r="E3" s="445"/>
      <c r="F3" s="317" t="s">
        <v>1223</v>
      </c>
      <c r="G3" s="451" t="str">
        <f>UPPER(BDI!$B$9)</f>
        <v>SEM DESONERAÇÃO</v>
      </c>
      <c r="H3" s="452"/>
      <c r="I3" s="183" t="s">
        <v>67</v>
      </c>
      <c r="J3" s="398" t="s">
        <v>6514</v>
      </c>
      <c r="K3" s="99"/>
      <c r="L3" s="434" t="s">
        <v>1298</v>
      </c>
      <c r="M3" s="435"/>
      <c r="N3" s="435"/>
      <c r="O3" s="435"/>
      <c r="P3" s="99"/>
      <c r="Q3" s="94" t="s">
        <v>999</v>
      </c>
      <c r="R3" s="93">
        <v>6.2300000000000001E-2</v>
      </c>
      <c r="S3" s="94">
        <f>S2*R3</f>
        <v>111789.459705</v>
      </c>
      <c r="U3" s="95">
        <v>5000</v>
      </c>
      <c r="V3" s="96" t="e">
        <f>IF(V2&lt;U2,V2*0.01,U3+ABS(W2))</f>
        <v>#REF!</v>
      </c>
      <c r="W3" s="97" t="s">
        <v>1216</v>
      </c>
      <c r="Y3" s="433"/>
      <c r="Z3" s="91">
        <f>LARGE(M:M,AC3)</f>
        <v>18808.55</v>
      </c>
      <c r="AA3" s="91" t="s">
        <v>1297</v>
      </c>
      <c r="AB3" s="192">
        <v>0.3</v>
      </c>
      <c r="AC3" s="91">
        <f>ROUND(COUNTIF(L4:L22,"&gt;0")*SUM($AB3:$AB$4),0)</f>
        <v>7</v>
      </c>
      <c r="AD3" s="193">
        <f>SUMIF(O:O,AA3,M:M)</f>
        <v>101294.67</v>
      </c>
      <c r="AE3" s="193">
        <f>AD3+AE4</f>
        <v>495191.49999999994</v>
      </c>
    </row>
    <row r="4" spans="1:31" s="24" customFormat="1" ht="18.75" customHeight="1">
      <c r="A4" s="300" t="s">
        <v>68</v>
      </c>
      <c r="B4" s="79" t="s">
        <v>69</v>
      </c>
      <c r="C4" s="79" t="s">
        <v>70</v>
      </c>
      <c r="D4" s="79" t="s">
        <v>18</v>
      </c>
      <c r="E4" s="80" t="s">
        <v>81</v>
      </c>
      <c r="F4" s="79" t="s">
        <v>19</v>
      </c>
      <c r="G4" s="81" t="s">
        <v>1295</v>
      </c>
      <c r="H4" s="82" t="s">
        <v>996</v>
      </c>
      <c r="I4" s="83" t="s">
        <v>1289</v>
      </c>
      <c r="J4" s="129" t="s">
        <v>71</v>
      </c>
      <c r="K4" s="84"/>
      <c r="L4" s="85" t="s">
        <v>1295</v>
      </c>
      <c r="M4" s="86" t="s">
        <v>72</v>
      </c>
      <c r="N4" s="87" t="s">
        <v>73</v>
      </c>
      <c r="O4" s="86" t="s">
        <v>1277</v>
      </c>
      <c r="P4" s="84"/>
      <c r="Q4" s="91" t="s">
        <v>1000</v>
      </c>
      <c r="R4" s="93" t="e">
        <f>S4/S2</f>
        <v>#VALUE!</v>
      </c>
      <c r="S4" s="92" t="str">
        <f>IFERROR(INDEX($J:$J,MATCH("ADMINISTRAÇÃO LOCAL",$E:$E,0)+1),"SEM ADM LOCAL")</f>
        <v>SEM ADM LOCAL</v>
      </c>
      <c r="Y4" s="433"/>
      <c r="Z4" s="91">
        <f>LARGE(M:M,AC4)</f>
        <v>58881.91</v>
      </c>
      <c r="AA4" s="91" t="s">
        <v>1290</v>
      </c>
      <c r="AB4" s="192">
        <v>0.2</v>
      </c>
      <c r="AC4" s="91">
        <f>ROUND(COUNTIF(L5:L22,"&gt;0")*SUM($AB$4:$AB4),0)</f>
        <v>3</v>
      </c>
      <c r="AD4" s="193">
        <f>SUMIF(O:O,AA4,M:M)</f>
        <v>393896.82999999996</v>
      </c>
      <c r="AE4" s="193">
        <f>AD4</f>
        <v>393896.82999999996</v>
      </c>
    </row>
    <row r="5" spans="1:31" ht="12.75" customHeight="1">
      <c r="A5" s="299" t="str">
        <f>CONCATENATE(C5,D5)</f>
        <v/>
      </c>
      <c r="B5" s="126">
        <v>1</v>
      </c>
      <c r="C5" s="169"/>
      <c r="D5" s="169"/>
      <c r="E5" s="170" t="s">
        <v>74</v>
      </c>
      <c r="F5" s="171"/>
      <c r="G5" s="172"/>
      <c r="H5" s="173"/>
      <c r="I5" s="116"/>
      <c r="J5" s="256">
        <f>SUM(J6:J6)</f>
        <v>2386.8000000000002</v>
      </c>
      <c r="K5" s="175"/>
      <c r="L5" s="176"/>
      <c r="M5" s="177"/>
      <c r="N5" s="178"/>
      <c r="O5" s="177"/>
      <c r="P5" s="175"/>
    </row>
    <row r="6" spans="1:31" ht="19.899999999999999" customHeight="1">
      <c r="A6" s="299" t="str">
        <f>CONCATENATE(C6,D6)</f>
        <v>DER20305</v>
      </c>
      <c r="B6" s="126" t="s">
        <v>1207</v>
      </c>
      <c r="C6" s="169" t="s">
        <v>990</v>
      </c>
      <c r="D6" s="169">
        <v>20305</v>
      </c>
      <c r="E6" s="170" t="str">
        <f>IFERROR(PROPER(
IF($C6="DER",INDEX(CDER!$B:$B,MATCH($D6,CDER!$A:$A,0)),
IF($C6="SINAPI",INDEX(CSINAPI!$B:$B,MATCH($D6,CSINAPI!$A:$A,0)),
IF($C6="CESAN",INDEX(CCESAN!$B:$B,MATCH($D6,CCESAN!$A:$A,0)),
IF($C6="SCORIO",INDEX(CSCORIO!$B:$B,MATCH($D6,CSCORIO!$A:$A,0)),
IF($C6="MERC",INDEX(MERCADO!$B:$B,MATCH($D6,MERCADO!$A:$A,0)),
IF($C6="COMP",INDEX(COMPOSICAO!$B:$B,MATCH($D6,COMPOSICAO!$A:$A,0)),
""))))))),"*Verificar código*")</f>
        <v>Placa De Obra Nas Dimensões De 2.0 X 4.0 M, Padrão Der</v>
      </c>
      <c r="F6" s="171" t="str">
        <f>IFERROR(LOWER(
IF($C6="DER",INDEX(CDER!$C:$C,MATCH($D6,CDER!$A:$A,0)),
IF($C6="SINAPI",INDEX(CSINAPI!$C:$C,MATCH($D6,CSINAPI!$A:$A,0)),
IF($C6="CESAN",INDEX(CCESAN!$C:$C,MATCH($D6,CCESAN!$A:$A,0)),
IF($C6="SCORIO",INDEX(CSCORIO!$C:$C,MATCH($D6,CSCORIO!$A:$A,0)),
IF($C6="MERC",INDEX(MERCADO!$D:$D,MATCH($D6,MERCADO!$A:$A,0)),
IF($C6="COMP",INDEX(COMPOSICAO!$H:$H,MATCH($D6,COMPOSICAO!$A:$A,0)),
""))))))),"")</f>
        <v>m²</v>
      </c>
      <c r="G6" s="172">
        <f>VLOOKUP(B6,'MEMÓRIA DE CÁLCULO'!A:J,10,0)</f>
        <v>8</v>
      </c>
      <c r="H6" s="257">
        <f>IFERROR(
IF($C6="DER",INDEX(CDER!$D:$D,MATCH($D6,CDER!$A:$A,0)),
IF($C6="SINAPI",INDEX(CSINAPI!$D:$D,MATCH($D6,CSINAPI!$A:$A,0)),
IF($C6="CESAN",INDEX(CCESAN!$D:$D,MATCH($D6,CCESAN!$A:$A,0)),
IF($C6="SCORIO",INDEX(CSCORIO!$D:$D,MATCH($D6,CSCORIO!$A:$A,0)),
IF($C6="MERC",INDEX(MERCADO!$E:$E,MATCH($D6,MERCADO!$A:$A,0)),
IF($C6="COMP",INDEX(COMPOSICAO!$I:$I,MATCH($D6,COMPOSICAO!$A:$A,0)),
0)))))),0)</f>
        <v>241.93</v>
      </c>
      <c r="I6" s="258">
        <f>IFERROR(ROUND(H6*(1+$J$2),2),"")</f>
        <v>298.35000000000002</v>
      </c>
      <c r="J6" s="256">
        <f>IFERROR(ROUND($I6*$G6,2),"")</f>
        <v>2386.8000000000002</v>
      </c>
      <c r="K6" s="175"/>
      <c r="L6" s="176">
        <f>IF((COUNTIF($A$5:$A6,$A6))&gt;1,0,SUMIF(A:A,$A6,G:G))</f>
        <v>8</v>
      </c>
      <c r="M6" s="177">
        <f t="shared" ref="M6:M10" si="0">ROUND(L6*I6,2)</f>
        <v>2386.8000000000002</v>
      </c>
      <c r="N6" s="178">
        <f>M6/$J$24</f>
        <v>3.990473888837014E-3</v>
      </c>
      <c r="O6" s="177" t="str">
        <f t="shared" ref="O6:O10" si="1">VLOOKUP(M6,$Z$2:$AA$4,2,1)</f>
        <v>C</v>
      </c>
      <c r="P6" s="175"/>
    </row>
    <row r="7" spans="1:31" ht="12.75">
      <c r="B7" s="126">
        <v>2</v>
      </c>
      <c r="C7" s="169"/>
      <c r="D7" s="169"/>
      <c r="E7" s="170" t="s">
        <v>5993</v>
      </c>
      <c r="F7" s="171"/>
      <c r="G7" s="172">
        <f>VLOOKUP(B7,'MEMÓRIA DE CÁLCULO'!A:J,10,0)</f>
        <v>0</v>
      </c>
      <c r="H7" s="257"/>
      <c r="I7" s="258"/>
      <c r="J7" s="256">
        <f>SUM(J8:J12)</f>
        <v>135961.97</v>
      </c>
      <c r="K7" s="175"/>
      <c r="L7" s="176"/>
      <c r="M7" s="177"/>
      <c r="N7" s="178"/>
      <c r="O7" s="177"/>
      <c r="P7" s="175"/>
    </row>
    <row r="8" spans="1:31" ht="28.5" customHeight="1">
      <c r="B8" s="126" t="s">
        <v>1319</v>
      </c>
      <c r="C8" s="169" t="s">
        <v>3280</v>
      </c>
      <c r="D8" s="169">
        <v>40134</v>
      </c>
      <c r="E8" s="170" t="str">
        <f>IFERROR(PROPER(
IF($C8="DER",INDEX(CDER!$B:$B,MATCH($D8,CDER!$A:$A,0)),
IF($C8="CDER-R",INDEX('CDER-R'!B:B,MATCH($D8,'CDER-R'!A:A,0)),
IF($C8="SINAPI",INDEX(CSINAPI!$B:$B,MATCH($D8,CSINAPI!$A:$A,0)),
IF($C8="CESAN",INDEX(CCESAN!$B:$B,MATCH($D8,CCESAN!$A:$A,0)),
IF($C8="SCORIO",INDEX(CSCORIO!$B:$B,MATCH($D8,CSCORIO!$A:$A,0)),
IF($C8="MERC",INDEX(MERCADO!$B:$B,MATCH($D8,MERCADO!$A:$A,0)),
IF($C8="COMP",INDEX(COMPOSICAO!$B:$B,MATCH($D8,COMPOSICAO!$A:$A,0)),
"")))))))),"*Verificar código*")</f>
        <v>Demolição E Remoção De Estrutura De Pavimento Inclusive Capa Asfáltica</v>
      </c>
      <c r="F8" s="171" t="str">
        <f>IFERROR(LOWER(
IF($C8="DER",INDEX(CDER!$C:$C,MATCH($D8,CDER!$A:$A,0)),
IF($C8="CDER-R",INDEX('CDER-R'!C:C,MATCH($D8,'CDER-R'!A:A,0)),
IF($C8="SINAPI",INDEX(CSINAPI!$C:$C,MATCH($D8,CSINAPI!$A:$A,0)),
IF($C8="CESAN",INDEX(CCESAN!$C:$C,MATCH($D8,CCESAN!$A:$A,0)),
IF($C8="SCORIO",INDEX(CSCORIO!$C:$C,MATCH($D8,CSCORIO!$A:$A,0)),
IF($C8="MERC",INDEX(MERCADO!$D:$D,MATCH($D8,MERCADO!$A:$A,0)),
IF($C8="COMP",INDEX(COMPOSICAO!$H:$H,MATCH($D8,COMPOSICAO!$A:$A,0)),
"")))))))),"")</f>
        <v>m²</v>
      </c>
      <c r="G8" s="172">
        <f>VLOOKUP(B8,'MEMÓRIA DE CÁLCULO'!A:J,10,0)</f>
        <v>1722.6</v>
      </c>
      <c r="H8" s="257">
        <f>IFERROR(
IF($C8="DER",INDEX(CDER!$D:$D,MATCH($D8,CDER!$A:$A,0)),
IF($C8="CDER-R",INDEX('CDER-R'!D:D,MATCH($D8,'CDER-R'!A:A,0)),
IF($C8="SINAPI",INDEX(CSINAPI!$D:$D,MATCH($D8,CSINAPI!$A:$A,0)),
IF($C8="CESAN",INDEX(CCESAN!$D:$D,MATCH($D8,CCESAN!$A:$A,0)),
IF($C8="SCORIO",INDEX(CSCORIO!$D:$D,MATCH($D8,CSCORIO!$A:$A,0)),
IF($C8="MERC",INDEX(MERCADO!$E:$E,MATCH($D8,MERCADO!$A:$A,0)),
IF($C8="COMP",INDEX(COMPOSICAO!$I:$I,MATCH($D8,COMPOSICAO!$A:$A,0)),
0))))))),0)</f>
        <v>9.65</v>
      </c>
      <c r="I8" s="258">
        <f>H8</f>
        <v>9.65</v>
      </c>
      <c r="J8" s="256">
        <f>IFERROR(ROUND($I8*$G8,2),"")</f>
        <v>16623.09</v>
      </c>
      <c r="K8" s="175"/>
      <c r="L8" s="176">
        <f>G8</f>
        <v>1722.6</v>
      </c>
      <c r="M8" s="177">
        <f t="shared" si="0"/>
        <v>16623.09</v>
      </c>
      <c r="N8" s="178">
        <f t="shared" ref="N8:N18" si="2">M8/$J$24</f>
        <v>2.7792025555885572E-2</v>
      </c>
      <c r="O8" s="177" t="str">
        <f t="shared" si="1"/>
        <v>C</v>
      </c>
      <c r="P8" s="175"/>
    </row>
    <row r="9" spans="1:31" ht="48.6" customHeight="1">
      <c r="B9" s="126" t="s">
        <v>1320</v>
      </c>
      <c r="C9" s="169" t="s">
        <v>3280</v>
      </c>
      <c r="D9" s="169">
        <v>40792</v>
      </c>
      <c r="E9" s="170" t="str">
        <f>IFERROR(PROPER(
IF($C9="DER",INDEX(CDER!$B:$B,MATCH($D9,CDER!$A:$A,0)),
IF($C9="CDER-R",INDEX('CDER-R'!B:B,MATCH($D9,'CDER-R'!A:A,0)),
IF($C9="SINAPI",INDEX(CSINAPI!$B:$B,MATCH($D9,CSINAPI!$A:$A,0)),
IF($C9="CESAN",INDEX(CCESAN!$B:$B,MATCH($D9,CCESAN!$A:$A,0)),
IF($C9="SCORIO",INDEX(CSCORIO!$B:$B,MATCH($D9,CSCORIO!$A:$A,0)),
IF($C9="MERC",INDEX(MERCADO!$B:$B,MATCH($D9,MERCADO!$A:$A,0)),
IF($C9="COMP",INDEX(COMPOSICAO!$B:$B,MATCH($D9,COMPOSICAO!$A:$A,0)),
"")))))))),"*Verificar código*")</f>
        <v>Sub-Base C/ Mistura De Argila 30%, Pó De Pedra 30% E Brita 40%, Inclusive Fornecimento E
Transporte Do Pó De Pedra E Da Brita</v>
      </c>
      <c r="F9" s="171" t="str">
        <f>IFERROR(LOWER(
IF($C9="DER",INDEX(CDER!$C:$C,MATCH($D9,CDER!$A:$A,0)),
IF($C9="CDER-R",INDEX('CDER-R'!C:C,MATCH($D9,'CDER-R'!A:A,0)),
IF($C9="SINAPI",INDEX(CSINAPI!$C:$C,MATCH($D9,CSINAPI!$A:$A,0)),
IF($C9="CESAN",INDEX(CCESAN!$C:$C,MATCH($D9,CCESAN!$A:$A,0)),
IF($C9="SCORIO",INDEX(CSCORIO!$C:$C,MATCH($D9,CSCORIO!$A:$A,0)),
IF($C9="MERC",INDEX(MERCADO!$D:$D,MATCH($D9,MERCADO!$A:$A,0)),
IF($C9="COMP",INDEX(COMPOSICAO!$H:$H,MATCH($D9,COMPOSICAO!$A:$A,0)),
"")))))))),"")</f>
        <v>m3</v>
      </c>
      <c r="G9" s="172">
        <f>VLOOKUP(B9,'MEMÓRIA DE CÁLCULO'!A:J,10,0)</f>
        <v>344.52</v>
      </c>
      <c r="H9" s="257">
        <f>IFERROR(
IF($C9="DER",INDEX(CDER!$D:$D,MATCH($D9,CDER!$A:$A,0)),
IF($C9="CDER-R",INDEX('CDER-R'!D:D,MATCH($D9,'CDER-R'!A:A,0)),
IF($C9="SINAPI",INDEX(CSINAPI!$D:$D,MATCH($D9,CSINAPI!$A:$A,0)),
IF($C9="CESAN",INDEX(CCESAN!$D:$D,MATCH($D9,CCESAN!$A:$A,0)),
IF($C9="SCORIO",INDEX(CSCORIO!$D:$D,MATCH($D9,CSCORIO!$A:$A,0)),
IF($C9="MERC",INDEX(MERCADO!$E:$E,MATCH($D9,MERCADO!$A:$A,0)),
IF($C9="COMP",INDEX(COMPOSICAO!$I:$I,MATCH($D9,COMPOSICAO!$A:$A,0)),
0))))))),0)</f>
        <v>162.16</v>
      </c>
      <c r="I9" s="258">
        <f>H9</f>
        <v>162.16</v>
      </c>
      <c r="J9" s="256">
        <f>IFERROR(ROUND($I9*$G9,2),"")</f>
        <v>55867.360000000001</v>
      </c>
      <c r="K9" s="175"/>
      <c r="L9" s="176">
        <f>G9</f>
        <v>344.52</v>
      </c>
      <c r="M9" s="177">
        <f t="shared" si="0"/>
        <v>55867.360000000001</v>
      </c>
      <c r="N9" s="178">
        <f t="shared" si="2"/>
        <v>9.3404240538904573E-2</v>
      </c>
      <c r="O9" s="177" t="str">
        <f t="shared" si="1"/>
        <v>B</v>
      </c>
      <c r="P9" s="175"/>
    </row>
    <row r="10" spans="1:31" ht="19.899999999999999" customHeight="1">
      <c r="B10" s="126" t="s">
        <v>1321</v>
      </c>
      <c r="C10" s="169" t="s">
        <v>3280</v>
      </c>
      <c r="D10" s="169">
        <v>40754</v>
      </c>
      <c r="E10" s="170" t="str">
        <f>IFERROR(PROPER(
IF($C10="DER",INDEX(CDER!$B:$B,MATCH($D10,CDER!$A:$A,0)),
IF($C10="CDER-R",INDEX('CDER-R'!B:B,MATCH($D10,'CDER-R'!A:A,0)),
IF($C10="SINAPI",INDEX(CSINAPI!$B:$B,MATCH($D10,CSINAPI!$A:$A,0)),
IF($C10="CESAN",INDEX(CCESAN!$B:$B,MATCH($D10,CCESAN!$A:$A,0)),
IF($C10="SCORIO",INDEX(CSCORIO!$B:$B,MATCH($D10,CSCORIO!$A:$A,0)),
IF($C10="MERC",INDEX(MERCADO!$B:$B,MATCH($D10,MERCADO!$A:$A,0)),
IF($C10="COMP",INDEX(COMPOSICAO!$B:$B,MATCH($D10,COMPOSICAO!$A:$A,0)),
"")))))))),"*Verificar código*")</f>
        <v>Regularização E Compactação Do Sub-Leito (100% P.I.) H = 0,20 M</v>
      </c>
      <c r="F10" s="171" t="str">
        <f>IFERROR(LOWER(
IF($C10="DER",INDEX(CDER!$C:$C,MATCH($D10,CDER!$A:$A,0)),
IF($C10="CDER-R",INDEX('CDER-R'!C:C,MATCH($D10,'CDER-R'!A:A,0)),
IF($C10="SINAPI",INDEX(CSINAPI!$C:$C,MATCH($D10,CSINAPI!$A:$A,0)),
IF($C10="CESAN",INDEX(CCESAN!$C:$C,MATCH($D10,CCESAN!$A:$A,0)),
IF($C10="SCORIO",INDEX(CSCORIO!$C:$C,MATCH($D10,CSCORIO!$A:$A,0)),
IF($C10="MERC",INDEX(MERCADO!$D:$D,MATCH($D10,MERCADO!$A:$A,0)),
IF($C10="COMP",INDEX(COMPOSICAO!$H:$H,MATCH($D10,COMPOSICAO!$A:$A,0)),
"")))))))),"")</f>
        <v>m2</v>
      </c>
      <c r="G10" s="172">
        <f>VLOOKUP(B10,'MEMÓRIA DE CÁLCULO'!A:J,10,0)</f>
        <v>1722.6</v>
      </c>
      <c r="H10" s="257">
        <f>IFERROR(
IF($C10="DER",INDEX(CDER!$D:$D,MATCH($D10,CDER!$A:$A,0)),
IF($C10="CDER-R",INDEX('CDER-R'!D:D,MATCH($D10,'CDER-R'!A:A,0)),
IF($C10="SINAPI",INDEX(CSINAPI!$D:$D,MATCH($D10,CSINAPI!$A:$A,0)),
IF($C10="CESAN",INDEX(CCESAN!$D:$D,MATCH($D10,CCESAN!$A:$A,0)),
IF($C10="SCORIO",INDEX(CSCORIO!$D:$D,MATCH($D10,CSCORIO!$A:$A,0)),
IF($C10="MERC",INDEX(MERCADO!$E:$E,MATCH($D10,MERCADO!$A:$A,0)),
IF($C10="COMP",INDEX(COMPOSICAO!$I:$I,MATCH($D10,COMPOSICAO!$A:$A,0)),
0))))))),0)</f>
        <v>2.19</v>
      </c>
      <c r="I10" s="258">
        <f>H10</f>
        <v>2.19</v>
      </c>
      <c r="J10" s="256">
        <f>IFERROR(ROUND($I10*$G10,2),"")</f>
        <v>3772.49</v>
      </c>
      <c r="K10" s="175"/>
      <c r="L10" s="176">
        <f>G10</f>
        <v>1722.6</v>
      </c>
      <c r="M10" s="177">
        <f t="shared" si="0"/>
        <v>3772.49</v>
      </c>
      <c r="N10" s="178">
        <f t="shared" si="2"/>
        <v>6.3071991121580132E-3</v>
      </c>
      <c r="O10" s="177" t="str">
        <f t="shared" si="1"/>
        <v>C</v>
      </c>
      <c r="P10" s="175"/>
    </row>
    <row r="11" spans="1:31" ht="57.75" customHeight="1">
      <c r="B11" s="126" t="s">
        <v>1322</v>
      </c>
      <c r="C11" s="169" t="s">
        <v>990</v>
      </c>
      <c r="D11" s="169">
        <v>30304</v>
      </c>
      <c r="E11" s="170" t="str">
        <f>IFERROR(PROPER(
IF($C11="DER",INDEX(CDER!$B:$B,MATCH($D11,CDER!$A:$A,0)),
IF($C11="CDER-R",INDEX('CDER-R'!B:B,MATCH($D11,'CDER-R'!A:A,0)),
IF($C11="SINAPI",INDEX(CSINAPI!$B:$B,MATCH($D11,CSINAPI!$A:$A,0)),
IF($C11="CESAN",INDEX(CCESAN!$B:$B,MATCH($D11,CCESAN!$A:$A,0)),
IF($C11="SCORIO",INDEX(CSCORIO!$B:$B,MATCH($D11,CSCORIO!$A:$A,0)),
IF($C11="MERC",INDEX(MERCADO!$B:$B,MATCH($D11,MERCADO!$A:$A,0)),
IF($C11="COMP",INDEX(COMPOSICAO!$B:$B,MATCH($D11,COMPOSICAO!$A:$A,0)),
"")))))))),"*Verificar código*")</f>
        <v>Índice De Preço Para Remoção De Entulho Decorrente Da Execução De Obras (Classe A Conama - Nbr
10.004 - Classe Ii-B), Incluindo Aluguel Da Caçamba, Carga, Transporte E Descarga Em Área Licenciada</v>
      </c>
      <c r="F11" s="171" t="str">
        <f>IFERROR(LOWER(
IF($C11="DER",INDEX(CDER!$C:$C,MATCH($D11,CDER!$A:$A,0)),
IF($C11="CDER-R",INDEX('CDER-R'!C:C,MATCH($D11,'CDER-R'!A:A,0)),
IF($C11="SINAPI",INDEX(CSINAPI!$C:$C,MATCH($D11,CSINAPI!$A:$A,0)),
IF($C11="CESAN",INDEX(CCESAN!$C:$C,MATCH($D11,CCESAN!$A:$A,0)),
IF($C11="SCORIO",INDEX(CSCORIO!$C:$C,MATCH($D11,CSCORIO!$A:$A,0)),
IF($C11="MERC",INDEX(MERCADO!$D:$D,MATCH($D11,MERCADO!$A:$A,0)),
IF($C11="COMP",INDEX(COMPOSICAO!$H:$H,MATCH($D11,COMPOSICAO!$A:$A,0)),
"")))))))),"")</f>
        <v>m³</v>
      </c>
      <c r="G11" s="382">
        <f>VLOOKUP(B11,'MEMÓRIA DE CÁLCULO'!A:J,10,0)</f>
        <v>516.78000000000009</v>
      </c>
      <c r="H11" s="257">
        <f>IFERROR(
IF($C11="DER",INDEX(CDER!$D:$D,MATCH($D11,CDER!$A:$A,0)),
IF($C11="CDER-R",INDEX('CDER-R'!D:D,MATCH($D11,'CDER-R'!A:A,0)),
IF($C11="SINAPI",INDEX(CSINAPI!$D:$D,MATCH($D11,CSINAPI!$A:$A,0)),
IF($C11="CESAN",INDEX(CCESAN!$D:$D,MATCH($D11,CCESAN!$A:$A,0)),
IF($C11="SCORIO",INDEX(CSCORIO!$D:$D,MATCH($D11,CSCORIO!$A:$A,0)),
IF($C11="MERC",INDEX(MERCADO!$E:$E,MATCH($D11,MERCADO!$A:$A,0)),
IF($C11="COMP",INDEX(COMPOSICAO!$I:$I,MATCH($D11,COMPOSICAO!$A:$A,0)),
0))))))),0)</f>
        <v>92.39</v>
      </c>
      <c r="I11" s="258">
        <f>IFERROR(ROUND(H11*(1+$J$2),2),"")</f>
        <v>113.94</v>
      </c>
      <c r="J11" s="256">
        <f>IFERROR(ROUND($I11*$G11,2),"")</f>
        <v>58881.91</v>
      </c>
      <c r="K11" s="175"/>
      <c r="L11" s="176">
        <f>G11</f>
        <v>516.78000000000009</v>
      </c>
      <c r="M11" s="177">
        <f t="shared" ref="M11" si="3">ROUND(L11*I11,2)</f>
        <v>58881.91</v>
      </c>
      <c r="N11" s="178">
        <f t="shared" si="2"/>
        <v>9.8444245173391606E-2</v>
      </c>
      <c r="O11" s="177" t="str">
        <f t="shared" ref="O11" si="4">VLOOKUP(M11,$Z$2:$AA$4,2,1)</f>
        <v>A</v>
      </c>
      <c r="P11" s="175"/>
    </row>
    <row r="12" spans="1:31" ht="25.5">
      <c r="B12" s="126" t="s">
        <v>1323</v>
      </c>
      <c r="C12" s="169" t="s">
        <v>990</v>
      </c>
      <c r="D12" s="169">
        <v>10212</v>
      </c>
      <c r="E12" s="170" t="str">
        <f>IFERROR(PROPER(
IF($C12="DER",INDEX(CDER!$B:$B,MATCH($D12,CDER!$A:$A,0)),
IF($C12="CDER-R",INDEX('CDER-R'!B:B,MATCH($D12,'CDER-R'!A:A,0)),
IF($C12="SINAPI",INDEX(CSINAPI!$B:$B,MATCH($D12,CSINAPI!$A:$A,0)),
IF($C12="CESAN",INDEX(CCESAN!$B:$B,MATCH($D12,CCESAN!$A:$A,0)),
IF($C12="SCORIO",INDEX(CSCORIO!$B:$B,MATCH($D12,CSCORIO!$A:$A,0)),
IF($C12="MERC",INDEX(MERCADO!$B:$B,MATCH($D12,MERCADO!$A:$A,0)),
IF($C12="COMP",INDEX(COMPOSICAO!$B:$B,MATCH($D12,COMPOSICAO!$A:$A,0)),
"")))))))),"*Verificar código*")</f>
        <v>Retirada Manual De Pavimento Em Paralelepípedos, Incluindo Empilhamento Para Reaproveitamento</v>
      </c>
      <c r="F12" s="171" t="str">
        <f>IFERROR(LOWER(
IF($C12="DER",INDEX(CDER!$C:$C,MATCH($D12,CDER!$A:$A,0)),
IF($C12="CDER-R",INDEX('CDER-R'!C:C,MATCH($D12,'CDER-R'!A:A,0)),
IF($C12="SINAPI",INDEX(CSINAPI!$C:$C,MATCH($D12,CSINAPI!$A:$A,0)),
IF($C12="CESAN",INDEX(CCESAN!$C:$C,MATCH($D12,CCESAN!$A:$A,0)),
IF($C12="SCORIO",INDEX(CSCORIO!$C:$C,MATCH($D12,CSCORIO!$A:$A,0)),
IF($C12="MERC",INDEX(MERCADO!$D:$D,MATCH($D12,MERCADO!$A:$A,0)),
IF($C12="COMP",INDEX(COMPOSICAO!$H:$H,MATCH($D12,COMPOSICAO!$A:$A,0)),
"")))))))),"")</f>
        <v>m²</v>
      </c>
      <c r="G12" s="382">
        <f>VLOOKUP(B12,'MEMÓRIA DE CÁLCULO'!A:J,10,0)</f>
        <v>30.800000000000004</v>
      </c>
      <c r="H12" s="257">
        <f>IFERROR(
IF($C12="DER",INDEX(CDER!$D:$D,MATCH($D12,CDER!$A:$A,0)),
IF($C12="CDER-R",INDEX('CDER-R'!D:D,MATCH($D12,'CDER-R'!A:A,0)),
IF($C12="SINAPI",INDEX(CSINAPI!$D:$D,MATCH($D12,CSINAPI!$A:$A,0)),
IF($C12="CESAN",INDEX(CCESAN!$D:$D,MATCH($D12,CCESAN!$A:$A,0)),
IF($C12="SCORIO",INDEX(CSCORIO!$D:$D,MATCH($D12,CSCORIO!$A:$A,0)),
IF($C12="MERC",INDEX(MERCADO!$E:$E,MATCH($D12,MERCADO!$A:$A,0)),
IF($C12="COMP",INDEX(COMPOSICAO!$I:$I,MATCH($D12,COMPOSICAO!$A:$A,0)),
0))))))),0)</f>
        <v>21.51</v>
      </c>
      <c r="I12" s="258">
        <f>IFERROR(ROUND(H12*(1+$J$2),2),"")</f>
        <v>26.53</v>
      </c>
      <c r="J12" s="256">
        <f>IFERROR(ROUND($I12*$G12,2),"")</f>
        <v>817.12</v>
      </c>
      <c r="K12" s="175"/>
      <c r="L12" s="176">
        <f>G12</f>
        <v>30.800000000000004</v>
      </c>
      <c r="M12" s="177">
        <f t="shared" ref="M12" si="5">ROUND(L12*I12,2)</f>
        <v>817.12</v>
      </c>
      <c r="N12" s="178">
        <f t="shared" ref="N12" si="6">M12/$J$24</f>
        <v>1.3661370973883447E-3</v>
      </c>
      <c r="O12" s="177" t="e">
        <f t="shared" ref="O12" si="7">VLOOKUP(M12,$Z$2:$AA$4,2,1)</f>
        <v>#N/A</v>
      </c>
      <c r="P12" s="175"/>
    </row>
    <row r="13" spans="1:31" ht="17.25" customHeight="1">
      <c r="B13" s="126">
        <v>3</v>
      </c>
      <c r="C13" s="169"/>
      <c r="D13" s="169"/>
      <c r="E13" s="170" t="s">
        <v>994</v>
      </c>
      <c r="F13" s="171"/>
      <c r="G13" s="172">
        <f>VLOOKUP(B13,'MEMÓRIA DE CÁLCULO'!A:J,10,0)</f>
        <v>0</v>
      </c>
      <c r="H13" s="257"/>
      <c r="I13" s="258"/>
      <c r="J13" s="256">
        <f>SUM(J14:J18)</f>
        <v>379912.36</v>
      </c>
      <c r="K13" s="175"/>
      <c r="L13" s="176"/>
      <c r="M13" s="177"/>
      <c r="N13" s="178">
        <f t="shared" si="2"/>
        <v>0</v>
      </c>
      <c r="O13" s="177"/>
      <c r="P13" s="175"/>
    </row>
    <row r="14" spans="1:31" ht="60" customHeight="1">
      <c r="B14" s="126" t="s">
        <v>1317</v>
      </c>
      <c r="C14" s="169" t="s">
        <v>77</v>
      </c>
      <c r="D14" s="169">
        <v>1</v>
      </c>
      <c r="E14" s="170" t="str">
        <f>IFERROR(PROPER(
IF($C14="DER",INDEX(CDER!$B:$B,MATCH($D14,CDER!$A:$A,0)),
IF($C14="CDER-R",INDEX('CDER-R'!B:B,MATCH($D14,'CDER-R'!A:A,0)),
IF($C14="SINAPI",INDEX(CSINAPI!$B:$B,MATCH($D14,CSINAPI!$A:$A,0)),
IF($C14="CESAN",INDEX(CCESAN!$B:$B,MATCH($D14,CCESAN!$A:$A,0)),
IF($C14="SCORIO",INDEX(CSCORIO!$B:$B,MATCH($D14,CSCORIO!$A:$A,0)),
IF($C14="MERC",INDEX(MERCADO!$B:$B,MATCH($D14,MERCADO!$A:$A,0)),
IF($C14="COMP",INDEX(COMPOSICAO!$B:$B,MATCH($D14,COMPOSICAO!$A:$A,0)),
"")))))))),"*Verificar código*")</f>
        <v>Blocos Pré-Moldados De Concreto Tipo Pavi-S Ou Equivalente, Espessura De 8 Cm E Resistência A Compressão Mínima De 35Mpa, Assentados Sobre Colchão De Pó De Pedra E Cimento Na Espessura De 10 Cm (Cor Vermelha)</v>
      </c>
      <c r="F14" s="171" t="str">
        <f>IFERROR(LOWER(
IF($C14="DER",INDEX(CDER!$C:$C,MATCH($D14,CDER!$A:$A,0)),
IF($C14="CDER-R",INDEX('CDER-R'!C:C,MATCH($D14,'CDER-R'!A:A,0)),
IF($C14="SINAPI",INDEX(CSINAPI!$C:$C,MATCH($D14,CSINAPI!$A:$A,0)),
IF($C14="CESAN",INDEX(CCESAN!$C:$C,MATCH($D14,CCESAN!$A:$A,0)),
IF($C14="SCORIO",INDEX(CSCORIO!$C:$C,MATCH($D14,CSCORIO!$A:$A,0)),
IF($C14="MERC",INDEX(MERCADO!$D:$D,MATCH($D14,MERCADO!$A:$A,0)),
IF($C14="COMP",INDEX(COMPOSICAO!$H:$H,MATCH($D14,COMPOSICAO!$A:$A,0)),
"")))))))),"")</f>
        <v>m²</v>
      </c>
      <c r="G14" s="172">
        <f>VLOOKUP(B14,'MEMÓRIA DE CÁLCULO'!A:J,10,0)</f>
        <v>1729.02</v>
      </c>
      <c r="H14" s="257">
        <f>IFERROR(
IF($C14="DER",INDEX(CDER!$D:$D,MATCH($D14,CDER!$A:$A,0)),
IF($C14="CDER-R",INDEX('CDER-R'!D:D,MATCH($D14,'CDER-R'!A:A,0)),
IF($C14="SINAPI",INDEX(CSINAPI!$D:$D,MATCH($D14,CSINAPI!$A:$A,0)),
IF($C14="CESAN",INDEX(CCESAN!$D:$D,MATCH($D14,CCESAN!$A:$A,0)),
IF($C14="SCORIO",INDEX(CSCORIO!$D:$D,MATCH($D14,CSCORIO!$A:$A,0)),
IF($C14="MERC",INDEX(MERCADO!$E:$E,MATCH($D14,MERCADO!$A:$A,0)),
IF($C14="COMP",INDEX(COMPOSICAO!$I:$I,MATCH($D14,COMPOSICAO!$A:$A,0)),
0))))))),0)</f>
        <v>157.12</v>
      </c>
      <c r="I14" s="258">
        <f t="shared" ref="I14:I18" si="8">IFERROR(ROUND(H14*(1+$J$2),2),"")</f>
        <v>193.76</v>
      </c>
      <c r="J14" s="256">
        <f>IFERROR(ROUND($I14*$G14,2),"")</f>
        <v>335014.92</v>
      </c>
      <c r="K14" s="175"/>
      <c r="L14" s="176">
        <f>G14</f>
        <v>1729.02</v>
      </c>
      <c r="M14" s="177">
        <f t="shared" ref="M14" si="9">ROUND(L14*I14,2)</f>
        <v>335014.92</v>
      </c>
      <c r="N14" s="178">
        <f t="shared" si="2"/>
        <v>0.56010905422776147</v>
      </c>
      <c r="O14" s="177" t="str">
        <f t="shared" ref="O14" si="10">VLOOKUP(M14,$Z$2:$AA$4,2,1)</f>
        <v>A</v>
      </c>
      <c r="P14" s="175"/>
    </row>
    <row r="15" spans="1:31" ht="19.899999999999999" customHeight="1">
      <c r="B15" s="126" t="s">
        <v>1327</v>
      </c>
      <c r="C15" s="169" t="s">
        <v>3280</v>
      </c>
      <c r="D15" s="169">
        <v>40364</v>
      </c>
      <c r="E15" s="170" t="str">
        <f>IFERROR(PROPER(
IF($C15="DER",INDEX(CDER!$B:$B,MATCH($D15,CDER!$A:$A,0)),
IF($C15="CDER-R",INDEX('CDER-R'!B:B,MATCH($D15,'CDER-R'!A:A,0)),
IF($C15="SINAPI",INDEX(CSINAPI!$B:$B,MATCH($D15,CSINAPI!$A:$A,0)),
IF($C15="CESAN",INDEX(CCESAN!$B:$B,MATCH($D15,CCESAN!$A:$A,0)),
IF($C15="SCORIO",INDEX(CSCORIO!$B:$B,MATCH($D15,CSCORIO!$A:$A,0)),
IF($C15="MERC",INDEX(MERCADO!$B:$B,MATCH($D15,MERCADO!$A:$A,0)),
IF($C15="COMP",INDEX(COMPOSICAO!$B:$B,MATCH($D15,COMPOSICAO!$A:$A,0)),
"")))))))),"*Verificar código*")</f>
        <v>Concreto Estrutural Fck = 30,0 Mpa, Tudo Incluído</v>
      </c>
      <c r="F15" s="171" t="str">
        <f>IFERROR(LOWER(
IF($C15="DER",INDEX(CDER!$C:$C,MATCH($D15,CDER!$A:$A,0)),
IF($C15="CDER-R",INDEX('CDER-R'!C:C,MATCH($D15,'CDER-R'!A:A,0)),
IF($C15="SINAPI",INDEX(CSINAPI!$C:$C,MATCH($D15,CSINAPI!$A:$A,0)),
IF($C15="CESAN",INDEX(CCESAN!$C:$C,MATCH($D15,CCESAN!$A:$A,0)),
IF($C15="SCORIO",INDEX(CSCORIO!$C:$C,MATCH($D15,CSCORIO!$A:$A,0)),
IF($C15="MERC",INDEX(MERCADO!$D:$D,MATCH($D15,MERCADO!$A:$A,0)),
IF($C15="COMP",INDEX(COMPOSICAO!$H:$H,MATCH($D15,COMPOSICAO!$A:$A,0)),
"")))))))),"")</f>
        <v>m3</v>
      </c>
      <c r="G15" s="172">
        <f>VLOOKUP(B15,'MEMÓRIA DE CÁLCULO'!A:J,10,0)</f>
        <v>5.74</v>
      </c>
      <c r="H15" s="257">
        <f>IFERROR(
IF($C15="DER",INDEX(CDER!$D:$D,MATCH($D15,CDER!$A:$A,0)),
IF($C15="CDER-R",INDEX('CDER-R'!D:D,MATCH($D15,'CDER-R'!A:A,0)),
IF($C15="SINAPI",INDEX(CSINAPI!$D:$D,MATCH($D15,CSINAPI!$A:$A,0)),
IF($C15="CESAN",INDEX(CCESAN!$D:$D,MATCH($D15,CCESAN!$A:$A,0)),
IF($C15="SCORIO",INDEX(CSCORIO!$D:$D,MATCH($D15,CSCORIO!$A:$A,0)),
IF($C15="MERC",INDEX(MERCADO!$E:$E,MATCH($D15,MERCADO!$A:$A,0)),
IF($C15="COMP",INDEX(COMPOSICAO!$I:$I,MATCH($D15,COMPOSICAO!$A:$A,0)),
0))))))),0)</f>
        <v>1065.07</v>
      </c>
      <c r="I15" s="258">
        <f>H15</f>
        <v>1065.07</v>
      </c>
      <c r="J15" s="256">
        <f>IFERROR(ROUND($I15*$G15,2),"")</f>
        <v>6113.5</v>
      </c>
      <c r="K15" s="175"/>
      <c r="L15" s="176">
        <f>G15</f>
        <v>5.74</v>
      </c>
      <c r="M15" s="177">
        <f>ROUND(L15*I15,2)</f>
        <v>6113.5</v>
      </c>
      <c r="N15" s="178">
        <f t="shared" si="2"/>
        <v>1.0221117026732481E-2</v>
      </c>
      <c r="O15" s="177" t="str">
        <f>VLOOKUP(M15,$Z$2:$AA$4,2,1)</f>
        <v>C</v>
      </c>
      <c r="P15" s="175"/>
    </row>
    <row r="16" spans="1:31" ht="19.899999999999999" customHeight="1">
      <c r="B16" s="126" t="s">
        <v>1328</v>
      </c>
      <c r="C16" s="169" t="s">
        <v>3280</v>
      </c>
      <c r="D16" s="169">
        <v>40349</v>
      </c>
      <c r="E16" s="170" t="str">
        <f>IFERROR(PROPER(
IF($C16="DER",INDEX(CDER!$B:$B,MATCH($D16,CDER!$A:$A,0)),
IF($C16="CDER-R",INDEX('CDER-R'!B:B,MATCH($D16,'CDER-R'!A:A,0)),
IF($C16="SINAPI",INDEX(CSINAPI!$B:$B,MATCH($D16,CSINAPI!$A:$A,0)),
IF($C16="CESAN",INDEX(CCESAN!$B:$B,MATCH($D16,CCESAN!$A:$A,0)),
IF($C16="SCORIO",INDEX(CSCORIO!$B:$B,MATCH($D16,CSCORIO!$A:$A,0)),
IF($C16="MERC",INDEX(MERCADO!$B:$B,MATCH($D16,MERCADO!$A:$A,0)),
IF($C16="COMP",INDEX(COMPOSICAO!$B:$B,MATCH($D16,COMPOSICAO!$A:$A,0)),
"")))))))),"*Verificar código*")</f>
        <v>Concreto De Regularização, Tudo Incluído</v>
      </c>
      <c r="F16" s="171" t="str">
        <f>IFERROR(LOWER(
IF($C16="DER",INDEX(CDER!$C:$C,MATCH($D16,CDER!$A:$A,0)),
IF($C16="CDER-R",INDEX('CDER-R'!C:C,MATCH($D16,'CDER-R'!A:A,0)),
IF($C16="SINAPI",INDEX(CSINAPI!$C:$C,MATCH($D16,CSINAPI!$A:$A,0)),
IF($C16="CESAN",INDEX(CCESAN!$C:$C,MATCH($D16,CCESAN!$A:$A,0)),
IF($C16="SCORIO",INDEX(CSCORIO!$C:$C,MATCH($D16,CSCORIO!$A:$A,0)),
IF($C16="MERC",INDEX(MERCADO!$D:$D,MATCH($D16,MERCADO!$A:$A,0)),
IF($C16="COMP",INDEX(COMPOSICAO!$H:$H,MATCH($D16,COMPOSICAO!$A:$A,0)),
"")))))))),"")</f>
        <v>m3</v>
      </c>
      <c r="G16" s="172">
        <f>VLOOKUP(B16,'MEMÓRIA DE CÁLCULO'!A:J,10,0)</f>
        <v>2.16</v>
      </c>
      <c r="H16" s="257">
        <f>IFERROR(
IF($C16="DER",INDEX(CDER!$D:$D,MATCH($D16,CDER!$A:$A,0)),
IF($C16="CDER-R",INDEX('CDER-R'!D:D,MATCH($D16,'CDER-R'!A:A,0)),
IF($C16="SINAPI",INDEX(CSINAPI!$D:$D,MATCH($D16,CSINAPI!$A:$A,0)),
IF($C16="CESAN",INDEX(CCESAN!$D:$D,MATCH($D16,CCESAN!$A:$A,0)),
IF($C16="SCORIO",INDEX(CSCORIO!$D:$D,MATCH($D16,CSCORIO!$A:$A,0)),
IF($C16="MERC",INDEX(MERCADO!$E:$E,MATCH($D16,MERCADO!$A:$A,0)),
IF($C16="COMP",INDEX(COMPOSICAO!$I:$I,MATCH($D16,COMPOSICAO!$A:$A,0)),
0))))))),0)</f>
        <v>630.64</v>
      </c>
      <c r="I16" s="258">
        <f>H16</f>
        <v>630.64</v>
      </c>
      <c r="J16" s="256">
        <f>IFERROR(ROUND($I16*$G16,2),"")</f>
        <v>1362.18</v>
      </c>
      <c r="K16" s="175"/>
      <c r="L16" s="176">
        <f>G16</f>
        <v>2.16</v>
      </c>
      <c r="M16" s="177">
        <f>ROUND(L16*I16,2)</f>
        <v>1362.18</v>
      </c>
      <c r="N16" s="178">
        <f t="shared" si="2"/>
        <v>2.2774190220780977E-3</v>
      </c>
      <c r="O16" s="177" t="e">
        <f>VLOOKUP(M16,$Z$2:$AA$4,2,1)</f>
        <v>#N/A</v>
      </c>
      <c r="P16" s="175"/>
    </row>
    <row r="17" spans="1:16" ht="48.6" customHeight="1">
      <c r="B17" s="126" t="s">
        <v>1329</v>
      </c>
      <c r="C17" s="169" t="s">
        <v>3280</v>
      </c>
      <c r="D17" s="169">
        <v>40313</v>
      </c>
      <c r="E17" s="170" t="str">
        <f>IFERROR(PROPER(
IF($C17="DER",INDEX(CDER!$B:$B,MATCH($D17,CDER!$A:$A,0)),
IF($C17="CDER-R",INDEX('CDER-R'!B:B,MATCH($D17,'CDER-R'!A:A,0)),
IF($C17="SINAPI",INDEX(CSINAPI!$B:$B,MATCH($D17,CSINAPI!$A:$A,0)),
IF($C17="CESAN",INDEX(CCESAN!$B:$B,MATCH($D17,CCESAN!$A:$A,0)),
IF($C17="SCORIO",INDEX(CSCORIO!$B:$B,MATCH($D17,CSCORIO!$A:$A,0)),
IF($C17="MERC",INDEX(MERCADO!$B:$B,MATCH($D17,MERCADO!$A:$A,0)),
IF($C17="COMP",INDEX(COMPOSICAO!$B:$B,MATCH($D17,COMPOSICAO!$A:$A,0)),
"")))))))),"*Verificar código*")</f>
        <v>Formas Planas De Madeira Com 04 (Quatro) Reaproveitamentos, Inclusive Fornecimento E
Transporte Das Madeiras</v>
      </c>
      <c r="F17" s="171" t="str">
        <f>IFERROR(LOWER(
IF($C17="DER",INDEX(CDER!$C:$C,MATCH($D17,CDER!$A:$A,0)),
IF($C17="CDER-R",INDEX('CDER-R'!C:C,MATCH($D17,'CDER-R'!A:A,0)),
IF($C17="SINAPI",INDEX(CSINAPI!$C:$C,MATCH($D17,CSINAPI!$A:$A,0)),
IF($C17="CESAN",INDEX(CCESAN!$C:$C,MATCH($D17,CCESAN!$A:$A,0)),
IF($C17="SCORIO",INDEX(CSCORIO!$C:$C,MATCH($D17,CSCORIO!$A:$A,0)),
IF($C17="MERC",INDEX(MERCADO!$D:$D,MATCH($D17,MERCADO!$A:$A,0)),
IF($C17="COMP",INDEX(COMPOSICAO!$H:$H,MATCH($D17,COMPOSICAO!$A:$A,0)),
"")))))))),"")</f>
        <v>m2</v>
      </c>
      <c r="G17" s="172">
        <f>VLOOKUP(B17,'MEMÓRIA DE CÁLCULO'!A:J,10,0)</f>
        <v>114.84</v>
      </c>
      <c r="H17" s="257">
        <f>IFERROR(
IF($C17="DER",INDEX(CDER!$D:$D,MATCH($D17,CDER!$A:$A,0)),
IF($C17="CDER-R",INDEX('CDER-R'!D:D,MATCH($D17,'CDER-R'!A:A,0)),
IF($C17="SINAPI",INDEX(CSINAPI!$D:$D,MATCH($D17,CSINAPI!$A:$A,0)),
IF($C17="CESAN",INDEX(CCESAN!$D:$D,MATCH($D17,CCESAN!$A:$A,0)),
IF($C17="SCORIO",INDEX(CSCORIO!$D:$D,MATCH($D17,CSCORIO!$A:$A,0)),
IF($C17="MERC",INDEX(MERCADO!$E:$E,MATCH($D17,MERCADO!$A:$A,0)),
IF($C17="COMP",INDEX(COMPOSICAO!$I:$I,MATCH($D17,COMPOSICAO!$A:$A,0)),
0))))))),0)</f>
        <v>94.07</v>
      </c>
      <c r="I17" s="258">
        <f>H17</f>
        <v>94.07</v>
      </c>
      <c r="J17" s="256">
        <f>IFERROR(ROUND($I17*$G17,2),"")</f>
        <v>10803</v>
      </c>
      <c r="K17" s="175"/>
      <c r="L17" s="176">
        <f>G17</f>
        <v>114.84</v>
      </c>
      <c r="M17" s="177">
        <f>ROUND(L17*I17,2)</f>
        <v>10803</v>
      </c>
      <c r="N17" s="178">
        <f t="shared" si="2"/>
        <v>1.8061458614507399E-2</v>
      </c>
      <c r="O17" s="177" t="str">
        <f>VLOOKUP(M17,$Z$2:$AA$4,2,1)</f>
        <v>C</v>
      </c>
      <c r="P17" s="175"/>
    </row>
    <row r="18" spans="1:16" ht="48" customHeight="1">
      <c r="B18" s="126" t="s">
        <v>1330</v>
      </c>
      <c r="C18" s="169" t="s">
        <v>990</v>
      </c>
      <c r="D18" s="169">
        <v>200202</v>
      </c>
      <c r="E18" s="170" t="str">
        <f>IFERROR(PROPER(
IF($C18="DER",INDEX(CDER!$B:$B,MATCH($D18,CDER!$A:$A,0)),
IF($C18="CDER-R",INDEX('CDER-R'!B:B,MATCH($D18,'CDER-R'!A:A,0)),
IF($C18="SINAPI",INDEX(CSINAPI!$B:$B,MATCH($D18,CSINAPI!$A:$A,0)),
IF($C18="CESAN",INDEX(CCESAN!$B:$B,MATCH($D18,CCESAN!$A:$A,0)),
IF($C18="SCORIO",INDEX(CSCORIO!$B:$B,MATCH($D18,CSCORIO!$A:$A,0)),
IF($C18="MERC",INDEX(MERCADO!$B:$B,MATCH($D18,MERCADO!$A:$A,0)),
IF($C18="COMP",INDEX(COMPOSICAO!$B:$B,MATCH($D18,COMPOSICAO!$A:$A,0)),
"")))))))),"*Verificar código*")</f>
        <v>Meio-Fio De Concreto Pré-Moldado Com Dimensões De 15X12X30X100 Cm , Rejuntados Com Argamassa De
Cimento E Areia No Traço 1:3</v>
      </c>
      <c r="F18" s="171" t="str">
        <f>IFERROR(LOWER(
IF($C18="DER",INDEX(CDER!$C:$C,MATCH($D18,CDER!$A:$A,0)),
IF($C18="CDER-R",INDEX('CDER-R'!C:C,MATCH($D18,'CDER-R'!A:A,0)),
IF($C18="SINAPI",INDEX(CSINAPI!$C:$C,MATCH($D18,CSINAPI!$A:$A,0)),
IF($C18="CESAN",INDEX(CCESAN!$C:$C,MATCH($D18,CCESAN!$A:$A,0)),
IF($C18="SCORIO",INDEX(CSCORIO!$C:$C,MATCH($D18,CSCORIO!$A:$A,0)),
IF($C18="MERC",INDEX(MERCADO!$D:$D,MATCH($D18,MERCADO!$A:$A,0)),
IF($C18="COMP",INDEX(COMPOSICAO!$H:$H,MATCH($D18,COMPOSICAO!$A:$A,0)),
"")))))))),"")</f>
        <v>m</v>
      </c>
      <c r="G18" s="172">
        <f>VLOOKUP(B18,'MEMÓRIA DE CÁLCULO'!A:J,10,0)</f>
        <v>294</v>
      </c>
      <c r="H18" s="257">
        <f>IFERROR(
IF($C18="DER",INDEX(CDER!$D:$D,MATCH($D18,CDER!$A:$A,0)),
IF($C18="CDER-R",INDEX('CDER-R'!D:D,MATCH($D18,'CDER-R'!A:A,0)),
IF($C18="SINAPI",INDEX(CSINAPI!$D:$D,MATCH($D18,CSINAPI!$A:$A,0)),
IF($C18="CESAN",INDEX(CCESAN!$D:$D,MATCH($D18,CCESAN!$A:$A,0)),
IF($C18="SCORIO",INDEX(CSCORIO!$D:$D,MATCH($D18,CSCORIO!$A:$A,0)),
IF($C18="MERC",INDEX(MERCADO!$E:$E,MATCH($D18,MERCADO!$A:$A,0)),
IF($C18="COMP",INDEX(COMPOSICAO!$I:$I,MATCH($D18,COMPOSICAO!$A:$A,0)),
0))))))),0)</f>
        <v>73.42</v>
      </c>
      <c r="I18" s="258">
        <f t="shared" si="8"/>
        <v>90.54</v>
      </c>
      <c r="J18" s="256">
        <f>IFERROR(ROUND($I18*$G18,2),"")</f>
        <v>26618.76</v>
      </c>
      <c r="K18" s="175"/>
      <c r="L18" s="176">
        <f>G18</f>
        <v>294</v>
      </c>
      <c r="M18" s="177">
        <f t="shared" ref="M18" si="11">ROUND(L18*I18,2)</f>
        <v>26618.76</v>
      </c>
      <c r="N18" s="178">
        <f t="shared" si="2"/>
        <v>4.4503714904147458E-2</v>
      </c>
      <c r="O18" s="177" t="str">
        <f t="shared" ref="O18" si="12">VLOOKUP(M18,$Z$2:$AA$4,2,1)</f>
        <v>B</v>
      </c>
      <c r="P18" s="175"/>
    </row>
    <row r="19" spans="1:16" ht="12.75" customHeight="1">
      <c r="A19" s="299" t="str">
        <f t="shared" ref="A19" si="13">CONCATENATE(C19,D19)</f>
        <v/>
      </c>
      <c r="B19" s="126">
        <v>4</v>
      </c>
      <c r="C19" s="169"/>
      <c r="D19" s="169"/>
      <c r="E19" s="170" t="s">
        <v>3282</v>
      </c>
      <c r="F19" s="171"/>
      <c r="G19" s="172"/>
      <c r="H19" s="257"/>
      <c r="I19" s="258"/>
      <c r="J19" s="256">
        <f>SUM(J20:J21)</f>
        <v>28489.05</v>
      </c>
      <c r="K19" s="175"/>
      <c r="L19" s="176"/>
      <c r="M19" s="177"/>
      <c r="N19" s="178"/>
      <c r="O19" s="177"/>
      <c r="P19" s="175"/>
    </row>
    <row r="20" spans="1:16" ht="19.899999999999999" customHeight="1">
      <c r="B20" s="126" t="s">
        <v>1316</v>
      </c>
      <c r="C20" s="169" t="s">
        <v>3280</v>
      </c>
      <c r="D20" s="169">
        <v>40146</v>
      </c>
      <c r="E20" s="170" t="str">
        <f>IFERROR(PROPER(
IF($C20="DER",INDEX(CDER!$B:$B,MATCH($D20,CDER!$A:$A,0)),
IF($C20="CDER-R",INDEX('CDER-R'!B:B,MATCH($D20,'CDER-R'!A:A,0)),
IF($C20="SINAPI",INDEX(CSINAPI!$B:$B,MATCH($D20,CSINAPI!$A:$A,0)),
IF($C20="CESAN",INDEX(CCESAN!$B:$B,MATCH($D20,CCESAN!$A:$A,0)),
IF($C20="SCORIO",INDEX(CSCORIO!$B:$B,MATCH($D20,CSCORIO!$A:$A,0)),
IF($C20="MERC",INDEX(MERCADO!$B:$B,MATCH($D20,MERCADO!$A:$A,0)),
IF($C20="COMP",INDEX(COMPOSICAO!$B:$B,MATCH($D20,COMPOSICAO!$A:$A,0)),
"")))))))),"*Verificar código*")</f>
        <v>Sinalização Horizontal - Taxa 0,6 L/M², Tudo Incluído</v>
      </c>
      <c r="F20" s="171" t="str">
        <f>IFERROR(LOWER(
IF($C20="DER",INDEX(CDER!$C:$C,MATCH($D20,CDER!$A:$A,0)),
IF($C20="CDER-R",INDEX('CDER-R'!C:C,MATCH($D20,'CDER-R'!A:A,0)),
IF($C20="SINAPI",INDEX(CSINAPI!$C:$C,MATCH($D20,CSINAPI!$A:$A,0)),
IF($C20="CESAN",INDEX(CCESAN!$C:$C,MATCH($D20,CCESAN!$A:$A,0)),
IF($C20="SCORIO",INDEX(CSCORIO!$C:$C,MATCH($D20,CSCORIO!$A:$A,0)),
IF($C20="MERC",INDEX(MERCADO!$D:$D,MATCH($D20,MERCADO!$A:$A,0)),
IF($C20="COMP",INDEX(COMPOSICAO!$H:$H,MATCH($D20,COMPOSICAO!$A:$A,0)),
"")))))))),"")</f>
        <v>m2</v>
      </c>
      <c r="G20" s="172">
        <f>VLOOKUP(B20,'MEMÓRIA DE CÁLCULO'!A:J,10,0)</f>
        <v>640.4</v>
      </c>
      <c r="H20" s="257">
        <f>IFERROR(
IF($C20="DER",INDEX(CDER!$D:$D,MATCH($D20,CDER!$A:$A,0)),
IF($C20="CDER-R",INDEX('CDER-R'!D:D,MATCH($D20,'CDER-R'!A:A,0)),
IF($C20="SINAPI",INDEX(CSINAPI!$D:$D,MATCH($D20,CSINAPI!$A:$A,0)),
IF($C20="CESAN",INDEX(CCESAN!$D:$D,MATCH($D20,CCESAN!$A:$A,0)),
IF($C20="SCORIO",INDEX(CSCORIO!$D:$D,MATCH($D20,CSCORIO!$A:$A,0)),
IF($C20="MERC",INDEX(MERCADO!$E:$E,MATCH($D20,MERCADO!$A:$A,0)),
IF($C20="COMP",INDEX(COMPOSICAO!$I:$I,MATCH($D20,COMPOSICAO!$A:$A,0)),
0))))))),0)</f>
        <v>29.37</v>
      </c>
      <c r="I20" s="258">
        <f>H20</f>
        <v>29.37</v>
      </c>
      <c r="J20" s="256">
        <f>IFERROR(ROUND($I20*$G20,2),"")</f>
        <v>18808.55</v>
      </c>
      <c r="K20" s="175"/>
      <c r="L20" s="176">
        <f>G20</f>
        <v>640.4</v>
      </c>
      <c r="M20" s="177">
        <f t="shared" ref="M20:M21" si="14">ROUND(L20*I20,2)</f>
        <v>18808.55</v>
      </c>
      <c r="N20" s="178">
        <f>M20/$J$24</f>
        <v>3.1445880535396938E-2</v>
      </c>
      <c r="O20" s="177" t="str">
        <f t="shared" ref="O20:O21" si="15">VLOOKUP(M20,$Z$2:$AA$4,2,1)</f>
        <v>B</v>
      </c>
      <c r="P20" s="175"/>
    </row>
    <row r="21" spans="1:16" ht="25.5" customHeight="1">
      <c r="B21" s="126" t="s">
        <v>1318</v>
      </c>
      <c r="C21" s="169" t="s">
        <v>3280</v>
      </c>
      <c r="D21" s="169">
        <v>40145</v>
      </c>
      <c r="E21" s="170" t="str">
        <f>IFERROR(PROPER(
IF($C21="DER",INDEX(CDER!$B:$B,MATCH($D21,CDER!$A:$A,0)),
IF($C21="CDER-R",INDEX('CDER-R'!B:B,MATCH($D21,'CDER-R'!A:A,0)),
IF($C21="SINAPI",INDEX(CSINAPI!$B:$B,MATCH($D21,CSINAPI!$A:$A,0)),
IF($C21="CESAN",INDEX(CCESAN!$B:$B,MATCH($D21,CCESAN!$A:$A,0)),
IF($C21="SCORIO",INDEX(CSCORIO!$B:$B,MATCH($D21,CSCORIO!$A:$A,0)),
IF($C21="MERC",INDEX(MERCADO!$B:$B,MATCH($D21,MERCADO!$A:$A,0)),
IF($C21="COMP",INDEX(COMPOSICAO!$B:$B,MATCH($D21,COMPOSICAO!$A:$A,0)),
"")))))))),"*Verificar código*")</f>
        <v>Sinalização Vertical, Inclusive Transporte De Placa Sinalização E Madeira</v>
      </c>
      <c r="F21" s="171" t="str">
        <f>IFERROR(LOWER(
IF($C21="DER",INDEX(CDER!$C:$C,MATCH($D21,CDER!$A:$A,0)),
IF($C21="CDER-R",INDEX('CDER-R'!C:C,MATCH($D21,'CDER-R'!A:A,0)),
IF($C21="SINAPI",INDEX(CSINAPI!$C:$C,MATCH($D21,CSINAPI!$A:$A,0)),
IF($C21="CESAN",INDEX(CCESAN!$C:$C,MATCH($D21,CCESAN!$A:$A,0)),
IF($C21="SCORIO",INDEX(CSCORIO!$C:$C,MATCH($D21,CSCORIO!$A:$A,0)),
IF($C21="MERC",INDEX(MERCADO!$D:$D,MATCH($D21,MERCADO!$A:$A,0)),
IF($C21="COMP",INDEX(COMPOSICAO!$H:$H,MATCH($D21,COMPOSICAO!$A:$A,0)),
"")))))))),"")</f>
        <v>m2</v>
      </c>
      <c r="G21" s="172">
        <f>VLOOKUP(B21,'MEMÓRIA DE CÁLCULO'!A:J,10,0)</f>
        <v>33.79</v>
      </c>
      <c r="H21" s="257">
        <f>IFERROR(
IF($C21="DER",INDEX(CDER!$D:$D,MATCH($D21,CDER!$A:$A,0)),
IF($C21="CDER-R",INDEX('CDER-R'!D:D,MATCH($D21,'CDER-R'!A:A,0)),
IF($C21="SINAPI",INDEX(CSINAPI!$D:$D,MATCH($D21,CSINAPI!$A:$A,0)),
IF($C21="CESAN",INDEX(CCESAN!$D:$D,MATCH($D21,CCESAN!$A:$A,0)),
IF($C21="SCORIO",INDEX(CSCORIO!$D:$D,MATCH($D21,CSCORIO!$A:$A,0)),
IF($C21="MERC",INDEX(MERCADO!$E:$E,MATCH($D21,MERCADO!$A:$A,0)),
IF($C21="COMP",INDEX(COMPOSICAO!$I:$I,MATCH($D21,COMPOSICAO!$A:$A,0)),
0))))))),0)</f>
        <v>286.49</v>
      </c>
      <c r="I21" s="258">
        <f>H21</f>
        <v>286.49</v>
      </c>
      <c r="J21" s="256">
        <f>IFERROR(ROUND($I21*$G21,2),"")</f>
        <v>9680.5</v>
      </c>
      <c r="K21" s="175"/>
      <c r="L21" s="176">
        <f>G21</f>
        <v>33.79</v>
      </c>
      <c r="M21" s="177">
        <f t="shared" si="14"/>
        <v>9680.5</v>
      </c>
      <c r="N21" s="178">
        <f>M21/$J$24</f>
        <v>1.6184758874177439E-2</v>
      </c>
      <c r="O21" s="177" t="str">
        <f t="shared" si="15"/>
        <v>C</v>
      </c>
      <c r="P21" s="175"/>
    </row>
    <row r="22" spans="1:16" ht="26.25" customHeight="1">
      <c r="A22" s="74" t="str">
        <f>CONCATENATE(C24,D24)</f>
        <v/>
      </c>
      <c r="B22" s="126">
        <v>5</v>
      </c>
      <c r="C22" s="169"/>
      <c r="D22" s="169"/>
      <c r="E22" s="170" t="s">
        <v>6085</v>
      </c>
      <c r="F22" s="171"/>
      <c r="G22" s="172"/>
      <c r="H22" s="257"/>
      <c r="I22" s="258"/>
      <c r="J22" s="256">
        <f>SUM(J23)</f>
        <v>51374.27</v>
      </c>
      <c r="K22" s="175"/>
      <c r="L22" s="176">
        <f>G22</f>
        <v>0</v>
      </c>
      <c r="M22" s="177"/>
      <c r="N22" s="178" t="e">
        <f>M22/#REF!</f>
        <v>#REF!</v>
      </c>
      <c r="O22" s="177" t="e">
        <f>VLOOKUP(M22,$Z$2:$AA$4,2,1)</f>
        <v>#N/A</v>
      </c>
      <c r="P22" s="175"/>
    </row>
    <row r="23" spans="1:16" ht="42.75" customHeight="1">
      <c r="B23" s="126" t="s">
        <v>1332</v>
      </c>
      <c r="C23" s="169" t="s">
        <v>76</v>
      </c>
      <c r="D23" s="383">
        <v>90695</v>
      </c>
      <c r="E23" s="170" t="str">
        <f>IFERROR(PROPER(
IF($C23="DER",INDEX(CDER!$B:$B,MATCH($D23,CDER!$A:$A,0)),
IF($C23="CDER-R",INDEX('CDER-R'!B:B,MATCH($D23,'CDER-R'!A:A,0)),
IF($C23="SINAPI",INDEX(CSINAPI!$B:$B,MATCH($D23,CSINAPI!$A:$A,0)),
IF($C23="CESAN",INDEX(CCESAN!$B:$B,MATCH($D23,CCESAN!$A:$A,0)),
IF($C23="SCORIO",INDEX(CSCORIO!$B:$B,MATCH($D23,CSCORIO!$A:$A,0)),
IF($C23="MERC",INDEX(MERCADO!$B:$B,MATCH($D23,MERCADO!$A:$A,0)),
IF($C23="COMP",INDEX(COMPOSICAO!$B:$B,MATCH($D23,COMPOSICAO!$A:$A,0)),
"")))))))),"*Verificar código*")</f>
        <v xml:space="preserve">Tubo De Pvc Para Rede Coletora De Esgoto De Parede Maciça, Dn 150 Mm, 
Junta Elástica - Fornecimento E Assentamento. </v>
      </c>
      <c r="F23" s="171" t="str">
        <f>IFERROR(LOWER(
IF($C23="DER",INDEX(CDER!$C:$C,MATCH($D23,CDER!$A:$A,0)),
IF($C23="CDER-R",INDEX('CDER-R'!C:C,MATCH($D23,'CDER-R'!A:A,0)),
IF($C23="SINAPI",INDEX(CSINAPI!$C:$C,MATCH($D23,CSINAPI!$A:$A,0)),
IF($C23="CESAN",INDEX(CCESAN!$C:$C,MATCH($D23,CCESAN!$A:$A,0)),
IF($C23="SCORIO",INDEX(CSCORIO!$C:$C,MATCH($D23,CSCORIO!$A:$A,0)),
IF($C23="MERC",INDEX(MERCADO!$D:$D,MATCH($D23,MERCADO!$A:$A,0)),
IF($C23="COMP",INDEX(COMPOSICAO!$H:$H,MATCH($D23,COMPOSICAO!$A:$A,0)),
"")))))))),"")</f>
        <v>m</v>
      </c>
      <c r="G23" s="172">
        <f>VLOOKUP(B23,'MEMÓRIA DE CÁLCULO'!A:J,10,0)</f>
        <v>312.8</v>
      </c>
      <c r="H23" s="257">
        <f>IFERROR(
IF($C23="DER",INDEX(CDER!$D:$D,MATCH($D23,CDER!$A:$A,0)),
IF($C23="CDER-R",INDEX('CDER-R'!D:D,MATCH($D23,'CDER-R'!A:A,0)),
IF($C23="SINAPI",INDEX(CSINAPI!$D:$D,MATCH($D23,CSINAPI!$A:$A,0)),
IF($C23="CESAN",INDEX(CCESAN!$D:$D,MATCH($D23,CCESAN!$A:$A,0)),
IF($C23="SCORIO",INDEX(CSCORIO!$D:$D,MATCH($D23,CSCORIO!$A:$A,0)),
IF($C23="MERC",INDEX(MERCADO!$E:$E,MATCH($D23,MERCADO!$A:$A,0)),
IF($C23="COMP",INDEX(COMPOSICAO!$I:$I,MATCH($D23,COMPOSICAO!$A:$A,0)),
0))))))),0)</f>
        <v>133.18</v>
      </c>
      <c r="I23" s="258">
        <f>IFERROR(ROUND(H23*(1+$J$2),2),"")</f>
        <v>164.24</v>
      </c>
      <c r="J23" s="256">
        <f>IFERROR(ROUND($I23*$G23,2),"")</f>
        <v>51374.27</v>
      </c>
      <c r="L23" s="176">
        <f>G23</f>
        <v>312.8</v>
      </c>
      <c r="M23" s="177">
        <f t="shared" ref="M23" si="16">ROUND(L23*I23,2)</f>
        <v>51374.27</v>
      </c>
      <c r="N23" s="178">
        <f>M23/$J$24</f>
        <v>8.5892275428633619E-2</v>
      </c>
    </row>
    <row r="24" spans="1:16" ht="31.5" customHeight="1">
      <c r="C24" s="169"/>
      <c r="D24" s="169"/>
      <c r="E24" s="288" t="s">
        <v>6079</v>
      </c>
      <c r="F24" s="171" t="str">
        <f>IFERROR(LOWER(
IF($C24="IOPES",INDEX(CDER!$C:$C,MATCH($D24,CDER!$A:$A,0)),
IF($C24="SINAPI",INDEX(CSINAPI!$C:$C,MATCH($D24,CSINAPI!$A:$A,0)),
IF($C24="CESAN",INDEX(CCESAN!$C:$C,MATCH($D24,CCESAN!$A:$A,0)),
IF($C24="SCORIO",INDEX(CSCORIO!$C:$C,MATCH($D24,CSCORIO!$A:$A,0)),
IF($C24="MERC",INDEX(MERCADO!$D:$D,MATCH($D24,MERCADO!$A:$A,0)),
IF($C24="COMP",INDEX(COMPOSICAO!$H:$H,MATCH($D24,COMPOSICAO!$A:$A,0)),
""))))))),"")</f>
        <v/>
      </c>
      <c r="G24" s="172"/>
      <c r="H24" s="173"/>
      <c r="I24" s="170" t="s">
        <v>71</v>
      </c>
      <c r="J24" s="256">
        <f>ROUND(SUM(J13+J19+J7+J5+J22),2)</f>
        <v>598124.44999999995</v>
      </c>
      <c r="M24" s="76">
        <f>SUM(M6:M23)</f>
        <v>598124.45000000007</v>
      </c>
    </row>
    <row r="25" spans="1:16" ht="18.75" customHeight="1">
      <c r="B25" s="429" t="s">
        <v>6477</v>
      </c>
      <c r="C25" s="430"/>
      <c r="D25" s="430"/>
      <c r="E25" s="430"/>
      <c r="F25" s="430"/>
      <c r="G25" s="430"/>
      <c r="H25" s="430"/>
      <c r="I25" s="430"/>
      <c r="J25" s="430"/>
    </row>
    <row r="26" spans="1:16" ht="18.75" customHeight="1">
      <c r="B26" s="431"/>
      <c r="C26" s="432"/>
      <c r="D26" s="432"/>
      <c r="E26" s="432"/>
      <c r="F26" s="432"/>
      <c r="G26" s="432"/>
      <c r="H26" s="432"/>
      <c r="I26" s="432"/>
      <c r="J26" s="432"/>
    </row>
    <row r="27" spans="1:16" ht="18.75" customHeight="1">
      <c r="B27" s="120"/>
      <c r="C27" s="120"/>
      <c r="D27" s="120"/>
    </row>
    <row r="28" spans="1:16" ht="18.75" customHeight="1">
      <c r="B28" s="120"/>
      <c r="C28" s="120"/>
      <c r="D28" s="120"/>
      <c r="E28" s="124"/>
    </row>
    <row r="29" spans="1:16" ht="18.75" customHeight="1">
      <c r="B29" s="120"/>
      <c r="C29" s="120"/>
      <c r="D29" s="120"/>
    </row>
    <row r="30" spans="1:16" ht="18.75" customHeight="1">
      <c r="B30" s="120"/>
      <c r="C30" s="120"/>
      <c r="D30" s="120"/>
    </row>
    <row r="31" spans="1:16" ht="18.75" customHeight="1">
      <c r="B31" s="120"/>
      <c r="C31" s="120"/>
      <c r="D31" s="120"/>
    </row>
    <row r="32" spans="1:16" ht="18.75" customHeight="1">
      <c r="B32" s="120"/>
      <c r="C32" s="120"/>
      <c r="D32" s="120"/>
    </row>
    <row r="33" spans="2:4" ht="18.75" customHeight="1">
      <c r="B33" s="120"/>
      <c r="C33" s="120"/>
      <c r="D33" s="120"/>
    </row>
    <row r="34" spans="2:4" ht="18.75" customHeight="1">
      <c r="B34" s="125"/>
    </row>
  </sheetData>
  <autoFilter ref="B4:O22"/>
  <mergeCells count="10">
    <mergeCell ref="B25:J26"/>
    <mergeCell ref="Y1:Y4"/>
    <mergeCell ref="L3:O3"/>
    <mergeCell ref="L1:O2"/>
    <mergeCell ref="B1:J1"/>
    <mergeCell ref="C3:E3"/>
    <mergeCell ref="R1:R2"/>
    <mergeCell ref="Q1:Q2"/>
    <mergeCell ref="C2:H2"/>
    <mergeCell ref="G3:H3"/>
  </mergeCells>
  <phoneticPr fontId="60" type="noConversion"/>
  <conditionalFormatting sqref="B5:J5 L5:O5 E24 G7:G8 H8:J8 B8:F8 B23:C23 I23:J23 E23:G23 L8:O20 B9:J22 L21:M21 L22">
    <cfRule type="expression" dxfId="81" priority="9031">
      <formula>IFERROR($E5,TRUE)</formula>
    </cfRule>
  </conditionalFormatting>
  <conditionalFormatting sqref="N5:N6 N8:N20">
    <cfRule type="expression" dxfId="80" priority="9099">
      <formula>IFERROR($E5,TRUE)</formula>
    </cfRule>
  </conditionalFormatting>
  <conditionalFormatting sqref="B5:J5 L5:O5 B24:D24 F24:J24 G7:G8 H8:J8 B8:F8 B23:C23 I23:J23 E23:G23 L8:O20 B9:J22 L21:M21 L22">
    <cfRule type="expression" dxfId="79" priority="6791">
      <formula>IF(AND($C5="",$D5=""),TRUE,FALSE)</formula>
    </cfRule>
  </conditionalFormatting>
  <conditionalFormatting sqref="R4:S4">
    <cfRule type="cellIs" dxfId="78" priority="16699" operator="lessThan">
      <formula>R$3</formula>
    </cfRule>
    <cfRule type="cellIs" dxfId="77" priority="16700" operator="greaterThan">
      <formula>R$3</formula>
    </cfRule>
  </conditionalFormatting>
  <conditionalFormatting sqref="B5:D5 B24:D24 B23:C23 B8:D22 G5:G24">
    <cfRule type="expression" dxfId="76" priority="8920">
      <formula>IF(OR($C5&lt;&gt;"",$D5&lt;&gt;""),TRUE,FALSE)</formula>
    </cfRule>
  </conditionalFormatting>
  <conditionalFormatting sqref="I5 I8:I24">
    <cfRule type="expression" dxfId="75" priority="6792">
      <formula>IF(OR($C5&lt;&gt;"",$D5&lt;&gt;""),TRUE,FALSE)</formula>
    </cfRule>
  </conditionalFormatting>
  <conditionalFormatting sqref="E5 E24 H6 H8:H22 E8:F23">
    <cfRule type="expression" dxfId="74" priority="6793">
      <formula>IF($E5="*VERIFICAR CÓDIGO*",TRUE,FALSE)</formula>
    </cfRule>
  </conditionalFormatting>
  <conditionalFormatting sqref="F5">
    <cfRule type="expression" dxfId="73" priority="6790">
      <formula>IF($E5="*VERIFICAR CÓDIGO*",TRUE,FALSE)</formula>
    </cfRule>
  </conditionalFormatting>
  <conditionalFormatting sqref="H5">
    <cfRule type="expression" dxfId="72" priority="6789">
      <formula>IF($E5="*VERIFICAR CÓDIGO*",TRUE,FALSE)</formula>
    </cfRule>
  </conditionalFormatting>
  <conditionalFormatting sqref="H5">
    <cfRule type="expression" dxfId="71" priority="6788">
      <formula>IF($E5="*VERIFICAR CÓDIGO*",TRUE,FALSE)</formula>
    </cfRule>
  </conditionalFormatting>
  <conditionalFormatting sqref="O5 O20:O22 O14:O18 O8:O12">
    <cfRule type="cellIs" dxfId="70" priority="6461" operator="equal">
      <formula>"C"</formula>
    </cfRule>
    <cfRule type="cellIs" dxfId="69" priority="6462" operator="equal">
      <formula>"A"</formula>
    </cfRule>
    <cfRule type="cellIs" dxfId="68" priority="6515" operator="equal">
      <formula>"B"</formula>
    </cfRule>
  </conditionalFormatting>
  <conditionalFormatting sqref="H5:H21">
    <cfRule type="expression" dxfId="67" priority="17305">
      <formula>IF((SUMIF(A:A,A5,H:H)/COUNTIF(A:A,A5))&lt;&gt;H5,TRUE,FALSE)</formula>
    </cfRule>
  </conditionalFormatting>
  <conditionalFormatting sqref="O19">
    <cfRule type="cellIs" dxfId="66" priority="4533" operator="equal">
      <formula>"C"</formula>
    </cfRule>
    <cfRule type="cellIs" dxfId="65" priority="4534" operator="equal">
      <formula>"A"</formula>
    </cfRule>
    <cfRule type="cellIs" dxfId="64" priority="4535" operator="equal">
      <formula>"B"</formula>
    </cfRule>
  </conditionalFormatting>
  <conditionalFormatting sqref="L6:O6 B6:J6">
    <cfRule type="expression" dxfId="63" priority="3926">
      <formula>IFERROR($E6,TRUE)</formula>
    </cfRule>
  </conditionalFormatting>
  <conditionalFormatting sqref="L6:O6 B6:J6">
    <cfRule type="expression" dxfId="62" priority="3922">
      <formula>IF(AND($C6="",$D6=""),TRUE,FALSE)</formula>
    </cfRule>
  </conditionalFormatting>
  <conditionalFormatting sqref="B6:D6">
    <cfRule type="expression" dxfId="61" priority="3925">
      <formula>IF(OR($C6&lt;&gt;"",$D6&lt;&gt;""),TRUE,FALSE)</formula>
    </cfRule>
  </conditionalFormatting>
  <conditionalFormatting sqref="I6">
    <cfRule type="expression" dxfId="60" priority="3923">
      <formula>IF(OR($C6&lt;&gt;"",$D6&lt;&gt;""),TRUE,FALSE)</formula>
    </cfRule>
  </conditionalFormatting>
  <conditionalFormatting sqref="E6">
    <cfRule type="expression" dxfId="59" priority="3924">
      <formula>IF($E6="*VERIFICAR CÓDIGO*",TRUE,FALSE)</formula>
    </cfRule>
  </conditionalFormatting>
  <conditionalFormatting sqref="F6">
    <cfRule type="expression" dxfId="58" priority="3921">
      <formula>IF($E6="*VERIFICAR CÓDIGO*",TRUE,FALSE)</formula>
    </cfRule>
  </conditionalFormatting>
  <conditionalFormatting sqref="O6">
    <cfRule type="cellIs" dxfId="57" priority="3916" operator="equal">
      <formula>"C"</formula>
    </cfRule>
    <cfRule type="cellIs" dxfId="56" priority="3917" operator="equal">
      <formula>"A"</formula>
    </cfRule>
    <cfRule type="cellIs" dxfId="55" priority="3918" operator="equal">
      <formula>"B"</formula>
    </cfRule>
  </conditionalFormatting>
  <conditionalFormatting sqref="O13">
    <cfRule type="cellIs" dxfId="54" priority="2359" operator="equal">
      <formula>"C"</formula>
    </cfRule>
    <cfRule type="cellIs" dxfId="53" priority="2360" operator="equal">
      <formula>"A"</formula>
    </cfRule>
    <cfRule type="cellIs" dxfId="52" priority="2361" operator="equal">
      <formula>"B"</formula>
    </cfRule>
  </conditionalFormatting>
  <conditionalFormatting sqref="B7:F7 L7:O7 H7:J7">
    <cfRule type="expression" dxfId="51" priority="2352">
      <formula>IFERROR($E7,TRUE)</formula>
    </cfRule>
  </conditionalFormatting>
  <conditionalFormatting sqref="N7">
    <cfRule type="expression" dxfId="50" priority="2353">
      <formula>IFERROR($E7,TRUE)</formula>
    </cfRule>
  </conditionalFormatting>
  <conditionalFormatting sqref="B7:F7 L7:O7 H7:J7">
    <cfRule type="expression" dxfId="49" priority="2348">
      <formula>IF(AND($C7="",$D7=""),TRUE,FALSE)</formula>
    </cfRule>
  </conditionalFormatting>
  <conditionalFormatting sqref="B7:D7">
    <cfRule type="expression" dxfId="48" priority="2351">
      <formula>IF(OR($C7&lt;&gt;"",$D7&lt;&gt;""),TRUE,FALSE)</formula>
    </cfRule>
  </conditionalFormatting>
  <conditionalFormatting sqref="I7">
    <cfRule type="expression" dxfId="47" priority="2349">
      <formula>IF(OR($C7&lt;&gt;"",$D7&lt;&gt;""),TRUE,FALSE)</formula>
    </cfRule>
  </conditionalFormatting>
  <conditionalFormatting sqref="E7">
    <cfRule type="expression" dxfId="46" priority="2350">
      <formula>IF($E7="*VERIFICAR CÓDIGO*",TRUE,FALSE)</formula>
    </cfRule>
  </conditionalFormatting>
  <conditionalFormatting sqref="F7">
    <cfRule type="expression" dxfId="45" priority="2347">
      <formula>IF($E7="*VERIFICAR CÓDIGO*",TRUE,FALSE)</formula>
    </cfRule>
  </conditionalFormatting>
  <conditionalFormatting sqref="H7">
    <cfRule type="expression" dxfId="44" priority="2346">
      <formula>IF($E7="*VERIFICAR CÓDIGO*",TRUE,FALSE)</formula>
    </cfRule>
  </conditionalFormatting>
  <conditionalFormatting sqref="H7">
    <cfRule type="expression" dxfId="43" priority="2345">
      <formula>IF($E7="*VERIFICAR CÓDIGO*",TRUE,FALSE)</formula>
    </cfRule>
  </conditionalFormatting>
  <conditionalFormatting sqref="O7">
    <cfRule type="cellIs" dxfId="42" priority="2342" operator="equal">
      <formula>"C"</formula>
    </cfRule>
    <cfRule type="cellIs" dxfId="41" priority="2343" operator="equal">
      <formula>"A"</formula>
    </cfRule>
    <cfRule type="cellIs" dxfId="40" priority="2344" operator="equal">
      <formula>"B"</formula>
    </cfRule>
  </conditionalFormatting>
  <conditionalFormatting sqref="H20:H22">
    <cfRule type="expression" dxfId="39" priority="21481">
      <formula>IF((SUMIF(A:A,#REF!,H:H)/COUNTIF(A:A,#REF!))&lt;&gt;H20,TRUE,FALSE)</formula>
    </cfRule>
  </conditionalFormatting>
  <conditionalFormatting sqref="B24:D24 F24:J24">
    <cfRule type="expression" dxfId="38" priority="23396">
      <formula>IFERROR($I24,TRUE)</formula>
    </cfRule>
  </conditionalFormatting>
  <conditionalFormatting sqref="N22">
    <cfRule type="expression" dxfId="37" priority="23401">
      <formula>IFERROR($I24,TRUE)</formula>
    </cfRule>
  </conditionalFormatting>
  <conditionalFormatting sqref="F24 H24:I24">
    <cfRule type="expression" dxfId="36" priority="23404">
      <formula>IF($I24="*VERIFICAR CÓDIGO*",TRUE,FALSE)</formula>
    </cfRule>
  </conditionalFormatting>
  <conditionalFormatting sqref="E24">
    <cfRule type="expression" dxfId="35" priority="25040">
      <formula>IF(AND(#REF!="",#REF!=""),TRUE,FALSE)</formula>
    </cfRule>
  </conditionalFormatting>
  <conditionalFormatting sqref="D15">
    <cfRule type="expression" dxfId="34" priority="34382">
      <formula>IF((COUNTIF($A$5:$A57,A15))&gt;1,TRUE,FALSE)</formula>
    </cfRule>
  </conditionalFormatting>
  <conditionalFormatting sqref="D19 D8">
    <cfRule type="expression" dxfId="33" priority="34485">
      <formula>IF((COUNTIF($A$5:$A29,A8))&gt;1,TRUE,FALSE)</formula>
    </cfRule>
  </conditionalFormatting>
  <conditionalFormatting sqref="M22:O22">
    <cfRule type="expression" dxfId="32" priority="34509">
      <formula>IFERROR($I24,TRUE)</formula>
    </cfRule>
  </conditionalFormatting>
  <conditionalFormatting sqref="H22">
    <cfRule type="expression" dxfId="31" priority="34525">
      <formula>IF((SUMIF(A:A,A21,H:H)/COUNTIF(A:A,A21))&lt;&gt;H22,TRUE,FALSE)</formula>
    </cfRule>
  </conditionalFormatting>
  <conditionalFormatting sqref="H21">
    <cfRule type="expression" dxfId="30" priority="34532">
      <formula>IF((SUMIF(A:A,A18,H:H)/COUNTIF(A:A,A18))&lt;&gt;H21,TRUE,FALSE)</formula>
    </cfRule>
  </conditionalFormatting>
  <conditionalFormatting sqref="D21">
    <cfRule type="expression" dxfId="29" priority="9">
      <formula>IF((COUNTIF($A$5:$A39,#REF!))&gt;1,TRUE,FALSE)</formula>
    </cfRule>
  </conditionalFormatting>
  <conditionalFormatting sqref="D16:D17">
    <cfRule type="expression" dxfId="28" priority="34554">
      <formula>IF((COUNTIF($A$5:$A57,A16))&gt;1,TRUE,FALSE)</formula>
    </cfRule>
  </conditionalFormatting>
  <conditionalFormatting sqref="D5">
    <cfRule type="expression" dxfId="27" priority="34559">
      <formula>IF((COUNTIF($A$5:$A26,A5))&gt;1,TRUE,FALSE)</formula>
    </cfRule>
  </conditionalFormatting>
  <conditionalFormatting sqref="N21:O21">
    <cfRule type="expression" dxfId="26" priority="34560">
      <formula>IFERROR(#REF!,TRUE)</formula>
    </cfRule>
  </conditionalFormatting>
  <conditionalFormatting sqref="N21">
    <cfRule type="expression" dxfId="25" priority="34561">
      <formula>IFERROR(#REF!,TRUE)</formula>
    </cfRule>
  </conditionalFormatting>
  <conditionalFormatting sqref="N21:O21">
    <cfRule type="expression" dxfId="24" priority="34562">
      <formula>IF(AND(#REF!="",#REF!=""),TRUE,FALSE)</formula>
    </cfRule>
  </conditionalFormatting>
  <conditionalFormatting sqref="M22:O22">
    <cfRule type="expression" dxfId="23" priority="34563">
      <formula>IF(AND($C24="",$D24=""),TRUE,FALSE)</formula>
    </cfRule>
  </conditionalFormatting>
  <conditionalFormatting sqref="D22">
    <cfRule type="expression" dxfId="22" priority="34566">
      <formula>IF((COUNTIF($A$5:$A47,#REF!))&gt;1,TRUE,FALSE)</formula>
    </cfRule>
  </conditionalFormatting>
  <conditionalFormatting sqref="H8:H10">
    <cfRule type="expression" dxfId="21" priority="7">
      <formula>IFERROR($E8,TRUE)</formula>
    </cfRule>
  </conditionalFormatting>
  <conditionalFormatting sqref="H8:H10">
    <cfRule type="expression" dxfId="20" priority="6">
      <formula>IF(AND($C8="",$D8=""),TRUE,FALSE)</formula>
    </cfRule>
  </conditionalFormatting>
  <conditionalFormatting sqref="D20:D21">
    <cfRule type="expression" dxfId="19" priority="34592">
      <formula>IF((COUNTIF($A$5:$A46,#REF!))&gt;1,TRUE,FALSE)</formula>
    </cfRule>
  </conditionalFormatting>
  <conditionalFormatting sqref="H24">
    <cfRule type="expression" dxfId="18" priority="34594">
      <formula>IF((SUMIF(A:A,A22,H:H)/COUNTIF(A:A,A22))&lt;&gt;H24,TRUE,FALSE)</formula>
    </cfRule>
  </conditionalFormatting>
  <conditionalFormatting sqref="D24">
    <cfRule type="expression" dxfId="17" priority="34595">
      <formula>IF((COUNTIF($A$5:$A90,A22))&gt;1,TRUE,FALSE)</formula>
    </cfRule>
  </conditionalFormatting>
  <conditionalFormatting sqref="D14">
    <cfRule type="expression" dxfId="16" priority="34596">
      <formula>IF((COUNTIF($A$5:$A58,A14))&gt;1,TRUE,FALSE)</formula>
    </cfRule>
  </conditionalFormatting>
  <conditionalFormatting sqref="D20:D21">
    <cfRule type="expression" dxfId="15" priority="34597">
      <formula>IF((COUNTIF($A$5:$A56,A20))&gt;1,TRUE,FALSE)</formula>
    </cfRule>
  </conditionalFormatting>
  <conditionalFormatting sqref="D18">
    <cfRule type="expression" dxfId="14" priority="34598">
      <formula>IF((COUNTIF($A$5:$A68,A18))&gt;1,TRUE,FALSE)</formula>
    </cfRule>
  </conditionalFormatting>
  <conditionalFormatting sqref="D14">
    <cfRule type="expression" dxfId="13" priority="34599">
      <formula>IF((COUNTIF($A$5:$A54,A14))&gt;1,TRUE,FALSE)</formula>
    </cfRule>
  </conditionalFormatting>
  <conditionalFormatting sqref="D13">
    <cfRule type="expression" dxfId="12" priority="34600">
      <formula>IF((COUNTIF($A$5:$A87,A13))&gt;1,TRUE,FALSE)</formula>
    </cfRule>
  </conditionalFormatting>
  <conditionalFormatting sqref="D6">
    <cfRule type="expression" dxfId="11" priority="34602">
      <formula>IF((COUNTIF($A$5:$A26,A6))&gt;1,TRUE,FALSE)</formula>
    </cfRule>
  </conditionalFormatting>
  <conditionalFormatting sqref="D22">
    <cfRule type="expression" dxfId="10" priority="34603">
      <formula>IF((COUNTIF($A$5:$A42,A21))&gt;1,TRUE,FALSE)</formula>
    </cfRule>
  </conditionalFormatting>
  <conditionalFormatting sqref="D22">
    <cfRule type="expression" dxfId="9" priority="34604">
      <formula>IF((COUNTIF($A$5:$A57,A21))&gt;1,TRUE,FALSE)</formula>
    </cfRule>
  </conditionalFormatting>
  <conditionalFormatting sqref="D21">
    <cfRule type="expression" dxfId="8" priority="34605">
      <formula>IF((COUNTIF($A$5:$A49,A18))&gt;1,TRUE,FALSE)</formula>
    </cfRule>
  </conditionalFormatting>
  <conditionalFormatting sqref="D7">
    <cfRule type="expression" dxfId="7" priority="34609">
      <formula>IF((COUNTIF($A$5:$A29,A7))&gt;1,TRUE,FALSE)</formula>
    </cfRule>
  </conditionalFormatting>
  <conditionalFormatting sqref="D9:D12">
    <cfRule type="expression" dxfId="6" priority="34617">
      <formula>IF((COUNTIF($A$5:$A27,A9))&gt;1,TRUE,FALSE)</formula>
    </cfRule>
  </conditionalFormatting>
  <conditionalFormatting sqref="L23:M23">
    <cfRule type="expression" dxfId="5" priority="2">
      <formula>IFERROR($E23,TRUE)</formula>
    </cfRule>
  </conditionalFormatting>
  <conditionalFormatting sqref="L23:M23">
    <cfRule type="expression" dxfId="4" priority="1">
      <formula>IF(AND($C23="",$D23=""),TRUE,FALSE)</formula>
    </cfRule>
  </conditionalFormatting>
  <conditionalFormatting sqref="N23">
    <cfRule type="expression" dxfId="3" priority="3">
      <formula>IFERROR(#REF!,TRUE)</formula>
    </cfRule>
  </conditionalFormatting>
  <conditionalFormatting sqref="N23">
    <cfRule type="expression" dxfId="2" priority="4">
      <formula>IFERROR(#REF!,TRUE)</formula>
    </cfRule>
  </conditionalFormatting>
  <conditionalFormatting sqref="N23">
    <cfRule type="expression" dxfId="1" priority="5">
      <formula>IF(AND(#REF!="",#REF!=""),TRUE,FALSE)</formula>
    </cfRule>
  </conditionalFormatting>
  <dataValidations count="2">
    <dataValidation type="list" errorStyle="warning" allowBlank="1" showInputMessage="1" showErrorMessage="1" error="Selecionar Referencial compatível" sqref="I3:J3 AF1:XFD2 Z1:AE1 U1:W2 Q1:S2">
      <formula1>DADOS</formula1>
    </dataValidation>
    <dataValidation type="list" allowBlank="1" showInputMessage="1" showErrorMessage="1" error="Selecionar Referencial compatível" sqref="C5:C24">
      <formula1>DADOS</formula1>
    </dataValidation>
  </dataValidations>
  <printOptions horizontalCentered="1"/>
  <pageMargins left="0.78740157480314965" right="0.39370078740157483" top="1.7716535433070868" bottom="0.78740157480314965" header="0.19685039370078741" footer="0.19685039370078741"/>
  <pageSetup paperSize="9" scale="58" pageOrder="overThenDown" orientation="landscape" useFirstPageNumber="1" r:id="rId1"/>
  <headerFooter scaleWithDoc="0">
    <oddHeader xml:space="preserve">&amp;C
&amp;G
</oddHeader>
    <oddFooter>&amp;L&amp;"Glacial Indifference,Regular"&amp;8&amp;F&amp;R&amp;"Glacial Indifference,Regular"&amp;8Página &amp;P/&amp;N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6" r:id="rId5" name="Button 4">
              <controlPr defaultSize="0" print="0" autoFill="0" autoPict="0" macro="[0]!ESPELHO" altText="Gerar planilha para licitação">
                <anchor moveWithCells="1">
                  <from>
                    <xdr:col>13</xdr:col>
                    <xdr:colOff>295275</xdr:colOff>
                    <xdr:row>0</xdr:row>
                    <xdr:rowOff>114300</xdr:rowOff>
                  </from>
                  <to>
                    <xdr:col>14</xdr:col>
                    <xdr:colOff>514350</xdr:colOff>
                    <xdr:row>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6" name="Button 6">
              <controlPr defaultSize="0" print="0" autoFill="0" autoPict="0" macro="[0]!OCULTAR" altText="Gerar planilha para licitação">
                <anchor moveWithCells="1">
                  <from>
                    <xdr:col>12</xdr:col>
                    <xdr:colOff>371475</xdr:colOff>
                    <xdr:row>0</xdr:row>
                    <xdr:rowOff>114300</xdr:rowOff>
                  </from>
                  <to>
                    <xdr:col>13</xdr:col>
                    <xdr:colOff>247650</xdr:colOff>
                    <xdr:row>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7" name="Button 7">
              <controlPr defaultSize="0" print="0" autoFill="0" autoPict="0" macro="[0]!EXIBIR" altText="Gerar planilha para licitação">
                <anchor moveWithCells="1">
                  <from>
                    <xdr:col>11</xdr:col>
                    <xdr:colOff>161925</xdr:colOff>
                    <xdr:row>0</xdr:row>
                    <xdr:rowOff>114300</xdr:rowOff>
                  </from>
                  <to>
                    <xdr:col>12</xdr:col>
                    <xdr:colOff>314325</xdr:colOff>
                    <xdr:row>1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5">
    <pageSetUpPr fitToPage="1"/>
  </sheetPr>
  <dimension ref="A1:WPW158"/>
  <sheetViews>
    <sheetView topLeftCell="B16" zoomScaleNormal="100" zoomScaleSheetLayoutView="100" zoomScalePageLayoutView="90" workbookViewId="0">
      <selection activeCell="D59" sqref="D59"/>
    </sheetView>
  </sheetViews>
  <sheetFormatPr defaultColWidth="9" defaultRowHeight="14.25"/>
  <cols>
    <col min="1" max="1" width="9.875" style="126" customWidth="1"/>
    <col min="2" max="2" width="9.875" style="122" customWidth="1"/>
    <col min="3" max="3" width="11.25" style="122" bestFit="1" customWidth="1"/>
    <col min="4" max="4" width="57.625" style="121" customWidth="1"/>
    <col min="5" max="5" width="9.625" style="122" customWidth="1"/>
    <col min="6" max="6" width="9.625" style="128" customWidth="1"/>
    <col min="7" max="7" width="10.75" style="123" customWidth="1"/>
    <col min="8" max="8" width="12.375" style="98" customWidth="1"/>
  </cols>
  <sheetData>
    <row r="1" spans="1:15987" ht="15">
      <c r="A1" s="454" t="s">
        <v>1221</v>
      </c>
      <c r="B1" s="454"/>
      <c r="C1" s="454"/>
      <c r="D1" s="454"/>
      <c r="E1" s="454"/>
      <c r="F1" s="454"/>
      <c r="G1" s="454"/>
      <c r="H1" s="454"/>
    </row>
    <row r="2" spans="1:15987">
      <c r="A2" s="183" t="s">
        <v>31</v>
      </c>
      <c r="B2" s="455" t="s">
        <v>1675</v>
      </c>
      <c r="C2" s="456"/>
      <c r="D2" s="456"/>
      <c r="E2" s="184"/>
      <c r="F2" s="185"/>
      <c r="G2" s="186" t="s">
        <v>17</v>
      </c>
      <c r="H2" s="187">
        <v>0.3453</v>
      </c>
    </row>
    <row r="3" spans="1:15987" ht="30.75" customHeight="1">
      <c r="A3" s="183" t="s">
        <v>1222</v>
      </c>
      <c r="B3" s="456" t="s">
        <v>1676</v>
      </c>
      <c r="C3" s="456"/>
      <c r="D3" s="456"/>
      <c r="E3" s="184" t="s">
        <v>1223</v>
      </c>
      <c r="F3" s="188" t="s">
        <v>1227</v>
      </c>
      <c r="G3" s="183" t="s">
        <v>67</v>
      </c>
      <c r="H3" s="189" t="s">
        <v>1307</v>
      </c>
    </row>
    <row r="4" spans="1:15987" ht="29.25" customHeight="1">
      <c r="A4" s="79" t="s">
        <v>69</v>
      </c>
      <c r="B4" s="79" t="s">
        <v>70</v>
      </c>
      <c r="C4" s="79" t="s">
        <v>18</v>
      </c>
      <c r="D4" s="80" t="s">
        <v>81</v>
      </c>
      <c r="E4" s="79" t="s">
        <v>19</v>
      </c>
      <c r="F4" s="81" t="s">
        <v>1295</v>
      </c>
      <c r="G4" s="83" t="s">
        <v>1289</v>
      </c>
      <c r="H4" s="129" t="s">
        <v>71</v>
      </c>
    </row>
    <row r="5" spans="1:15987" s="200" customFormat="1" ht="15">
      <c r="A5" s="126">
        <v>1</v>
      </c>
      <c r="B5" s="169"/>
      <c r="C5" s="169"/>
      <c r="D5" s="170" t="s">
        <v>74</v>
      </c>
      <c r="E5" s="171"/>
      <c r="F5" s="172"/>
      <c r="G5" s="173"/>
      <c r="H5" s="256">
        <f>SUM(H6:H8)</f>
        <v>8080.0300000000007</v>
      </c>
    </row>
    <row r="6" spans="1:15987">
      <c r="A6" s="126" t="s">
        <v>1207</v>
      </c>
      <c r="B6" s="169" t="s">
        <v>20</v>
      </c>
      <c r="C6" s="169">
        <v>20305</v>
      </c>
      <c r="D6" s="170" t="s">
        <v>1549</v>
      </c>
      <c r="E6" s="171" t="s">
        <v>22</v>
      </c>
      <c r="F6" s="172">
        <v>8</v>
      </c>
      <c r="G6" s="258">
        <v>335.48</v>
      </c>
      <c r="H6" s="256">
        <f>IFERROR(ROUND($G6*$F6,2),"")</f>
        <v>2683.84</v>
      </c>
    </row>
    <row r="7" spans="1:15987" ht="25.5">
      <c r="A7" s="126" t="s">
        <v>1304</v>
      </c>
      <c r="B7" s="169" t="s">
        <v>20</v>
      </c>
      <c r="C7" s="169">
        <v>30101</v>
      </c>
      <c r="D7" s="170" t="s">
        <v>1308</v>
      </c>
      <c r="E7" s="171" t="s">
        <v>23</v>
      </c>
      <c r="F7" s="172">
        <v>13.43</v>
      </c>
      <c r="G7" s="258">
        <v>57.36</v>
      </c>
      <c r="H7" s="256">
        <f>IFERROR(ROUND($G7*$F7,2),"")</f>
        <v>770.34</v>
      </c>
    </row>
    <row r="8" spans="1:15987" ht="38.25">
      <c r="A8" s="265" t="s">
        <v>1651</v>
      </c>
      <c r="B8" s="266" t="s">
        <v>20</v>
      </c>
      <c r="C8" s="266">
        <v>20802</v>
      </c>
      <c r="D8" s="267" t="s">
        <v>1609</v>
      </c>
      <c r="E8" s="268" t="s">
        <v>22</v>
      </c>
      <c r="F8" s="269">
        <v>10.89</v>
      </c>
      <c r="G8" s="270">
        <v>424.78</v>
      </c>
      <c r="H8" s="271">
        <f>IFERROR(ROUND($G8*$F8,2),"")</f>
        <v>4625.8500000000004</v>
      </c>
    </row>
    <row r="9" spans="1:15987" s="200" customFormat="1" ht="15">
      <c r="A9" s="175">
        <v>2</v>
      </c>
      <c r="B9" s="275"/>
      <c r="C9" s="275"/>
      <c r="D9" s="276" t="s">
        <v>992</v>
      </c>
      <c r="E9" s="277"/>
      <c r="F9" s="278">
        <v>0</v>
      </c>
      <c r="G9" s="279"/>
      <c r="H9" s="280">
        <f>SUM(H10:H20)</f>
        <v>29445.170000000002</v>
      </c>
      <c r="I9" s="285"/>
      <c r="J9" s="281"/>
      <c r="K9" s="282"/>
      <c r="L9" s="453"/>
      <c r="M9" s="453"/>
      <c r="N9" s="453"/>
      <c r="O9" s="283"/>
      <c r="P9" s="284"/>
      <c r="Q9" s="285"/>
      <c r="R9" s="281"/>
      <c r="S9" s="282"/>
      <c r="T9" s="453"/>
      <c r="U9" s="453"/>
      <c r="V9" s="453"/>
      <c r="W9" s="283"/>
      <c r="X9" s="284"/>
      <c r="Y9" s="285"/>
      <c r="Z9" s="281"/>
      <c r="AA9" s="282"/>
      <c r="AB9" s="453"/>
      <c r="AC9" s="453"/>
      <c r="AD9" s="453"/>
      <c r="AE9" s="283"/>
      <c r="AF9" s="284"/>
      <c r="AG9" s="285"/>
      <c r="AH9" s="281"/>
      <c r="AI9" s="282"/>
      <c r="AJ9" s="453"/>
      <c r="AK9" s="453"/>
      <c r="AL9" s="453"/>
      <c r="AM9" s="283"/>
      <c r="AN9" s="284"/>
      <c r="AO9" s="285"/>
      <c r="AP9" s="281"/>
      <c r="AQ9" s="282"/>
      <c r="AR9" s="453"/>
      <c r="AS9" s="453"/>
      <c r="AT9" s="453"/>
      <c r="AU9" s="283"/>
      <c r="AV9" s="284"/>
      <c r="AW9" s="285"/>
      <c r="AX9" s="281"/>
      <c r="AY9" s="282"/>
      <c r="AZ9" s="453"/>
      <c r="BA9" s="453"/>
      <c r="BB9" s="453"/>
      <c r="BC9" s="283"/>
      <c r="BD9" s="284"/>
      <c r="BE9" s="285"/>
      <c r="BF9" s="281"/>
      <c r="BG9" s="282"/>
      <c r="BH9" s="453"/>
      <c r="BI9" s="453"/>
      <c r="BJ9" s="453"/>
      <c r="BK9" s="283"/>
      <c r="BL9" s="284"/>
      <c r="BM9" s="285"/>
      <c r="BN9" s="281"/>
      <c r="BO9" s="282"/>
      <c r="BP9" s="453"/>
      <c r="BQ9" s="453"/>
      <c r="BR9" s="453"/>
      <c r="BS9" s="283"/>
      <c r="BT9" s="284"/>
      <c r="BU9" s="285"/>
      <c r="BV9" s="281"/>
      <c r="BW9" s="282"/>
      <c r="BX9" s="453"/>
      <c r="BY9" s="453"/>
      <c r="BZ9" s="453"/>
      <c r="CA9" s="283"/>
      <c r="CB9" s="284"/>
      <c r="CC9" s="285"/>
      <c r="CD9" s="281"/>
      <c r="CE9" s="282"/>
      <c r="CF9" s="453"/>
      <c r="CG9" s="453"/>
      <c r="CH9" s="453"/>
      <c r="CI9" s="283"/>
      <c r="CJ9" s="284"/>
      <c r="CK9" s="285"/>
      <c r="CL9" s="281"/>
      <c r="CM9" s="282"/>
      <c r="CN9" s="453"/>
      <c r="CO9" s="453"/>
      <c r="CP9" s="453"/>
      <c r="CQ9" s="283"/>
      <c r="CR9" s="284"/>
      <c r="CS9" s="285"/>
      <c r="CT9" s="281"/>
      <c r="CU9" s="282"/>
      <c r="CV9" s="453"/>
      <c r="CW9" s="453"/>
      <c r="CX9" s="453"/>
      <c r="CY9" s="283"/>
      <c r="CZ9" s="284"/>
      <c r="DA9" s="285"/>
      <c r="DB9" s="281"/>
      <c r="DC9" s="282"/>
      <c r="DD9" s="453"/>
      <c r="DE9" s="453"/>
      <c r="DF9" s="453"/>
      <c r="DG9" s="283"/>
      <c r="DH9" s="284"/>
      <c r="DI9" s="285"/>
      <c r="DJ9" s="281"/>
      <c r="DK9" s="282"/>
      <c r="DL9" s="453"/>
      <c r="DM9" s="453"/>
      <c r="DN9" s="453"/>
      <c r="DO9" s="283"/>
      <c r="DP9" s="284"/>
      <c r="DQ9" s="285"/>
      <c r="DR9" s="281"/>
      <c r="DS9" s="282"/>
      <c r="DT9" s="453"/>
      <c r="DU9" s="453"/>
      <c r="DV9" s="453"/>
      <c r="DW9" s="283"/>
      <c r="DX9" s="284"/>
      <c r="DY9" s="285"/>
      <c r="DZ9" s="281"/>
      <c r="EA9" s="282"/>
      <c r="EB9" s="453"/>
      <c r="EC9" s="453"/>
      <c r="ED9" s="453"/>
      <c r="EE9" s="283"/>
      <c r="EF9" s="284"/>
      <c r="EG9" s="285"/>
      <c r="EH9" s="281"/>
      <c r="EI9" s="282"/>
      <c r="EJ9" s="453"/>
      <c r="EK9" s="453"/>
      <c r="EL9" s="453"/>
      <c r="EM9" s="283"/>
      <c r="EN9" s="284"/>
      <c r="EO9" s="285"/>
      <c r="EP9" s="281"/>
      <c r="EQ9" s="282"/>
      <c r="ER9" s="453"/>
      <c r="ES9" s="453"/>
      <c r="ET9" s="453"/>
      <c r="EU9" s="283"/>
      <c r="EV9" s="284"/>
      <c r="EW9" s="285"/>
      <c r="EX9" s="281"/>
      <c r="EY9" s="282"/>
      <c r="EZ9" s="453"/>
      <c r="FA9" s="453"/>
      <c r="FB9" s="453"/>
      <c r="FC9" s="283"/>
      <c r="FD9" s="284"/>
      <c r="FE9" s="285"/>
      <c r="FF9" s="281"/>
      <c r="FG9" s="282"/>
      <c r="FH9" s="453"/>
      <c r="FI9" s="453"/>
      <c r="FJ9" s="453"/>
      <c r="FK9" s="283"/>
      <c r="FL9" s="284"/>
      <c r="FM9" s="285"/>
      <c r="FN9" s="281"/>
      <c r="FO9" s="282"/>
      <c r="FP9" s="453"/>
      <c r="FQ9" s="453"/>
      <c r="FR9" s="453"/>
      <c r="FS9" s="283"/>
      <c r="FT9" s="284"/>
      <c r="FU9" s="285"/>
      <c r="FV9" s="281"/>
      <c r="FW9" s="282"/>
      <c r="FX9" s="453"/>
      <c r="FY9" s="453"/>
      <c r="FZ9" s="453"/>
      <c r="GA9" s="283"/>
      <c r="GB9" s="284"/>
      <c r="GC9" s="285"/>
      <c r="GD9" s="281"/>
      <c r="GE9" s="282"/>
      <c r="GF9" s="453"/>
      <c r="GG9" s="453"/>
      <c r="GH9" s="453"/>
      <c r="GI9" s="283"/>
      <c r="GJ9" s="284"/>
      <c r="GK9" s="285"/>
      <c r="GL9" s="281"/>
      <c r="GM9" s="282"/>
      <c r="GN9" s="453"/>
      <c r="GO9" s="453"/>
      <c r="GP9" s="453"/>
      <c r="GQ9" s="283"/>
      <c r="GR9" s="284"/>
      <c r="GS9" s="285"/>
      <c r="GT9" s="281"/>
      <c r="GU9" s="282"/>
      <c r="GV9" s="453"/>
      <c r="GW9" s="453"/>
      <c r="GX9" s="453"/>
      <c r="GY9" s="283"/>
      <c r="GZ9" s="284"/>
      <c r="HA9" s="285"/>
      <c r="HB9" s="281"/>
      <c r="HC9" s="282"/>
      <c r="HD9" s="453"/>
      <c r="HE9" s="453"/>
      <c r="HF9" s="453"/>
      <c r="HG9" s="283"/>
      <c r="HH9" s="284"/>
      <c r="HI9" s="285"/>
      <c r="HJ9" s="281"/>
      <c r="HK9" s="282"/>
      <c r="HL9" s="453"/>
      <c r="HM9" s="453"/>
      <c r="HN9" s="453"/>
      <c r="HO9" s="283"/>
      <c r="HP9" s="284"/>
      <c r="HQ9" s="285"/>
      <c r="HR9" s="281"/>
      <c r="HS9" s="282"/>
      <c r="HT9" s="453"/>
      <c r="HU9" s="453"/>
      <c r="HV9" s="453"/>
      <c r="HW9" s="283"/>
      <c r="HX9" s="284"/>
      <c r="HY9" s="285"/>
      <c r="HZ9" s="281"/>
      <c r="IA9" s="282"/>
      <c r="IB9" s="453"/>
      <c r="IC9" s="453"/>
      <c r="ID9" s="453"/>
      <c r="IE9" s="283"/>
      <c r="IF9" s="284"/>
      <c r="IG9" s="285"/>
      <c r="IH9" s="281"/>
      <c r="II9" s="282"/>
      <c r="IJ9" s="453"/>
      <c r="IK9" s="453"/>
      <c r="IL9" s="453"/>
      <c r="IM9" s="283"/>
      <c r="IN9" s="284"/>
      <c r="IO9" s="285"/>
      <c r="IP9" s="281"/>
      <c r="IQ9" s="282"/>
      <c r="IR9" s="453"/>
      <c r="IS9" s="453"/>
      <c r="IT9" s="453"/>
      <c r="IU9" s="283"/>
      <c r="IV9" s="284"/>
      <c r="IW9" s="285"/>
      <c r="IX9" s="281"/>
      <c r="IY9" s="282"/>
      <c r="IZ9" s="453"/>
      <c r="JA9" s="453"/>
      <c r="JB9" s="453"/>
      <c r="JC9" s="283"/>
      <c r="JD9" s="284"/>
      <c r="JE9" s="285"/>
      <c r="JF9" s="281"/>
      <c r="JG9" s="282"/>
      <c r="JH9" s="453"/>
      <c r="JI9" s="453"/>
      <c r="JJ9" s="453"/>
      <c r="JK9" s="283"/>
      <c r="JL9" s="284"/>
      <c r="JM9" s="285"/>
      <c r="JN9" s="281"/>
      <c r="JO9" s="282"/>
      <c r="JP9" s="453"/>
      <c r="JQ9" s="453"/>
      <c r="JR9" s="453"/>
      <c r="JS9" s="283"/>
      <c r="JT9" s="284"/>
      <c r="JU9" s="285"/>
      <c r="JV9" s="281"/>
      <c r="JW9" s="282"/>
      <c r="JX9" s="453"/>
      <c r="JY9" s="453"/>
      <c r="JZ9" s="453"/>
      <c r="KA9" s="283"/>
      <c r="KB9" s="284"/>
      <c r="KC9" s="285"/>
      <c r="KD9" s="281"/>
      <c r="KE9" s="282"/>
      <c r="KF9" s="453"/>
      <c r="KG9" s="453"/>
      <c r="KH9" s="453"/>
      <c r="KI9" s="283"/>
      <c r="KJ9" s="284"/>
      <c r="KK9" s="285"/>
      <c r="KL9" s="281"/>
      <c r="KM9" s="282"/>
      <c r="KN9" s="453"/>
      <c r="KO9" s="453"/>
      <c r="KP9" s="453"/>
      <c r="KQ9" s="283"/>
      <c r="KR9" s="284"/>
      <c r="KS9" s="285"/>
      <c r="KT9" s="281"/>
      <c r="KU9" s="282"/>
      <c r="KV9" s="453"/>
      <c r="KW9" s="453"/>
      <c r="KX9" s="453"/>
      <c r="KY9" s="283"/>
      <c r="KZ9" s="284"/>
      <c r="LA9" s="285"/>
      <c r="LB9" s="281"/>
      <c r="LC9" s="282"/>
      <c r="LD9" s="453"/>
      <c r="LE9" s="453"/>
      <c r="LF9" s="453"/>
      <c r="LG9" s="283"/>
      <c r="LH9" s="284"/>
      <c r="LI9" s="285"/>
      <c r="LJ9" s="281"/>
      <c r="LK9" s="282"/>
      <c r="LL9" s="453"/>
      <c r="LM9" s="453"/>
      <c r="LN9" s="453"/>
      <c r="LO9" s="283"/>
      <c r="LP9" s="284"/>
      <c r="LQ9" s="285"/>
      <c r="LR9" s="281"/>
      <c r="LS9" s="282"/>
      <c r="LT9" s="453"/>
      <c r="LU9" s="453"/>
      <c r="LV9" s="453"/>
      <c r="LW9" s="283"/>
      <c r="LX9" s="284"/>
      <c r="LY9" s="285"/>
      <c r="LZ9" s="281"/>
      <c r="MA9" s="282"/>
      <c r="MB9" s="453"/>
      <c r="MC9" s="453"/>
      <c r="MD9" s="453"/>
      <c r="ME9" s="283"/>
      <c r="MF9" s="284"/>
      <c r="MG9" s="285"/>
      <c r="MH9" s="281"/>
      <c r="MI9" s="282"/>
      <c r="MJ9" s="453"/>
      <c r="MK9" s="453"/>
      <c r="ML9" s="453"/>
      <c r="MM9" s="283"/>
      <c r="MN9" s="284"/>
      <c r="MO9" s="285"/>
      <c r="MP9" s="281"/>
      <c r="MQ9" s="282"/>
      <c r="MR9" s="453"/>
      <c r="MS9" s="453"/>
      <c r="MT9" s="453"/>
      <c r="MU9" s="283"/>
      <c r="MV9" s="284"/>
      <c r="MW9" s="285"/>
      <c r="MX9" s="281"/>
      <c r="MY9" s="282"/>
      <c r="MZ9" s="453"/>
      <c r="NA9" s="453"/>
      <c r="NB9" s="453"/>
      <c r="NC9" s="283"/>
      <c r="ND9" s="284"/>
      <c r="NE9" s="285"/>
      <c r="NF9" s="281"/>
      <c r="NG9" s="282"/>
      <c r="NH9" s="453"/>
      <c r="NI9" s="453"/>
      <c r="NJ9" s="453"/>
      <c r="NK9" s="283"/>
      <c r="NL9" s="284"/>
      <c r="NM9" s="285"/>
      <c r="NN9" s="281"/>
      <c r="NO9" s="282"/>
      <c r="NP9" s="453"/>
      <c r="NQ9" s="453"/>
      <c r="NR9" s="453"/>
      <c r="NS9" s="283"/>
      <c r="NT9" s="284"/>
      <c r="NU9" s="285"/>
      <c r="NV9" s="281"/>
      <c r="NW9" s="282"/>
      <c r="NX9" s="453"/>
      <c r="NY9" s="453"/>
      <c r="NZ9" s="453"/>
      <c r="OA9" s="283"/>
      <c r="OB9" s="284"/>
      <c r="OC9" s="285"/>
      <c r="OD9" s="281"/>
      <c r="OE9" s="282"/>
      <c r="OF9" s="453"/>
      <c r="OG9" s="453"/>
      <c r="OH9" s="453"/>
      <c r="OI9" s="283"/>
      <c r="OJ9" s="284"/>
      <c r="OK9" s="285"/>
      <c r="OL9" s="281"/>
      <c r="OM9" s="282"/>
      <c r="ON9" s="453"/>
      <c r="OO9" s="453"/>
      <c r="OP9" s="453"/>
      <c r="OQ9" s="283"/>
      <c r="OR9" s="284"/>
      <c r="OS9" s="285"/>
      <c r="OT9" s="281"/>
      <c r="OU9" s="282"/>
      <c r="OV9" s="453"/>
      <c r="OW9" s="453"/>
      <c r="OX9" s="453"/>
      <c r="OY9" s="283"/>
      <c r="OZ9" s="284"/>
      <c r="PA9" s="285"/>
      <c r="PB9" s="281"/>
      <c r="PC9" s="282"/>
      <c r="PD9" s="453"/>
      <c r="PE9" s="453"/>
      <c r="PF9" s="453"/>
      <c r="PG9" s="283"/>
      <c r="PH9" s="284"/>
      <c r="PI9" s="285"/>
      <c r="PJ9" s="281"/>
      <c r="PK9" s="282"/>
      <c r="PL9" s="453"/>
      <c r="PM9" s="453"/>
      <c r="PN9" s="453"/>
      <c r="PO9" s="283"/>
      <c r="PP9" s="284"/>
      <c r="PQ9" s="285"/>
      <c r="PR9" s="281"/>
      <c r="PS9" s="282"/>
      <c r="PT9" s="453"/>
      <c r="PU9" s="453"/>
      <c r="PV9" s="453"/>
      <c r="PW9" s="283"/>
      <c r="PX9" s="284"/>
      <c r="PY9" s="285"/>
      <c r="PZ9" s="281"/>
      <c r="QA9" s="282"/>
      <c r="QB9" s="453"/>
      <c r="QC9" s="453"/>
      <c r="QD9" s="453"/>
      <c r="QE9" s="283"/>
      <c r="QF9" s="284"/>
      <c r="QG9" s="285"/>
      <c r="QH9" s="281"/>
      <c r="QI9" s="282"/>
      <c r="QJ9" s="453"/>
      <c r="QK9" s="453"/>
      <c r="QL9" s="453"/>
      <c r="QM9" s="283"/>
      <c r="QN9" s="284"/>
      <c r="QO9" s="285"/>
      <c r="QP9" s="281"/>
      <c r="QQ9" s="282"/>
      <c r="QR9" s="453"/>
      <c r="QS9" s="453"/>
      <c r="QT9" s="453"/>
      <c r="QU9" s="283"/>
      <c r="QV9" s="284"/>
      <c r="QW9" s="285"/>
      <c r="QX9" s="281"/>
      <c r="QY9" s="282"/>
      <c r="QZ9" s="453"/>
      <c r="RA9" s="453"/>
      <c r="RB9" s="453"/>
      <c r="RC9" s="283"/>
      <c r="RD9" s="284"/>
      <c r="RE9" s="285"/>
      <c r="RF9" s="281"/>
      <c r="RG9" s="282"/>
      <c r="RH9" s="453"/>
      <c r="RI9" s="453"/>
      <c r="RJ9" s="453"/>
      <c r="RK9" s="283"/>
      <c r="RL9" s="284"/>
      <c r="RM9" s="285"/>
      <c r="RN9" s="281"/>
      <c r="RO9" s="282"/>
      <c r="RP9" s="453"/>
      <c r="RQ9" s="453"/>
      <c r="RR9" s="453"/>
      <c r="RS9" s="283"/>
      <c r="RT9" s="284"/>
      <c r="RU9" s="285"/>
      <c r="RV9" s="281"/>
      <c r="RW9" s="282"/>
      <c r="RX9" s="453"/>
      <c r="RY9" s="453"/>
      <c r="RZ9" s="453"/>
      <c r="SA9" s="283"/>
      <c r="SB9" s="284"/>
      <c r="SC9" s="285"/>
      <c r="SD9" s="281"/>
      <c r="SE9" s="282"/>
      <c r="SF9" s="453"/>
      <c r="SG9" s="453"/>
      <c r="SH9" s="453"/>
      <c r="SI9" s="283"/>
      <c r="SJ9" s="284"/>
      <c r="SK9" s="285"/>
      <c r="SL9" s="281"/>
      <c r="SM9" s="282"/>
      <c r="SN9" s="453"/>
      <c r="SO9" s="453"/>
      <c r="SP9" s="453"/>
      <c r="SQ9" s="283"/>
      <c r="SR9" s="284"/>
      <c r="SS9" s="285"/>
      <c r="ST9" s="281"/>
      <c r="SU9" s="282"/>
      <c r="SV9" s="453"/>
      <c r="SW9" s="453"/>
      <c r="SX9" s="453"/>
      <c r="SY9" s="283"/>
      <c r="SZ9" s="284"/>
      <c r="TA9" s="285"/>
      <c r="TB9" s="281"/>
      <c r="TC9" s="282"/>
      <c r="TD9" s="453"/>
      <c r="TE9" s="453"/>
      <c r="TF9" s="453"/>
      <c r="TG9" s="283"/>
      <c r="TH9" s="284"/>
      <c r="TI9" s="285"/>
      <c r="TJ9" s="281"/>
      <c r="TK9" s="282"/>
      <c r="TL9" s="453"/>
      <c r="TM9" s="453"/>
      <c r="TN9" s="453"/>
      <c r="TO9" s="283"/>
      <c r="TP9" s="284"/>
      <c r="TQ9" s="285"/>
      <c r="TR9" s="281"/>
      <c r="TS9" s="282"/>
      <c r="TT9" s="453"/>
      <c r="TU9" s="453"/>
      <c r="TV9" s="453"/>
      <c r="TW9" s="283"/>
      <c r="TX9" s="284"/>
      <c r="TY9" s="285"/>
      <c r="TZ9" s="281"/>
      <c r="UA9" s="282"/>
      <c r="UB9" s="453"/>
      <c r="UC9" s="453"/>
      <c r="UD9" s="453"/>
      <c r="UE9" s="283"/>
      <c r="UF9" s="284"/>
      <c r="UG9" s="285"/>
      <c r="UH9" s="281"/>
      <c r="UI9" s="282"/>
      <c r="UJ9" s="453"/>
      <c r="UK9" s="453"/>
      <c r="UL9" s="453"/>
      <c r="UM9" s="283"/>
      <c r="UN9" s="284"/>
      <c r="UO9" s="285"/>
      <c r="UP9" s="281"/>
      <c r="UQ9" s="282"/>
      <c r="UR9" s="453"/>
      <c r="US9" s="453"/>
      <c r="UT9" s="453"/>
      <c r="UU9" s="283"/>
      <c r="UV9" s="284"/>
      <c r="UW9" s="285"/>
      <c r="UX9" s="281"/>
      <c r="UY9" s="282"/>
      <c r="UZ9" s="453"/>
      <c r="VA9" s="453"/>
      <c r="VB9" s="453"/>
      <c r="VC9" s="283"/>
      <c r="VD9" s="284"/>
      <c r="VE9" s="285"/>
      <c r="VF9" s="281"/>
      <c r="VG9" s="282"/>
      <c r="VH9" s="453"/>
      <c r="VI9" s="453"/>
      <c r="VJ9" s="453"/>
      <c r="VK9" s="283"/>
      <c r="VL9" s="284"/>
      <c r="VM9" s="285"/>
      <c r="VN9" s="281"/>
      <c r="VO9" s="282"/>
      <c r="VP9" s="453"/>
      <c r="VQ9" s="453"/>
      <c r="VR9" s="453"/>
      <c r="VS9" s="283"/>
      <c r="VT9" s="284"/>
      <c r="VU9" s="285"/>
      <c r="VV9" s="281"/>
      <c r="VW9" s="282"/>
      <c r="VX9" s="453"/>
      <c r="VY9" s="453"/>
      <c r="VZ9" s="453"/>
      <c r="WA9" s="283"/>
      <c r="WB9" s="284"/>
      <c r="WC9" s="285"/>
      <c r="WD9" s="281"/>
      <c r="WE9" s="282"/>
      <c r="WF9" s="453"/>
      <c r="WG9" s="453"/>
      <c r="WH9" s="453"/>
      <c r="WI9" s="283"/>
      <c r="WJ9" s="284"/>
      <c r="WK9" s="285"/>
      <c r="WL9" s="281"/>
      <c r="WM9" s="282"/>
      <c r="WN9" s="453"/>
      <c r="WO9" s="453"/>
      <c r="WP9" s="453"/>
      <c r="WQ9" s="283"/>
      <c r="WR9" s="284"/>
      <c r="WS9" s="285"/>
      <c r="WT9" s="281"/>
      <c r="WU9" s="282"/>
      <c r="WV9" s="453"/>
      <c r="WW9" s="453"/>
      <c r="WX9" s="453"/>
      <c r="WY9" s="283"/>
      <c r="WZ9" s="284"/>
      <c r="XA9" s="285"/>
      <c r="XB9" s="281"/>
      <c r="XC9" s="282"/>
      <c r="XD9" s="453"/>
      <c r="XE9" s="453"/>
      <c r="XF9" s="453"/>
      <c r="XG9" s="283"/>
      <c r="XH9" s="284"/>
      <c r="XI9" s="285"/>
      <c r="XJ9" s="281"/>
      <c r="XK9" s="282"/>
      <c r="XL9" s="453"/>
      <c r="XM9" s="453"/>
      <c r="XN9" s="453"/>
      <c r="XO9" s="283"/>
      <c r="XP9" s="284"/>
      <c r="XQ9" s="285"/>
      <c r="XR9" s="281"/>
      <c r="XS9" s="282"/>
      <c r="XT9" s="453"/>
      <c r="XU9" s="453"/>
      <c r="XV9" s="453"/>
      <c r="XW9" s="283"/>
      <c r="XX9" s="284"/>
      <c r="XY9" s="285"/>
      <c r="XZ9" s="281"/>
      <c r="YA9" s="282"/>
      <c r="YB9" s="453"/>
      <c r="YC9" s="453"/>
      <c r="YD9" s="453"/>
      <c r="YE9" s="283"/>
      <c r="YF9" s="284"/>
      <c r="YG9" s="285"/>
      <c r="YH9" s="281"/>
      <c r="YI9" s="282"/>
      <c r="YJ9" s="453"/>
      <c r="YK9" s="453"/>
      <c r="YL9" s="453"/>
      <c r="YM9" s="283"/>
      <c r="YN9" s="284"/>
      <c r="YO9" s="285"/>
      <c r="YP9" s="281"/>
      <c r="YQ9" s="282"/>
      <c r="YR9" s="453"/>
      <c r="YS9" s="453"/>
      <c r="YT9" s="453"/>
      <c r="YU9" s="283"/>
      <c r="YV9" s="284"/>
      <c r="YW9" s="285"/>
      <c r="YX9" s="281"/>
      <c r="YY9" s="282"/>
      <c r="YZ9" s="453"/>
      <c r="ZA9" s="453"/>
      <c r="ZB9" s="453"/>
      <c r="ZC9" s="283"/>
      <c r="ZD9" s="284"/>
      <c r="ZE9" s="285"/>
      <c r="ZF9" s="281"/>
      <c r="ZG9" s="282"/>
      <c r="ZH9" s="453"/>
      <c r="ZI9" s="453"/>
      <c r="ZJ9" s="453"/>
      <c r="ZK9" s="283"/>
      <c r="ZL9" s="284"/>
      <c r="ZM9" s="285"/>
      <c r="ZN9" s="281"/>
      <c r="ZO9" s="282"/>
      <c r="ZP9" s="453"/>
      <c r="ZQ9" s="453"/>
      <c r="ZR9" s="453"/>
      <c r="ZS9" s="283"/>
      <c r="ZT9" s="284"/>
      <c r="ZU9" s="285"/>
      <c r="ZV9" s="281"/>
      <c r="ZW9" s="282"/>
      <c r="ZX9" s="453"/>
      <c r="ZY9" s="453"/>
      <c r="ZZ9" s="453"/>
      <c r="AAA9" s="283"/>
      <c r="AAB9" s="284"/>
      <c r="AAC9" s="285"/>
      <c r="AAD9" s="281"/>
      <c r="AAE9" s="282"/>
      <c r="AAF9" s="453"/>
      <c r="AAG9" s="453"/>
      <c r="AAH9" s="453"/>
      <c r="AAI9" s="283"/>
      <c r="AAJ9" s="284"/>
      <c r="AAK9" s="285"/>
      <c r="AAL9" s="281"/>
      <c r="AAM9" s="282"/>
      <c r="AAN9" s="453"/>
      <c r="AAO9" s="453"/>
      <c r="AAP9" s="453"/>
      <c r="AAQ9" s="283"/>
      <c r="AAR9" s="284"/>
      <c r="AAS9" s="285"/>
      <c r="AAT9" s="281"/>
      <c r="AAU9" s="282"/>
      <c r="AAV9" s="453"/>
      <c r="AAW9" s="453"/>
      <c r="AAX9" s="453"/>
      <c r="AAY9" s="283"/>
      <c r="AAZ9" s="284"/>
      <c r="ABA9" s="285"/>
      <c r="ABB9" s="281"/>
      <c r="ABC9" s="282"/>
      <c r="ABD9" s="453"/>
      <c r="ABE9" s="453"/>
      <c r="ABF9" s="453"/>
      <c r="ABG9" s="283"/>
      <c r="ABH9" s="284"/>
      <c r="ABI9" s="285"/>
      <c r="ABJ9" s="281"/>
      <c r="ABK9" s="282"/>
      <c r="ABL9" s="453"/>
      <c r="ABM9" s="453"/>
      <c r="ABN9" s="453"/>
      <c r="ABO9" s="283"/>
      <c r="ABP9" s="284"/>
      <c r="ABQ9" s="285"/>
      <c r="ABR9" s="281"/>
      <c r="ABS9" s="282"/>
      <c r="ABT9" s="453"/>
      <c r="ABU9" s="453"/>
      <c r="ABV9" s="453"/>
      <c r="ABW9" s="283"/>
      <c r="ABX9" s="284"/>
      <c r="ABY9" s="285"/>
      <c r="ABZ9" s="281"/>
      <c r="ACA9" s="282"/>
      <c r="ACB9" s="453"/>
      <c r="ACC9" s="453"/>
      <c r="ACD9" s="453"/>
      <c r="ACE9" s="283"/>
      <c r="ACF9" s="284"/>
      <c r="ACG9" s="285"/>
      <c r="ACH9" s="281"/>
      <c r="ACI9" s="282"/>
      <c r="ACJ9" s="453"/>
      <c r="ACK9" s="453"/>
      <c r="ACL9" s="453"/>
      <c r="ACM9" s="283"/>
      <c r="ACN9" s="284"/>
      <c r="ACO9" s="285"/>
      <c r="ACP9" s="281"/>
      <c r="ACQ9" s="282"/>
      <c r="ACR9" s="453"/>
      <c r="ACS9" s="453"/>
      <c r="ACT9" s="453"/>
      <c r="ACU9" s="283"/>
      <c r="ACV9" s="284"/>
      <c r="ACW9" s="285"/>
      <c r="ACX9" s="281"/>
      <c r="ACY9" s="282"/>
      <c r="ACZ9" s="453"/>
      <c r="ADA9" s="453"/>
      <c r="ADB9" s="453"/>
      <c r="ADC9" s="283"/>
      <c r="ADD9" s="284"/>
      <c r="ADE9" s="285"/>
      <c r="ADF9" s="281"/>
      <c r="ADG9" s="282"/>
      <c r="ADH9" s="453"/>
      <c r="ADI9" s="453"/>
      <c r="ADJ9" s="453"/>
      <c r="ADK9" s="283"/>
      <c r="ADL9" s="284"/>
      <c r="ADM9" s="285"/>
      <c r="ADN9" s="281"/>
      <c r="ADO9" s="282"/>
      <c r="ADP9" s="453"/>
      <c r="ADQ9" s="453"/>
      <c r="ADR9" s="453"/>
      <c r="ADS9" s="283"/>
      <c r="ADT9" s="284"/>
      <c r="ADU9" s="285"/>
      <c r="ADV9" s="281"/>
      <c r="ADW9" s="282"/>
      <c r="ADX9" s="453"/>
      <c r="ADY9" s="453"/>
      <c r="ADZ9" s="453"/>
      <c r="AEA9" s="283"/>
      <c r="AEB9" s="284"/>
      <c r="AEC9" s="285"/>
      <c r="AED9" s="281"/>
      <c r="AEE9" s="282"/>
      <c r="AEF9" s="453"/>
      <c r="AEG9" s="453"/>
      <c r="AEH9" s="453"/>
      <c r="AEI9" s="283"/>
      <c r="AEJ9" s="284"/>
      <c r="AEK9" s="285"/>
      <c r="AEL9" s="281"/>
      <c r="AEM9" s="282"/>
      <c r="AEN9" s="453"/>
      <c r="AEO9" s="453"/>
      <c r="AEP9" s="453"/>
      <c r="AEQ9" s="283"/>
      <c r="AER9" s="284"/>
      <c r="AES9" s="285"/>
      <c r="AET9" s="281"/>
      <c r="AEU9" s="282"/>
      <c r="AEV9" s="453"/>
      <c r="AEW9" s="453"/>
      <c r="AEX9" s="453"/>
      <c r="AEY9" s="283"/>
      <c r="AEZ9" s="284"/>
      <c r="AFA9" s="285"/>
      <c r="AFB9" s="281"/>
      <c r="AFC9" s="282"/>
      <c r="AFD9" s="453"/>
      <c r="AFE9" s="453"/>
      <c r="AFF9" s="453"/>
      <c r="AFG9" s="283"/>
      <c r="AFH9" s="284"/>
      <c r="AFI9" s="285"/>
      <c r="AFJ9" s="281"/>
      <c r="AFK9" s="282"/>
      <c r="AFL9" s="453"/>
      <c r="AFM9" s="453"/>
      <c r="AFN9" s="453"/>
      <c r="AFO9" s="283"/>
      <c r="AFP9" s="284"/>
      <c r="AFQ9" s="285"/>
      <c r="AFR9" s="281"/>
      <c r="AFS9" s="282"/>
      <c r="AFT9" s="453"/>
      <c r="AFU9" s="453"/>
      <c r="AFV9" s="453"/>
      <c r="AFW9" s="283"/>
      <c r="AFX9" s="284"/>
      <c r="AFY9" s="285"/>
      <c r="AFZ9" s="281"/>
      <c r="AGA9" s="282"/>
      <c r="AGB9" s="453"/>
      <c r="AGC9" s="453"/>
      <c r="AGD9" s="453"/>
      <c r="AGE9" s="283"/>
      <c r="AGF9" s="284"/>
      <c r="AGG9" s="285"/>
      <c r="AGH9" s="281"/>
      <c r="AGI9" s="282"/>
      <c r="AGJ9" s="453"/>
      <c r="AGK9" s="453"/>
      <c r="AGL9" s="453"/>
      <c r="AGM9" s="283"/>
      <c r="AGN9" s="284"/>
      <c r="AGO9" s="285"/>
      <c r="AGP9" s="281"/>
      <c r="AGQ9" s="282"/>
      <c r="AGR9" s="453"/>
      <c r="AGS9" s="453"/>
      <c r="AGT9" s="453"/>
      <c r="AGU9" s="283"/>
      <c r="AGV9" s="284"/>
      <c r="AGW9" s="285"/>
      <c r="AGX9" s="281"/>
      <c r="AGY9" s="282"/>
      <c r="AGZ9" s="453"/>
      <c r="AHA9" s="453"/>
      <c r="AHB9" s="453"/>
      <c r="AHC9" s="283"/>
      <c r="AHD9" s="284"/>
      <c r="AHE9" s="285"/>
      <c r="AHF9" s="281"/>
      <c r="AHG9" s="282"/>
      <c r="AHH9" s="453"/>
      <c r="AHI9" s="453"/>
      <c r="AHJ9" s="453"/>
      <c r="AHK9" s="283"/>
      <c r="AHL9" s="284"/>
      <c r="AHM9" s="285"/>
      <c r="AHN9" s="281"/>
      <c r="AHO9" s="282"/>
      <c r="AHP9" s="453"/>
      <c r="AHQ9" s="453"/>
      <c r="AHR9" s="453"/>
      <c r="AHS9" s="283"/>
      <c r="AHT9" s="284"/>
      <c r="AHU9" s="285"/>
      <c r="AHV9" s="281"/>
      <c r="AHW9" s="282"/>
      <c r="AHX9" s="453"/>
      <c r="AHY9" s="453"/>
      <c r="AHZ9" s="453"/>
      <c r="AIA9" s="283"/>
      <c r="AIB9" s="284"/>
      <c r="AIC9" s="285"/>
      <c r="AID9" s="281"/>
      <c r="AIE9" s="282"/>
      <c r="AIF9" s="453"/>
      <c r="AIG9" s="453"/>
      <c r="AIH9" s="453"/>
      <c r="AII9" s="283"/>
      <c r="AIJ9" s="284"/>
      <c r="AIK9" s="285"/>
      <c r="AIL9" s="281"/>
      <c r="AIM9" s="282"/>
      <c r="AIN9" s="453"/>
      <c r="AIO9" s="453"/>
      <c r="AIP9" s="453"/>
      <c r="AIQ9" s="283"/>
      <c r="AIR9" s="284"/>
      <c r="AIS9" s="285"/>
      <c r="AIT9" s="281"/>
      <c r="AIU9" s="282"/>
      <c r="AIV9" s="453"/>
      <c r="AIW9" s="453"/>
      <c r="AIX9" s="453"/>
      <c r="AIY9" s="283"/>
      <c r="AIZ9" s="284"/>
      <c r="AJA9" s="285"/>
      <c r="AJB9" s="281"/>
      <c r="AJC9" s="282"/>
      <c r="AJD9" s="453"/>
      <c r="AJE9" s="453"/>
      <c r="AJF9" s="453"/>
      <c r="AJG9" s="283"/>
      <c r="AJH9" s="284"/>
      <c r="AJI9" s="285"/>
      <c r="AJJ9" s="281"/>
      <c r="AJK9" s="282"/>
      <c r="AJL9" s="453"/>
      <c r="AJM9" s="453"/>
      <c r="AJN9" s="453"/>
      <c r="AJO9" s="283"/>
      <c r="AJP9" s="284"/>
      <c r="AJQ9" s="285"/>
      <c r="AJR9" s="281"/>
      <c r="AJS9" s="282"/>
      <c r="AJT9" s="453"/>
      <c r="AJU9" s="453"/>
      <c r="AJV9" s="453"/>
      <c r="AJW9" s="283"/>
      <c r="AJX9" s="284"/>
      <c r="AJY9" s="285"/>
      <c r="AJZ9" s="281"/>
      <c r="AKA9" s="282"/>
      <c r="AKB9" s="453"/>
      <c r="AKC9" s="453"/>
      <c r="AKD9" s="453"/>
      <c r="AKE9" s="283"/>
      <c r="AKF9" s="284"/>
      <c r="AKG9" s="285"/>
      <c r="AKH9" s="281"/>
      <c r="AKI9" s="282"/>
      <c r="AKJ9" s="453"/>
      <c r="AKK9" s="453"/>
      <c r="AKL9" s="453"/>
      <c r="AKM9" s="283"/>
      <c r="AKN9" s="284"/>
      <c r="AKO9" s="285"/>
      <c r="AKP9" s="281"/>
      <c r="AKQ9" s="282"/>
      <c r="AKR9" s="453"/>
      <c r="AKS9" s="453"/>
      <c r="AKT9" s="453"/>
      <c r="AKU9" s="283"/>
      <c r="AKV9" s="284"/>
      <c r="AKW9" s="285"/>
      <c r="AKX9" s="281"/>
      <c r="AKY9" s="282"/>
      <c r="AKZ9" s="453"/>
      <c r="ALA9" s="453"/>
      <c r="ALB9" s="453"/>
      <c r="ALC9" s="283"/>
      <c r="ALD9" s="284"/>
      <c r="ALE9" s="285"/>
      <c r="ALF9" s="281"/>
      <c r="ALG9" s="282"/>
      <c r="ALH9" s="453"/>
      <c r="ALI9" s="453"/>
      <c r="ALJ9" s="453"/>
      <c r="ALK9" s="283"/>
      <c r="ALL9" s="284"/>
      <c r="ALM9" s="285"/>
      <c r="ALN9" s="281"/>
      <c r="ALO9" s="282"/>
      <c r="ALP9" s="453"/>
      <c r="ALQ9" s="453"/>
      <c r="ALR9" s="453"/>
      <c r="ALS9" s="283"/>
      <c r="ALT9" s="284"/>
      <c r="ALU9" s="285"/>
      <c r="ALV9" s="281"/>
      <c r="ALW9" s="282"/>
      <c r="ALX9" s="453"/>
      <c r="ALY9" s="453"/>
      <c r="ALZ9" s="453"/>
      <c r="AMA9" s="283"/>
      <c r="AMB9" s="284"/>
      <c r="AMC9" s="285"/>
      <c r="AMD9" s="281"/>
      <c r="AME9" s="282"/>
      <c r="AMF9" s="453"/>
      <c r="AMG9" s="453"/>
      <c r="AMH9" s="453"/>
      <c r="AMI9" s="283"/>
      <c r="AMJ9" s="284"/>
      <c r="AMK9" s="285"/>
      <c r="AML9" s="281"/>
      <c r="AMM9" s="282"/>
      <c r="AMN9" s="453"/>
      <c r="AMO9" s="453"/>
      <c r="AMP9" s="453"/>
      <c r="AMQ9" s="283"/>
      <c r="AMR9" s="284"/>
      <c r="AMS9" s="285"/>
      <c r="AMT9" s="281"/>
      <c r="AMU9" s="282"/>
      <c r="AMV9" s="453"/>
      <c r="AMW9" s="453"/>
      <c r="AMX9" s="453"/>
      <c r="AMY9" s="283"/>
      <c r="AMZ9" s="284"/>
      <c r="ANA9" s="285"/>
      <c r="ANB9" s="281"/>
      <c r="ANC9" s="282"/>
      <c r="AND9" s="453"/>
      <c r="ANE9" s="453"/>
      <c r="ANF9" s="453"/>
      <c r="ANG9" s="283"/>
      <c r="ANH9" s="284"/>
      <c r="ANI9" s="285"/>
      <c r="ANJ9" s="281"/>
      <c r="ANK9" s="282"/>
      <c r="ANL9" s="453"/>
      <c r="ANM9" s="453"/>
      <c r="ANN9" s="453"/>
      <c r="ANO9" s="283"/>
      <c r="ANP9" s="284"/>
      <c r="ANQ9" s="285"/>
      <c r="ANR9" s="281"/>
      <c r="ANS9" s="282"/>
      <c r="ANT9" s="453"/>
      <c r="ANU9" s="453"/>
      <c r="ANV9" s="453"/>
      <c r="ANW9" s="283"/>
      <c r="ANX9" s="284"/>
      <c r="ANY9" s="285"/>
      <c r="ANZ9" s="281"/>
      <c r="AOA9" s="282"/>
      <c r="AOB9" s="453"/>
      <c r="AOC9" s="453"/>
      <c r="AOD9" s="453"/>
      <c r="AOE9" s="283"/>
      <c r="AOF9" s="284"/>
      <c r="AOG9" s="285"/>
      <c r="AOH9" s="281"/>
      <c r="AOI9" s="282"/>
      <c r="AOJ9" s="453"/>
      <c r="AOK9" s="453"/>
      <c r="AOL9" s="453"/>
      <c r="AOM9" s="283"/>
      <c r="AON9" s="284"/>
      <c r="AOO9" s="285"/>
      <c r="AOP9" s="281"/>
      <c r="AOQ9" s="282"/>
      <c r="AOR9" s="453"/>
      <c r="AOS9" s="453"/>
      <c r="AOT9" s="453"/>
      <c r="AOU9" s="283"/>
      <c r="AOV9" s="284"/>
      <c r="AOW9" s="285"/>
      <c r="AOX9" s="281"/>
      <c r="AOY9" s="282"/>
      <c r="AOZ9" s="453"/>
      <c r="APA9" s="453"/>
      <c r="APB9" s="453"/>
      <c r="APC9" s="283"/>
      <c r="APD9" s="284"/>
      <c r="APE9" s="285"/>
      <c r="APF9" s="281"/>
      <c r="APG9" s="282"/>
      <c r="APH9" s="453"/>
      <c r="API9" s="453"/>
      <c r="APJ9" s="453"/>
      <c r="APK9" s="283"/>
      <c r="APL9" s="284"/>
      <c r="APM9" s="285"/>
      <c r="APN9" s="281"/>
      <c r="APO9" s="282"/>
      <c r="APP9" s="453"/>
      <c r="APQ9" s="453"/>
      <c r="APR9" s="453"/>
      <c r="APS9" s="283"/>
      <c r="APT9" s="284"/>
      <c r="APU9" s="285"/>
      <c r="APV9" s="281"/>
      <c r="APW9" s="282"/>
      <c r="APX9" s="453"/>
      <c r="APY9" s="453"/>
      <c r="APZ9" s="453"/>
      <c r="AQA9" s="283"/>
      <c r="AQB9" s="284"/>
      <c r="AQC9" s="285"/>
      <c r="AQD9" s="281"/>
      <c r="AQE9" s="282"/>
      <c r="AQF9" s="453"/>
      <c r="AQG9" s="453"/>
      <c r="AQH9" s="453"/>
      <c r="AQI9" s="283"/>
      <c r="AQJ9" s="284"/>
      <c r="AQK9" s="285"/>
      <c r="AQL9" s="281"/>
      <c r="AQM9" s="282"/>
      <c r="AQN9" s="453"/>
      <c r="AQO9" s="453"/>
      <c r="AQP9" s="453"/>
      <c r="AQQ9" s="283"/>
      <c r="AQR9" s="284"/>
      <c r="AQS9" s="285"/>
      <c r="AQT9" s="281"/>
      <c r="AQU9" s="282"/>
      <c r="AQV9" s="453"/>
      <c r="AQW9" s="453"/>
      <c r="AQX9" s="453"/>
      <c r="AQY9" s="283"/>
      <c r="AQZ9" s="284"/>
      <c r="ARA9" s="285"/>
      <c r="ARB9" s="281"/>
      <c r="ARC9" s="282"/>
      <c r="ARD9" s="453"/>
      <c r="ARE9" s="453"/>
      <c r="ARF9" s="453"/>
      <c r="ARG9" s="283"/>
      <c r="ARH9" s="284"/>
      <c r="ARI9" s="285"/>
      <c r="ARJ9" s="281"/>
      <c r="ARK9" s="282"/>
      <c r="ARL9" s="453"/>
      <c r="ARM9" s="453"/>
      <c r="ARN9" s="453"/>
      <c r="ARO9" s="283"/>
      <c r="ARP9" s="284"/>
      <c r="ARQ9" s="285"/>
      <c r="ARR9" s="281"/>
      <c r="ARS9" s="282"/>
      <c r="ART9" s="453"/>
      <c r="ARU9" s="453"/>
      <c r="ARV9" s="453"/>
      <c r="ARW9" s="283"/>
      <c r="ARX9" s="284"/>
      <c r="ARY9" s="285"/>
      <c r="ARZ9" s="281"/>
      <c r="ASA9" s="282"/>
      <c r="ASB9" s="453"/>
      <c r="ASC9" s="453"/>
      <c r="ASD9" s="453"/>
      <c r="ASE9" s="283"/>
      <c r="ASF9" s="284"/>
      <c r="ASG9" s="285"/>
      <c r="ASH9" s="281"/>
      <c r="ASI9" s="282"/>
      <c r="ASJ9" s="453"/>
      <c r="ASK9" s="453"/>
      <c r="ASL9" s="453"/>
      <c r="ASM9" s="283"/>
      <c r="ASN9" s="284"/>
      <c r="ASO9" s="285"/>
      <c r="ASP9" s="281"/>
      <c r="ASQ9" s="282"/>
      <c r="ASR9" s="453"/>
      <c r="ASS9" s="453"/>
      <c r="AST9" s="453"/>
      <c r="ASU9" s="283"/>
      <c r="ASV9" s="284"/>
      <c r="ASW9" s="285"/>
      <c r="ASX9" s="281"/>
      <c r="ASY9" s="282"/>
      <c r="ASZ9" s="453"/>
      <c r="ATA9" s="453"/>
      <c r="ATB9" s="453"/>
      <c r="ATC9" s="283"/>
      <c r="ATD9" s="284"/>
      <c r="ATE9" s="285"/>
      <c r="ATF9" s="281"/>
      <c r="ATG9" s="282"/>
      <c r="ATH9" s="453"/>
      <c r="ATI9" s="453"/>
      <c r="ATJ9" s="453"/>
      <c r="ATK9" s="283"/>
      <c r="ATL9" s="284"/>
      <c r="ATM9" s="285"/>
      <c r="ATN9" s="281"/>
      <c r="ATO9" s="282"/>
      <c r="ATP9" s="453"/>
      <c r="ATQ9" s="453"/>
      <c r="ATR9" s="453"/>
      <c r="ATS9" s="283"/>
      <c r="ATT9" s="284"/>
      <c r="ATU9" s="285"/>
      <c r="ATV9" s="281"/>
      <c r="ATW9" s="282"/>
      <c r="ATX9" s="453"/>
      <c r="ATY9" s="453"/>
      <c r="ATZ9" s="453"/>
      <c r="AUA9" s="283"/>
      <c r="AUB9" s="284"/>
      <c r="AUC9" s="285"/>
      <c r="AUD9" s="281"/>
      <c r="AUE9" s="282"/>
      <c r="AUF9" s="453"/>
      <c r="AUG9" s="453"/>
      <c r="AUH9" s="453"/>
      <c r="AUI9" s="283"/>
      <c r="AUJ9" s="284"/>
      <c r="AUK9" s="285"/>
      <c r="AUL9" s="281"/>
      <c r="AUM9" s="282"/>
      <c r="AUN9" s="453"/>
      <c r="AUO9" s="453"/>
      <c r="AUP9" s="453"/>
      <c r="AUQ9" s="283"/>
      <c r="AUR9" s="284"/>
      <c r="AUS9" s="285"/>
      <c r="AUT9" s="281"/>
      <c r="AUU9" s="282"/>
      <c r="AUV9" s="453"/>
      <c r="AUW9" s="453"/>
      <c r="AUX9" s="453"/>
      <c r="AUY9" s="283"/>
      <c r="AUZ9" s="284"/>
      <c r="AVA9" s="285"/>
      <c r="AVB9" s="281"/>
      <c r="AVC9" s="282"/>
      <c r="AVD9" s="453"/>
      <c r="AVE9" s="453"/>
      <c r="AVF9" s="453"/>
      <c r="AVG9" s="283"/>
      <c r="AVH9" s="284"/>
      <c r="AVI9" s="285"/>
      <c r="AVJ9" s="281"/>
      <c r="AVK9" s="282"/>
      <c r="AVL9" s="453"/>
      <c r="AVM9" s="453"/>
      <c r="AVN9" s="453"/>
      <c r="AVO9" s="283"/>
      <c r="AVP9" s="284"/>
      <c r="AVQ9" s="285"/>
      <c r="AVR9" s="281"/>
      <c r="AVS9" s="282"/>
      <c r="AVT9" s="453"/>
      <c r="AVU9" s="453"/>
      <c r="AVV9" s="453"/>
      <c r="AVW9" s="283"/>
      <c r="AVX9" s="284"/>
      <c r="AVY9" s="285"/>
      <c r="AVZ9" s="281"/>
      <c r="AWA9" s="282"/>
      <c r="AWB9" s="453"/>
      <c r="AWC9" s="453"/>
      <c r="AWD9" s="453"/>
      <c r="AWE9" s="283"/>
      <c r="AWF9" s="284"/>
      <c r="AWG9" s="285"/>
      <c r="AWH9" s="281"/>
      <c r="AWI9" s="282"/>
      <c r="AWJ9" s="453"/>
      <c r="AWK9" s="453"/>
      <c r="AWL9" s="453"/>
      <c r="AWM9" s="283"/>
      <c r="AWN9" s="284"/>
      <c r="AWO9" s="285"/>
      <c r="AWP9" s="281"/>
      <c r="AWQ9" s="282"/>
      <c r="AWR9" s="453"/>
      <c r="AWS9" s="453"/>
      <c r="AWT9" s="453"/>
      <c r="AWU9" s="283"/>
      <c r="AWV9" s="284"/>
      <c r="AWW9" s="285"/>
      <c r="AWX9" s="281"/>
      <c r="AWY9" s="282"/>
      <c r="AWZ9" s="453"/>
      <c r="AXA9" s="453"/>
      <c r="AXB9" s="453"/>
      <c r="AXC9" s="283"/>
      <c r="AXD9" s="284"/>
      <c r="AXE9" s="285"/>
      <c r="AXF9" s="281"/>
      <c r="AXG9" s="282"/>
      <c r="AXH9" s="453"/>
      <c r="AXI9" s="453"/>
      <c r="AXJ9" s="453"/>
      <c r="AXK9" s="283"/>
      <c r="AXL9" s="284"/>
      <c r="AXM9" s="285"/>
      <c r="AXN9" s="281"/>
      <c r="AXO9" s="282"/>
      <c r="AXP9" s="453"/>
      <c r="AXQ9" s="453"/>
      <c r="AXR9" s="453"/>
      <c r="AXS9" s="283"/>
      <c r="AXT9" s="284"/>
      <c r="AXU9" s="285"/>
      <c r="AXV9" s="281"/>
      <c r="AXW9" s="282"/>
      <c r="AXX9" s="453"/>
      <c r="AXY9" s="453"/>
      <c r="AXZ9" s="453"/>
      <c r="AYA9" s="283"/>
      <c r="AYB9" s="284"/>
      <c r="AYC9" s="285"/>
      <c r="AYD9" s="281"/>
      <c r="AYE9" s="282"/>
      <c r="AYF9" s="453"/>
      <c r="AYG9" s="453"/>
      <c r="AYH9" s="453"/>
      <c r="AYI9" s="283"/>
      <c r="AYJ9" s="284"/>
      <c r="AYK9" s="285"/>
      <c r="AYL9" s="281"/>
      <c r="AYM9" s="282"/>
      <c r="AYN9" s="453"/>
      <c r="AYO9" s="453"/>
      <c r="AYP9" s="453"/>
      <c r="AYQ9" s="283"/>
      <c r="AYR9" s="284"/>
      <c r="AYS9" s="285"/>
      <c r="AYT9" s="281"/>
      <c r="AYU9" s="282"/>
      <c r="AYV9" s="453"/>
      <c r="AYW9" s="453"/>
      <c r="AYX9" s="453"/>
      <c r="AYY9" s="283"/>
      <c r="AYZ9" s="284"/>
      <c r="AZA9" s="285"/>
      <c r="AZB9" s="281"/>
      <c r="AZC9" s="282"/>
      <c r="AZD9" s="453"/>
      <c r="AZE9" s="453"/>
      <c r="AZF9" s="453"/>
      <c r="AZG9" s="283"/>
      <c r="AZH9" s="284"/>
      <c r="AZI9" s="285"/>
      <c r="AZJ9" s="281"/>
      <c r="AZK9" s="282"/>
      <c r="AZL9" s="453"/>
      <c r="AZM9" s="453"/>
      <c r="AZN9" s="453"/>
      <c r="AZO9" s="283"/>
      <c r="AZP9" s="284"/>
      <c r="AZQ9" s="285"/>
      <c r="AZR9" s="281"/>
      <c r="AZS9" s="282"/>
      <c r="AZT9" s="453"/>
      <c r="AZU9" s="453"/>
      <c r="AZV9" s="453"/>
      <c r="AZW9" s="283"/>
      <c r="AZX9" s="284"/>
      <c r="AZY9" s="285"/>
      <c r="AZZ9" s="281"/>
      <c r="BAA9" s="282"/>
      <c r="BAB9" s="453"/>
      <c r="BAC9" s="453"/>
      <c r="BAD9" s="453"/>
      <c r="BAE9" s="283"/>
      <c r="BAF9" s="284"/>
      <c r="BAG9" s="285"/>
      <c r="BAH9" s="281"/>
      <c r="BAI9" s="282"/>
      <c r="BAJ9" s="453"/>
      <c r="BAK9" s="453"/>
      <c r="BAL9" s="453"/>
      <c r="BAM9" s="283"/>
      <c r="BAN9" s="284"/>
      <c r="BAO9" s="285"/>
      <c r="BAP9" s="281"/>
      <c r="BAQ9" s="282"/>
      <c r="BAR9" s="453"/>
      <c r="BAS9" s="453"/>
      <c r="BAT9" s="453"/>
      <c r="BAU9" s="283"/>
      <c r="BAV9" s="284"/>
      <c r="BAW9" s="285"/>
      <c r="BAX9" s="281"/>
      <c r="BAY9" s="282"/>
      <c r="BAZ9" s="453"/>
      <c r="BBA9" s="453"/>
      <c r="BBB9" s="453"/>
      <c r="BBC9" s="283"/>
      <c r="BBD9" s="284"/>
      <c r="BBE9" s="285"/>
      <c r="BBF9" s="281"/>
      <c r="BBG9" s="282"/>
      <c r="BBH9" s="453"/>
      <c r="BBI9" s="453"/>
      <c r="BBJ9" s="453"/>
      <c r="BBK9" s="283"/>
      <c r="BBL9" s="284"/>
      <c r="BBM9" s="285"/>
      <c r="BBN9" s="281"/>
      <c r="BBO9" s="282"/>
      <c r="BBP9" s="453"/>
      <c r="BBQ9" s="453"/>
      <c r="BBR9" s="453"/>
      <c r="BBS9" s="283"/>
      <c r="BBT9" s="284"/>
      <c r="BBU9" s="285"/>
      <c r="BBV9" s="281"/>
      <c r="BBW9" s="282"/>
      <c r="BBX9" s="453"/>
      <c r="BBY9" s="453"/>
      <c r="BBZ9" s="453"/>
      <c r="BCA9" s="283"/>
      <c r="BCB9" s="284"/>
      <c r="BCC9" s="285"/>
      <c r="BCD9" s="281"/>
      <c r="BCE9" s="282"/>
      <c r="BCF9" s="453"/>
      <c r="BCG9" s="453"/>
      <c r="BCH9" s="453"/>
      <c r="BCI9" s="283"/>
      <c r="BCJ9" s="284"/>
      <c r="BCK9" s="285"/>
      <c r="BCL9" s="281"/>
      <c r="BCM9" s="282"/>
      <c r="BCN9" s="453"/>
      <c r="BCO9" s="453"/>
      <c r="BCP9" s="453"/>
      <c r="BCQ9" s="283"/>
      <c r="BCR9" s="284"/>
      <c r="BCS9" s="285"/>
      <c r="BCT9" s="281"/>
      <c r="BCU9" s="282"/>
      <c r="BCV9" s="453"/>
      <c r="BCW9" s="453"/>
      <c r="BCX9" s="453"/>
      <c r="BCY9" s="283"/>
      <c r="BCZ9" s="284"/>
      <c r="BDA9" s="285"/>
      <c r="BDB9" s="281"/>
      <c r="BDC9" s="282"/>
      <c r="BDD9" s="453"/>
      <c r="BDE9" s="453"/>
      <c r="BDF9" s="453"/>
      <c r="BDG9" s="283"/>
      <c r="BDH9" s="284"/>
      <c r="BDI9" s="285"/>
      <c r="BDJ9" s="281"/>
      <c r="BDK9" s="282"/>
      <c r="BDL9" s="453"/>
      <c r="BDM9" s="453"/>
      <c r="BDN9" s="453"/>
      <c r="BDO9" s="283"/>
      <c r="BDP9" s="284"/>
      <c r="BDQ9" s="285"/>
      <c r="BDR9" s="281"/>
      <c r="BDS9" s="282"/>
      <c r="BDT9" s="453"/>
      <c r="BDU9" s="453"/>
      <c r="BDV9" s="453"/>
      <c r="BDW9" s="283"/>
      <c r="BDX9" s="284"/>
      <c r="BDY9" s="285"/>
      <c r="BDZ9" s="281"/>
      <c r="BEA9" s="282"/>
      <c r="BEB9" s="453"/>
      <c r="BEC9" s="453"/>
      <c r="BED9" s="453"/>
      <c r="BEE9" s="283"/>
      <c r="BEF9" s="284"/>
      <c r="BEG9" s="285"/>
      <c r="BEH9" s="281"/>
      <c r="BEI9" s="282"/>
      <c r="BEJ9" s="453"/>
      <c r="BEK9" s="453"/>
      <c r="BEL9" s="453"/>
      <c r="BEM9" s="283"/>
      <c r="BEN9" s="284"/>
      <c r="BEO9" s="285"/>
      <c r="BEP9" s="281"/>
      <c r="BEQ9" s="282"/>
      <c r="BER9" s="453"/>
      <c r="BES9" s="453"/>
      <c r="BET9" s="453"/>
      <c r="BEU9" s="283"/>
      <c r="BEV9" s="284"/>
      <c r="BEW9" s="285"/>
      <c r="BEX9" s="281"/>
      <c r="BEY9" s="282"/>
      <c r="BEZ9" s="453"/>
      <c r="BFA9" s="453"/>
      <c r="BFB9" s="453"/>
      <c r="BFC9" s="283"/>
      <c r="BFD9" s="284"/>
      <c r="BFE9" s="285"/>
      <c r="BFF9" s="281"/>
      <c r="BFG9" s="282"/>
      <c r="BFH9" s="453"/>
      <c r="BFI9" s="453"/>
      <c r="BFJ9" s="453"/>
      <c r="BFK9" s="283"/>
      <c r="BFL9" s="284"/>
      <c r="BFM9" s="285"/>
      <c r="BFN9" s="281"/>
      <c r="BFO9" s="282"/>
      <c r="BFP9" s="453"/>
      <c r="BFQ9" s="453"/>
      <c r="BFR9" s="453"/>
      <c r="BFS9" s="283"/>
      <c r="BFT9" s="284"/>
      <c r="BFU9" s="285"/>
      <c r="BFV9" s="281"/>
      <c r="BFW9" s="282"/>
      <c r="BFX9" s="453"/>
      <c r="BFY9" s="453"/>
      <c r="BFZ9" s="453"/>
      <c r="BGA9" s="283"/>
      <c r="BGB9" s="284"/>
      <c r="BGC9" s="285"/>
      <c r="BGD9" s="281"/>
      <c r="BGE9" s="282"/>
      <c r="BGF9" s="453"/>
      <c r="BGG9" s="453"/>
      <c r="BGH9" s="453"/>
      <c r="BGI9" s="283"/>
      <c r="BGJ9" s="284"/>
      <c r="BGK9" s="285"/>
      <c r="BGL9" s="281"/>
      <c r="BGM9" s="282"/>
      <c r="BGN9" s="453"/>
      <c r="BGO9" s="453"/>
      <c r="BGP9" s="453"/>
      <c r="BGQ9" s="283"/>
      <c r="BGR9" s="284"/>
      <c r="BGS9" s="285"/>
      <c r="BGT9" s="281"/>
      <c r="BGU9" s="282"/>
      <c r="BGV9" s="453"/>
      <c r="BGW9" s="453"/>
      <c r="BGX9" s="453"/>
      <c r="BGY9" s="283"/>
      <c r="BGZ9" s="284"/>
      <c r="BHA9" s="285"/>
      <c r="BHB9" s="281"/>
      <c r="BHC9" s="282"/>
      <c r="BHD9" s="453"/>
      <c r="BHE9" s="453"/>
      <c r="BHF9" s="453"/>
      <c r="BHG9" s="283"/>
      <c r="BHH9" s="284"/>
      <c r="BHI9" s="285"/>
      <c r="BHJ9" s="281"/>
      <c r="BHK9" s="282"/>
      <c r="BHL9" s="453"/>
      <c r="BHM9" s="453"/>
      <c r="BHN9" s="453"/>
      <c r="BHO9" s="283"/>
      <c r="BHP9" s="284"/>
      <c r="BHQ9" s="285"/>
      <c r="BHR9" s="281"/>
      <c r="BHS9" s="282"/>
      <c r="BHT9" s="453"/>
      <c r="BHU9" s="453"/>
      <c r="BHV9" s="453"/>
      <c r="BHW9" s="283"/>
      <c r="BHX9" s="284"/>
      <c r="BHY9" s="285"/>
      <c r="BHZ9" s="281"/>
      <c r="BIA9" s="282"/>
      <c r="BIB9" s="453"/>
      <c r="BIC9" s="453"/>
      <c r="BID9" s="453"/>
      <c r="BIE9" s="283"/>
      <c r="BIF9" s="284"/>
      <c r="BIG9" s="285"/>
      <c r="BIH9" s="281"/>
      <c r="BII9" s="282"/>
      <c r="BIJ9" s="453"/>
      <c r="BIK9" s="453"/>
      <c r="BIL9" s="453"/>
      <c r="BIM9" s="283"/>
      <c r="BIN9" s="284"/>
      <c r="BIO9" s="285"/>
      <c r="BIP9" s="281"/>
      <c r="BIQ9" s="282"/>
      <c r="BIR9" s="453"/>
      <c r="BIS9" s="453"/>
      <c r="BIT9" s="453"/>
      <c r="BIU9" s="283"/>
      <c r="BIV9" s="284"/>
      <c r="BIW9" s="285"/>
      <c r="BIX9" s="281"/>
      <c r="BIY9" s="282"/>
      <c r="BIZ9" s="453"/>
      <c r="BJA9" s="453"/>
      <c r="BJB9" s="453"/>
      <c r="BJC9" s="283"/>
      <c r="BJD9" s="284"/>
      <c r="BJE9" s="285"/>
      <c r="BJF9" s="281"/>
      <c r="BJG9" s="282"/>
      <c r="BJH9" s="453"/>
      <c r="BJI9" s="453"/>
      <c r="BJJ9" s="453"/>
      <c r="BJK9" s="283"/>
      <c r="BJL9" s="284"/>
      <c r="BJM9" s="285"/>
      <c r="BJN9" s="281"/>
      <c r="BJO9" s="282"/>
      <c r="BJP9" s="453"/>
      <c r="BJQ9" s="453"/>
      <c r="BJR9" s="453"/>
      <c r="BJS9" s="283"/>
      <c r="BJT9" s="284"/>
      <c r="BJU9" s="285"/>
      <c r="BJV9" s="281"/>
      <c r="BJW9" s="282"/>
      <c r="BJX9" s="453"/>
      <c r="BJY9" s="453"/>
      <c r="BJZ9" s="453"/>
      <c r="BKA9" s="283"/>
      <c r="BKB9" s="284"/>
      <c r="BKC9" s="285"/>
      <c r="BKD9" s="281"/>
      <c r="BKE9" s="282"/>
      <c r="BKF9" s="453"/>
      <c r="BKG9" s="453"/>
      <c r="BKH9" s="453"/>
      <c r="BKI9" s="283"/>
      <c r="BKJ9" s="284"/>
      <c r="BKK9" s="285"/>
      <c r="BKL9" s="281"/>
      <c r="BKM9" s="282"/>
      <c r="BKN9" s="453"/>
      <c r="BKO9" s="453"/>
      <c r="BKP9" s="453"/>
      <c r="BKQ9" s="283"/>
      <c r="BKR9" s="284"/>
      <c r="BKS9" s="285"/>
      <c r="BKT9" s="281"/>
      <c r="BKU9" s="282"/>
      <c r="BKV9" s="453"/>
      <c r="BKW9" s="453"/>
      <c r="BKX9" s="453"/>
      <c r="BKY9" s="283"/>
      <c r="BKZ9" s="284"/>
      <c r="BLA9" s="285"/>
      <c r="BLB9" s="281"/>
      <c r="BLC9" s="282"/>
      <c r="BLD9" s="453"/>
      <c r="BLE9" s="453"/>
      <c r="BLF9" s="453"/>
      <c r="BLG9" s="283"/>
      <c r="BLH9" s="284"/>
      <c r="BLI9" s="285"/>
      <c r="BLJ9" s="281"/>
      <c r="BLK9" s="282"/>
      <c r="BLL9" s="453"/>
      <c r="BLM9" s="453"/>
      <c r="BLN9" s="453"/>
      <c r="BLO9" s="283"/>
      <c r="BLP9" s="284"/>
      <c r="BLQ9" s="285"/>
      <c r="BLR9" s="281"/>
      <c r="BLS9" s="282"/>
      <c r="BLT9" s="453"/>
      <c r="BLU9" s="453"/>
      <c r="BLV9" s="453"/>
      <c r="BLW9" s="283"/>
      <c r="BLX9" s="284"/>
      <c r="BLY9" s="285"/>
      <c r="BLZ9" s="281"/>
      <c r="BMA9" s="282"/>
      <c r="BMB9" s="453"/>
      <c r="BMC9" s="453"/>
      <c r="BMD9" s="453"/>
      <c r="BME9" s="283"/>
      <c r="BMF9" s="284"/>
      <c r="BMG9" s="285"/>
      <c r="BMH9" s="281"/>
      <c r="BMI9" s="282"/>
      <c r="BMJ9" s="453"/>
      <c r="BMK9" s="453"/>
      <c r="BML9" s="453"/>
      <c r="BMM9" s="283"/>
      <c r="BMN9" s="284"/>
      <c r="BMO9" s="285"/>
      <c r="BMP9" s="281"/>
      <c r="BMQ9" s="282"/>
      <c r="BMR9" s="453"/>
      <c r="BMS9" s="453"/>
      <c r="BMT9" s="453"/>
      <c r="BMU9" s="283"/>
      <c r="BMV9" s="284"/>
      <c r="BMW9" s="285"/>
      <c r="BMX9" s="281"/>
      <c r="BMY9" s="282"/>
      <c r="BMZ9" s="453"/>
      <c r="BNA9" s="453"/>
      <c r="BNB9" s="453"/>
      <c r="BNC9" s="283"/>
      <c r="BND9" s="284"/>
      <c r="BNE9" s="285"/>
      <c r="BNF9" s="281"/>
      <c r="BNG9" s="282"/>
      <c r="BNH9" s="453"/>
      <c r="BNI9" s="453"/>
      <c r="BNJ9" s="453"/>
      <c r="BNK9" s="283"/>
      <c r="BNL9" s="284"/>
      <c r="BNM9" s="285"/>
      <c r="BNN9" s="281"/>
      <c r="BNO9" s="282"/>
      <c r="BNP9" s="453"/>
      <c r="BNQ9" s="453"/>
      <c r="BNR9" s="453"/>
      <c r="BNS9" s="283"/>
      <c r="BNT9" s="284"/>
      <c r="BNU9" s="285"/>
      <c r="BNV9" s="281"/>
      <c r="BNW9" s="282"/>
      <c r="BNX9" s="453"/>
      <c r="BNY9" s="453"/>
      <c r="BNZ9" s="453"/>
      <c r="BOA9" s="283"/>
      <c r="BOB9" s="284"/>
      <c r="BOC9" s="285"/>
      <c r="BOD9" s="281"/>
      <c r="BOE9" s="282"/>
      <c r="BOF9" s="453"/>
      <c r="BOG9" s="453"/>
      <c r="BOH9" s="453"/>
      <c r="BOI9" s="283"/>
      <c r="BOJ9" s="284"/>
      <c r="BOK9" s="285"/>
      <c r="BOL9" s="281"/>
      <c r="BOM9" s="282"/>
      <c r="BON9" s="453"/>
      <c r="BOO9" s="453"/>
      <c r="BOP9" s="453"/>
      <c r="BOQ9" s="283"/>
      <c r="BOR9" s="284"/>
      <c r="BOS9" s="285"/>
      <c r="BOT9" s="281"/>
      <c r="BOU9" s="282"/>
      <c r="BOV9" s="453"/>
      <c r="BOW9" s="453"/>
      <c r="BOX9" s="453"/>
      <c r="BOY9" s="283"/>
      <c r="BOZ9" s="284"/>
      <c r="BPA9" s="285"/>
      <c r="BPB9" s="281"/>
      <c r="BPC9" s="282"/>
      <c r="BPD9" s="453"/>
      <c r="BPE9" s="453"/>
      <c r="BPF9" s="453"/>
      <c r="BPG9" s="283"/>
      <c r="BPH9" s="284"/>
      <c r="BPI9" s="285"/>
      <c r="BPJ9" s="281"/>
      <c r="BPK9" s="282"/>
      <c r="BPL9" s="453"/>
      <c r="BPM9" s="453"/>
      <c r="BPN9" s="453"/>
      <c r="BPO9" s="283"/>
      <c r="BPP9" s="284"/>
      <c r="BPQ9" s="285"/>
      <c r="BPR9" s="281"/>
      <c r="BPS9" s="282"/>
      <c r="BPT9" s="453"/>
      <c r="BPU9" s="453"/>
      <c r="BPV9" s="453"/>
      <c r="BPW9" s="283"/>
      <c r="BPX9" s="284"/>
      <c r="BPY9" s="285"/>
      <c r="BPZ9" s="281"/>
      <c r="BQA9" s="282"/>
      <c r="BQB9" s="453"/>
      <c r="BQC9" s="453"/>
      <c r="BQD9" s="453"/>
      <c r="BQE9" s="283"/>
      <c r="BQF9" s="284"/>
      <c r="BQG9" s="285"/>
      <c r="BQH9" s="281"/>
      <c r="BQI9" s="282"/>
      <c r="BQJ9" s="453"/>
      <c r="BQK9" s="453"/>
      <c r="BQL9" s="453"/>
      <c r="BQM9" s="283"/>
      <c r="BQN9" s="284"/>
      <c r="BQO9" s="285"/>
      <c r="BQP9" s="281"/>
      <c r="BQQ9" s="282"/>
      <c r="BQR9" s="453"/>
      <c r="BQS9" s="453"/>
      <c r="BQT9" s="453"/>
      <c r="BQU9" s="283"/>
      <c r="BQV9" s="284"/>
      <c r="BQW9" s="285"/>
      <c r="BQX9" s="281"/>
      <c r="BQY9" s="282"/>
      <c r="BQZ9" s="453"/>
      <c r="BRA9" s="453"/>
      <c r="BRB9" s="453"/>
      <c r="BRC9" s="283"/>
      <c r="BRD9" s="284"/>
      <c r="BRE9" s="285"/>
      <c r="BRF9" s="281"/>
      <c r="BRG9" s="282"/>
      <c r="BRH9" s="453"/>
      <c r="BRI9" s="453"/>
      <c r="BRJ9" s="453"/>
      <c r="BRK9" s="283"/>
      <c r="BRL9" s="284"/>
      <c r="BRM9" s="285"/>
      <c r="BRN9" s="281"/>
      <c r="BRO9" s="282"/>
      <c r="BRP9" s="453"/>
      <c r="BRQ9" s="453"/>
      <c r="BRR9" s="453"/>
      <c r="BRS9" s="283"/>
      <c r="BRT9" s="284"/>
      <c r="BRU9" s="285"/>
      <c r="BRV9" s="281"/>
      <c r="BRW9" s="282"/>
      <c r="BRX9" s="453"/>
      <c r="BRY9" s="453"/>
      <c r="BRZ9" s="453"/>
      <c r="BSA9" s="283"/>
      <c r="BSB9" s="284"/>
      <c r="BSC9" s="285"/>
      <c r="BSD9" s="281"/>
      <c r="BSE9" s="282"/>
      <c r="BSF9" s="453"/>
      <c r="BSG9" s="453"/>
      <c r="BSH9" s="453"/>
      <c r="BSI9" s="283"/>
      <c r="BSJ9" s="284"/>
      <c r="BSK9" s="285"/>
      <c r="BSL9" s="281"/>
      <c r="BSM9" s="282"/>
      <c r="BSN9" s="453"/>
      <c r="BSO9" s="453"/>
      <c r="BSP9" s="453"/>
      <c r="BSQ9" s="283"/>
      <c r="BSR9" s="284"/>
      <c r="BSS9" s="285"/>
      <c r="BST9" s="281"/>
      <c r="BSU9" s="282"/>
      <c r="BSV9" s="453"/>
      <c r="BSW9" s="453"/>
      <c r="BSX9" s="453"/>
      <c r="BSY9" s="283"/>
      <c r="BSZ9" s="284"/>
      <c r="BTA9" s="285"/>
      <c r="BTB9" s="281"/>
      <c r="BTC9" s="282"/>
      <c r="BTD9" s="453"/>
      <c r="BTE9" s="453"/>
      <c r="BTF9" s="453"/>
      <c r="BTG9" s="283"/>
      <c r="BTH9" s="284"/>
      <c r="BTI9" s="285"/>
      <c r="BTJ9" s="281"/>
      <c r="BTK9" s="282"/>
      <c r="BTL9" s="453"/>
      <c r="BTM9" s="453"/>
      <c r="BTN9" s="453"/>
      <c r="BTO9" s="283"/>
      <c r="BTP9" s="284"/>
      <c r="BTQ9" s="285"/>
      <c r="BTR9" s="281"/>
      <c r="BTS9" s="282"/>
      <c r="BTT9" s="453"/>
      <c r="BTU9" s="453"/>
      <c r="BTV9" s="453"/>
      <c r="BTW9" s="283"/>
      <c r="BTX9" s="284"/>
      <c r="BTY9" s="285"/>
      <c r="BTZ9" s="281"/>
      <c r="BUA9" s="282"/>
      <c r="BUB9" s="453"/>
      <c r="BUC9" s="453"/>
      <c r="BUD9" s="453"/>
      <c r="BUE9" s="283"/>
      <c r="BUF9" s="284"/>
      <c r="BUG9" s="285"/>
      <c r="BUH9" s="281"/>
      <c r="BUI9" s="282"/>
      <c r="BUJ9" s="453"/>
      <c r="BUK9" s="453"/>
      <c r="BUL9" s="453"/>
      <c r="BUM9" s="283"/>
      <c r="BUN9" s="284"/>
      <c r="BUO9" s="285"/>
      <c r="BUP9" s="281"/>
      <c r="BUQ9" s="282"/>
      <c r="BUR9" s="453"/>
      <c r="BUS9" s="453"/>
      <c r="BUT9" s="453"/>
      <c r="BUU9" s="283"/>
      <c r="BUV9" s="284"/>
      <c r="BUW9" s="285"/>
      <c r="BUX9" s="281"/>
      <c r="BUY9" s="282"/>
      <c r="BUZ9" s="453"/>
      <c r="BVA9" s="453"/>
      <c r="BVB9" s="453"/>
      <c r="BVC9" s="283"/>
      <c r="BVD9" s="284"/>
      <c r="BVE9" s="285"/>
      <c r="BVF9" s="281"/>
      <c r="BVG9" s="282"/>
      <c r="BVH9" s="453"/>
      <c r="BVI9" s="453"/>
      <c r="BVJ9" s="453"/>
      <c r="BVK9" s="283"/>
      <c r="BVL9" s="284"/>
      <c r="BVM9" s="285"/>
      <c r="BVN9" s="281"/>
      <c r="BVO9" s="282"/>
      <c r="BVP9" s="453"/>
      <c r="BVQ9" s="453"/>
      <c r="BVR9" s="453"/>
      <c r="BVS9" s="283"/>
      <c r="BVT9" s="284"/>
      <c r="BVU9" s="285"/>
      <c r="BVV9" s="281"/>
      <c r="BVW9" s="282"/>
      <c r="BVX9" s="453"/>
      <c r="BVY9" s="453"/>
      <c r="BVZ9" s="453"/>
      <c r="BWA9" s="283"/>
      <c r="BWB9" s="284"/>
      <c r="BWC9" s="285"/>
      <c r="BWD9" s="281"/>
      <c r="BWE9" s="282"/>
      <c r="BWF9" s="453"/>
      <c r="BWG9" s="453"/>
      <c r="BWH9" s="453"/>
      <c r="BWI9" s="283"/>
      <c r="BWJ9" s="284"/>
      <c r="BWK9" s="285"/>
      <c r="BWL9" s="281"/>
      <c r="BWM9" s="282"/>
      <c r="BWN9" s="453"/>
      <c r="BWO9" s="453"/>
      <c r="BWP9" s="453"/>
      <c r="BWQ9" s="283"/>
      <c r="BWR9" s="284"/>
      <c r="BWS9" s="285"/>
      <c r="BWT9" s="281"/>
      <c r="BWU9" s="282"/>
      <c r="BWV9" s="453"/>
      <c r="BWW9" s="453"/>
      <c r="BWX9" s="453"/>
      <c r="BWY9" s="283"/>
      <c r="BWZ9" s="284"/>
      <c r="BXA9" s="285"/>
      <c r="BXB9" s="281"/>
      <c r="BXC9" s="282"/>
      <c r="BXD9" s="453"/>
      <c r="BXE9" s="453"/>
      <c r="BXF9" s="453"/>
      <c r="BXG9" s="283"/>
      <c r="BXH9" s="284"/>
      <c r="BXI9" s="285"/>
      <c r="BXJ9" s="281"/>
      <c r="BXK9" s="282"/>
      <c r="BXL9" s="453"/>
      <c r="BXM9" s="453"/>
      <c r="BXN9" s="453"/>
      <c r="BXO9" s="283"/>
      <c r="BXP9" s="284"/>
      <c r="BXQ9" s="285"/>
      <c r="BXR9" s="281"/>
      <c r="BXS9" s="282"/>
      <c r="BXT9" s="453"/>
      <c r="BXU9" s="453"/>
      <c r="BXV9" s="453"/>
      <c r="BXW9" s="283"/>
      <c r="BXX9" s="284"/>
      <c r="BXY9" s="285"/>
      <c r="BXZ9" s="281"/>
      <c r="BYA9" s="282"/>
      <c r="BYB9" s="453"/>
      <c r="BYC9" s="453"/>
      <c r="BYD9" s="453"/>
      <c r="BYE9" s="283"/>
      <c r="BYF9" s="284"/>
      <c r="BYG9" s="285"/>
      <c r="BYH9" s="281"/>
      <c r="BYI9" s="282"/>
      <c r="BYJ9" s="453"/>
      <c r="BYK9" s="453"/>
      <c r="BYL9" s="453"/>
      <c r="BYM9" s="283"/>
      <c r="BYN9" s="284"/>
      <c r="BYO9" s="285"/>
      <c r="BYP9" s="281"/>
      <c r="BYQ9" s="282"/>
      <c r="BYR9" s="453"/>
      <c r="BYS9" s="453"/>
      <c r="BYT9" s="453"/>
      <c r="BYU9" s="283"/>
      <c r="BYV9" s="284"/>
      <c r="BYW9" s="285"/>
      <c r="BYX9" s="281"/>
      <c r="BYY9" s="282"/>
      <c r="BYZ9" s="453"/>
      <c r="BZA9" s="453"/>
      <c r="BZB9" s="453"/>
      <c r="BZC9" s="283"/>
      <c r="BZD9" s="284"/>
      <c r="BZE9" s="285"/>
      <c r="BZF9" s="281"/>
      <c r="BZG9" s="282"/>
      <c r="BZH9" s="453"/>
      <c r="BZI9" s="453"/>
      <c r="BZJ9" s="453"/>
      <c r="BZK9" s="283"/>
      <c r="BZL9" s="284"/>
      <c r="BZM9" s="285"/>
      <c r="BZN9" s="281"/>
      <c r="BZO9" s="282"/>
      <c r="BZP9" s="453"/>
      <c r="BZQ9" s="453"/>
      <c r="BZR9" s="453"/>
      <c r="BZS9" s="283"/>
      <c r="BZT9" s="284"/>
      <c r="BZU9" s="285"/>
      <c r="BZV9" s="281"/>
      <c r="BZW9" s="282"/>
      <c r="BZX9" s="453"/>
      <c r="BZY9" s="453"/>
      <c r="BZZ9" s="453"/>
      <c r="CAA9" s="283"/>
      <c r="CAB9" s="284"/>
      <c r="CAC9" s="285"/>
      <c r="CAD9" s="281"/>
      <c r="CAE9" s="282"/>
      <c r="CAF9" s="453"/>
      <c r="CAG9" s="453"/>
      <c r="CAH9" s="453"/>
      <c r="CAI9" s="283"/>
      <c r="CAJ9" s="284"/>
      <c r="CAK9" s="285"/>
      <c r="CAL9" s="281"/>
      <c r="CAM9" s="282"/>
      <c r="CAN9" s="453"/>
      <c r="CAO9" s="453"/>
      <c r="CAP9" s="453"/>
      <c r="CAQ9" s="283"/>
      <c r="CAR9" s="284"/>
      <c r="CAS9" s="285"/>
      <c r="CAT9" s="281"/>
      <c r="CAU9" s="282"/>
      <c r="CAV9" s="453"/>
      <c r="CAW9" s="453"/>
      <c r="CAX9" s="453"/>
      <c r="CAY9" s="283"/>
      <c r="CAZ9" s="284"/>
      <c r="CBA9" s="285"/>
      <c r="CBB9" s="281"/>
      <c r="CBC9" s="282"/>
      <c r="CBD9" s="453"/>
      <c r="CBE9" s="453"/>
      <c r="CBF9" s="453"/>
      <c r="CBG9" s="283"/>
      <c r="CBH9" s="284"/>
      <c r="CBI9" s="285"/>
      <c r="CBJ9" s="281"/>
      <c r="CBK9" s="282"/>
      <c r="CBL9" s="453"/>
      <c r="CBM9" s="453"/>
      <c r="CBN9" s="453"/>
      <c r="CBO9" s="283"/>
      <c r="CBP9" s="284"/>
      <c r="CBQ9" s="285"/>
      <c r="CBR9" s="281"/>
      <c r="CBS9" s="282"/>
      <c r="CBT9" s="453"/>
      <c r="CBU9" s="453"/>
      <c r="CBV9" s="453"/>
      <c r="CBW9" s="283"/>
      <c r="CBX9" s="284"/>
      <c r="CBY9" s="285"/>
      <c r="CBZ9" s="281"/>
      <c r="CCA9" s="282"/>
      <c r="CCB9" s="453"/>
      <c r="CCC9" s="453"/>
      <c r="CCD9" s="453"/>
      <c r="CCE9" s="283"/>
      <c r="CCF9" s="284"/>
      <c r="CCG9" s="285"/>
      <c r="CCH9" s="281"/>
      <c r="CCI9" s="282"/>
      <c r="CCJ9" s="453"/>
      <c r="CCK9" s="453"/>
      <c r="CCL9" s="453"/>
      <c r="CCM9" s="283"/>
      <c r="CCN9" s="284"/>
      <c r="CCO9" s="285"/>
      <c r="CCP9" s="281"/>
      <c r="CCQ9" s="282"/>
      <c r="CCR9" s="453"/>
      <c r="CCS9" s="453"/>
      <c r="CCT9" s="453"/>
      <c r="CCU9" s="283"/>
      <c r="CCV9" s="284"/>
      <c r="CCW9" s="285"/>
      <c r="CCX9" s="281"/>
      <c r="CCY9" s="282"/>
      <c r="CCZ9" s="453"/>
      <c r="CDA9" s="453"/>
      <c r="CDB9" s="453"/>
      <c r="CDC9" s="283"/>
      <c r="CDD9" s="284"/>
      <c r="CDE9" s="285"/>
      <c r="CDF9" s="281"/>
      <c r="CDG9" s="282"/>
      <c r="CDH9" s="453"/>
      <c r="CDI9" s="453"/>
      <c r="CDJ9" s="453"/>
      <c r="CDK9" s="283"/>
      <c r="CDL9" s="284"/>
      <c r="CDM9" s="285"/>
      <c r="CDN9" s="281"/>
      <c r="CDO9" s="282"/>
      <c r="CDP9" s="453"/>
      <c r="CDQ9" s="453"/>
      <c r="CDR9" s="453"/>
      <c r="CDS9" s="283"/>
      <c r="CDT9" s="284"/>
      <c r="CDU9" s="285"/>
      <c r="CDV9" s="281"/>
      <c r="CDW9" s="282"/>
      <c r="CDX9" s="453"/>
      <c r="CDY9" s="453"/>
      <c r="CDZ9" s="453"/>
      <c r="CEA9" s="283"/>
      <c r="CEB9" s="284"/>
      <c r="CEC9" s="285"/>
      <c r="CED9" s="281"/>
      <c r="CEE9" s="282"/>
      <c r="CEF9" s="453"/>
      <c r="CEG9" s="453"/>
      <c r="CEH9" s="453"/>
      <c r="CEI9" s="283"/>
      <c r="CEJ9" s="284"/>
      <c r="CEK9" s="285"/>
      <c r="CEL9" s="281"/>
      <c r="CEM9" s="282"/>
      <c r="CEN9" s="453"/>
      <c r="CEO9" s="453"/>
      <c r="CEP9" s="453"/>
      <c r="CEQ9" s="283"/>
      <c r="CER9" s="284"/>
      <c r="CES9" s="285"/>
      <c r="CET9" s="281"/>
      <c r="CEU9" s="282"/>
      <c r="CEV9" s="453"/>
      <c r="CEW9" s="453"/>
      <c r="CEX9" s="453"/>
      <c r="CEY9" s="283"/>
      <c r="CEZ9" s="284"/>
      <c r="CFA9" s="285"/>
      <c r="CFB9" s="281"/>
      <c r="CFC9" s="282"/>
      <c r="CFD9" s="453"/>
      <c r="CFE9" s="453"/>
      <c r="CFF9" s="453"/>
      <c r="CFG9" s="283"/>
      <c r="CFH9" s="284"/>
      <c r="CFI9" s="285"/>
      <c r="CFJ9" s="281"/>
      <c r="CFK9" s="282"/>
      <c r="CFL9" s="453"/>
      <c r="CFM9" s="453"/>
      <c r="CFN9" s="453"/>
      <c r="CFO9" s="283"/>
      <c r="CFP9" s="284"/>
      <c r="CFQ9" s="285"/>
      <c r="CFR9" s="281"/>
      <c r="CFS9" s="282"/>
      <c r="CFT9" s="453"/>
      <c r="CFU9" s="453"/>
      <c r="CFV9" s="453"/>
      <c r="CFW9" s="283"/>
      <c r="CFX9" s="284"/>
      <c r="CFY9" s="285"/>
      <c r="CFZ9" s="281"/>
      <c r="CGA9" s="282"/>
      <c r="CGB9" s="453"/>
      <c r="CGC9" s="453"/>
      <c r="CGD9" s="453"/>
      <c r="CGE9" s="283"/>
      <c r="CGF9" s="284"/>
      <c r="CGG9" s="285"/>
      <c r="CGH9" s="281"/>
      <c r="CGI9" s="282"/>
      <c r="CGJ9" s="453"/>
      <c r="CGK9" s="453"/>
      <c r="CGL9" s="453"/>
      <c r="CGM9" s="283"/>
      <c r="CGN9" s="284"/>
      <c r="CGO9" s="285"/>
      <c r="CGP9" s="281"/>
      <c r="CGQ9" s="282"/>
      <c r="CGR9" s="453"/>
      <c r="CGS9" s="453"/>
      <c r="CGT9" s="453"/>
      <c r="CGU9" s="283"/>
      <c r="CGV9" s="284"/>
      <c r="CGW9" s="285"/>
      <c r="CGX9" s="281"/>
      <c r="CGY9" s="282"/>
      <c r="CGZ9" s="453"/>
      <c r="CHA9" s="453"/>
      <c r="CHB9" s="453"/>
      <c r="CHC9" s="283"/>
      <c r="CHD9" s="284"/>
      <c r="CHE9" s="285"/>
      <c r="CHF9" s="281"/>
      <c r="CHG9" s="282"/>
      <c r="CHH9" s="453"/>
      <c r="CHI9" s="453"/>
      <c r="CHJ9" s="453"/>
      <c r="CHK9" s="283"/>
      <c r="CHL9" s="284"/>
      <c r="CHM9" s="285"/>
      <c r="CHN9" s="281"/>
      <c r="CHO9" s="282"/>
      <c r="CHP9" s="453"/>
      <c r="CHQ9" s="453"/>
      <c r="CHR9" s="453"/>
      <c r="CHS9" s="283"/>
      <c r="CHT9" s="284"/>
      <c r="CHU9" s="285"/>
      <c r="CHV9" s="281"/>
      <c r="CHW9" s="282"/>
      <c r="CHX9" s="453"/>
      <c r="CHY9" s="453"/>
      <c r="CHZ9" s="453"/>
      <c r="CIA9" s="283"/>
      <c r="CIB9" s="284"/>
      <c r="CIC9" s="285"/>
      <c r="CID9" s="281"/>
      <c r="CIE9" s="282"/>
      <c r="CIF9" s="453"/>
      <c r="CIG9" s="453"/>
      <c r="CIH9" s="453"/>
      <c r="CII9" s="283"/>
      <c r="CIJ9" s="284"/>
      <c r="CIK9" s="285"/>
      <c r="CIL9" s="281"/>
      <c r="CIM9" s="282"/>
      <c r="CIN9" s="453"/>
      <c r="CIO9" s="453"/>
      <c r="CIP9" s="453"/>
      <c r="CIQ9" s="283"/>
      <c r="CIR9" s="284"/>
      <c r="CIS9" s="285"/>
      <c r="CIT9" s="281"/>
      <c r="CIU9" s="282"/>
      <c r="CIV9" s="453"/>
      <c r="CIW9" s="453"/>
      <c r="CIX9" s="453"/>
      <c r="CIY9" s="283"/>
      <c r="CIZ9" s="284"/>
      <c r="CJA9" s="285"/>
      <c r="CJB9" s="281"/>
      <c r="CJC9" s="282"/>
      <c r="CJD9" s="453"/>
      <c r="CJE9" s="453"/>
      <c r="CJF9" s="453"/>
      <c r="CJG9" s="283"/>
      <c r="CJH9" s="284"/>
      <c r="CJI9" s="285"/>
      <c r="CJJ9" s="281"/>
      <c r="CJK9" s="282"/>
      <c r="CJL9" s="453"/>
      <c r="CJM9" s="453"/>
      <c r="CJN9" s="453"/>
      <c r="CJO9" s="283"/>
      <c r="CJP9" s="284"/>
      <c r="CJQ9" s="285"/>
      <c r="CJR9" s="281"/>
      <c r="CJS9" s="282"/>
      <c r="CJT9" s="453"/>
      <c r="CJU9" s="453"/>
      <c r="CJV9" s="453"/>
      <c r="CJW9" s="283"/>
      <c r="CJX9" s="284"/>
      <c r="CJY9" s="285"/>
      <c r="CJZ9" s="281"/>
      <c r="CKA9" s="282"/>
      <c r="CKB9" s="453"/>
      <c r="CKC9" s="453"/>
      <c r="CKD9" s="453"/>
      <c r="CKE9" s="283"/>
      <c r="CKF9" s="284"/>
      <c r="CKG9" s="285"/>
      <c r="CKH9" s="281"/>
      <c r="CKI9" s="282"/>
      <c r="CKJ9" s="453"/>
      <c r="CKK9" s="453"/>
      <c r="CKL9" s="453"/>
      <c r="CKM9" s="283"/>
      <c r="CKN9" s="284"/>
      <c r="CKO9" s="285"/>
      <c r="CKP9" s="281"/>
      <c r="CKQ9" s="282"/>
      <c r="CKR9" s="453"/>
      <c r="CKS9" s="453"/>
      <c r="CKT9" s="453"/>
      <c r="CKU9" s="283"/>
      <c r="CKV9" s="284"/>
      <c r="CKW9" s="285"/>
      <c r="CKX9" s="281"/>
      <c r="CKY9" s="282"/>
      <c r="CKZ9" s="453"/>
      <c r="CLA9" s="453"/>
      <c r="CLB9" s="453"/>
      <c r="CLC9" s="283"/>
      <c r="CLD9" s="284"/>
      <c r="CLE9" s="285"/>
      <c r="CLF9" s="281"/>
      <c r="CLG9" s="282"/>
      <c r="CLH9" s="453"/>
      <c r="CLI9" s="453"/>
      <c r="CLJ9" s="453"/>
      <c r="CLK9" s="283"/>
      <c r="CLL9" s="284"/>
      <c r="CLM9" s="285"/>
      <c r="CLN9" s="281"/>
      <c r="CLO9" s="282"/>
      <c r="CLP9" s="453"/>
      <c r="CLQ9" s="453"/>
      <c r="CLR9" s="453"/>
      <c r="CLS9" s="283"/>
      <c r="CLT9" s="284"/>
      <c r="CLU9" s="285"/>
      <c r="CLV9" s="281"/>
      <c r="CLW9" s="282"/>
      <c r="CLX9" s="453"/>
      <c r="CLY9" s="453"/>
      <c r="CLZ9" s="453"/>
      <c r="CMA9" s="283"/>
      <c r="CMB9" s="284"/>
      <c r="CMC9" s="285"/>
      <c r="CMD9" s="281"/>
      <c r="CME9" s="282"/>
      <c r="CMF9" s="453"/>
      <c r="CMG9" s="453"/>
      <c r="CMH9" s="453"/>
      <c r="CMI9" s="283"/>
      <c r="CMJ9" s="284"/>
      <c r="CMK9" s="285"/>
      <c r="CML9" s="281"/>
      <c r="CMM9" s="282"/>
      <c r="CMN9" s="453"/>
      <c r="CMO9" s="453"/>
      <c r="CMP9" s="453"/>
      <c r="CMQ9" s="283"/>
      <c r="CMR9" s="284"/>
      <c r="CMS9" s="285"/>
      <c r="CMT9" s="281"/>
      <c r="CMU9" s="282"/>
      <c r="CMV9" s="453"/>
      <c r="CMW9" s="453"/>
      <c r="CMX9" s="453"/>
      <c r="CMY9" s="283"/>
      <c r="CMZ9" s="284"/>
      <c r="CNA9" s="285"/>
      <c r="CNB9" s="281"/>
      <c r="CNC9" s="282"/>
      <c r="CND9" s="453"/>
      <c r="CNE9" s="453"/>
      <c r="CNF9" s="453"/>
      <c r="CNG9" s="283"/>
      <c r="CNH9" s="284"/>
      <c r="CNI9" s="285"/>
      <c r="CNJ9" s="281"/>
      <c r="CNK9" s="282"/>
      <c r="CNL9" s="453"/>
      <c r="CNM9" s="453"/>
      <c r="CNN9" s="453"/>
      <c r="CNO9" s="283"/>
      <c r="CNP9" s="284"/>
      <c r="CNQ9" s="285"/>
      <c r="CNR9" s="281"/>
      <c r="CNS9" s="282"/>
      <c r="CNT9" s="453"/>
      <c r="CNU9" s="453"/>
      <c r="CNV9" s="453"/>
      <c r="CNW9" s="283"/>
      <c r="CNX9" s="284"/>
      <c r="CNY9" s="285"/>
      <c r="CNZ9" s="281"/>
      <c r="COA9" s="282"/>
      <c r="COB9" s="453"/>
      <c r="COC9" s="453"/>
      <c r="COD9" s="453"/>
      <c r="COE9" s="283"/>
      <c r="COF9" s="284"/>
      <c r="COG9" s="285"/>
      <c r="COH9" s="281"/>
      <c r="COI9" s="282"/>
      <c r="COJ9" s="453"/>
      <c r="COK9" s="453"/>
      <c r="COL9" s="453"/>
      <c r="COM9" s="283"/>
      <c r="CON9" s="284"/>
      <c r="COO9" s="285"/>
      <c r="COP9" s="281"/>
      <c r="COQ9" s="282"/>
      <c r="COR9" s="453"/>
      <c r="COS9" s="453"/>
      <c r="COT9" s="453"/>
      <c r="COU9" s="283"/>
      <c r="COV9" s="284"/>
      <c r="COW9" s="285"/>
      <c r="COX9" s="281"/>
      <c r="COY9" s="282"/>
      <c r="COZ9" s="453"/>
      <c r="CPA9" s="453"/>
      <c r="CPB9" s="453"/>
      <c r="CPC9" s="283"/>
      <c r="CPD9" s="284"/>
      <c r="CPE9" s="285"/>
      <c r="CPF9" s="281"/>
      <c r="CPG9" s="282"/>
      <c r="CPH9" s="453"/>
      <c r="CPI9" s="453"/>
      <c r="CPJ9" s="453"/>
      <c r="CPK9" s="283"/>
      <c r="CPL9" s="284"/>
      <c r="CPM9" s="285"/>
      <c r="CPN9" s="281"/>
      <c r="CPO9" s="282"/>
      <c r="CPP9" s="453"/>
      <c r="CPQ9" s="453"/>
      <c r="CPR9" s="453"/>
      <c r="CPS9" s="283"/>
      <c r="CPT9" s="284"/>
      <c r="CPU9" s="285"/>
      <c r="CPV9" s="281"/>
      <c r="CPW9" s="282"/>
      <c r="CPX9" s="453"/>
      <c r="CPY9" s="453"/>
      <c r="CPZ9" s="453"/>
      <c r="CQA9" s="283"/>
      <c r="CQB9" s="284"/>
      <c r="CQC9" s="285"/>
      <c r="CQD9" s="281"/>
      <c r="CQE9" s="282"/>
      <c r="CQF9" s="453"/>
      <c r="CQG9" s="453"/>
      <c r="CQH9" s="453"/>
      <c r="CQI9" s="283"/>
      <c r="CQJ9" s="284"/>
      <c r="CQK9" s="285"/>
      <c r="CQL9" s="281"/>
      <c r="CQM9" s="282"/>
      <c r="CQN9" s="453"/>
      <c r="CQO9" s="453"/>
      <c r="CQP9" s="453"/>
      <c r="CQQ9" s="283"/>
      <c r="CQR9" s="284"/>
      <c r="CQS9" s="285"/>
      <c r="CQT9" s="281"/>
      <c r="CQU9" s="282"/>
      <c r="CQV9" s="453"/>
      <c r="CQW9" s="453"/>
      <c r="CQX9" s="453"/>
      <c r="CQY9" s="283"/>
      <c r="CQZ9" s="284"/>
      <c r="CRA9" s="285"/>
      <c r="CRB9" s="281"/>
      <c r="CRC9" s="282"/>
      <c r="CRD9" s="453"/>
      <c r="CRE9" s="453"/>
      <c r="CRF9" s="453"/>
      <c r="CRG9" s="283"/>
      <c r="CRH9" s="284"/>
      <c r="CRI9" s="285"/>
      <c r="CRJ9" s="281"/>
      <c r="CRK9" s="282"/>
      <c r="CRL9" s="453"/>
      <c r="CRM9" s="453"/>
      <c r="CRN9" s="453"/>
      <c r="CRO9" s="283"/>
      <c r="CRP9" s="284"/>
      <c r="CRQ9" s="285"/>
      <c r="CRR9" s="281"/>
      <c r="CRS9" s="282"/>
      <c r="CRT9" s="453"/>
      <c r="CRU9" s="453"/>
      <c r="CRV9" s="453"/>
      <c r="CRW9" s="283"/>
      <c r="CRX9" s="284"/>
      <c r="CRY9" s="285"/>
      <c r="CRZ9" s="281"/>
      <c r="CSA9" s="282"/>
      <c r="CSB9" s="453"/>
      <c r="CSC9" s="453"/>
      <c r="CSD9" s="453"/>
      <c r="CSE9" s="283"/>
      <c r="CSF9" s="284"/>
      <c r="CSG9" s="285"/>
      <c r="CSH9" s="281"/>
      <c r="CSI9" s="282"/>
      <c r="CSJ9" s="453"/>
      <c r="CSK9" s="453"/>
      <c r="CSL9" s="453"/>
      <c r="CSM9" s="283"/>
      <c r="CSN9" s="284"/>
      <c r="CSO9" s="285"/>
      <c r="CSP9" s="281"/>
      <c r="CSQ9" s="282"/>
      <c r="CSR9" s="453"/>
      <c r="CSS9" s="453"/>
      <c r="CST9" s="453"/>
      <c r="CSU9" s="283"/>
      <c r="CSV9" s="284"/>
      <c r="CSW9" s="285"/>
      <c r="CSX9" s="281"/>
      <c r="CSY9" s="282"/>
      <c r="CSZ9" s="453"/>
      <c r="CTA9" s="453"/>
      <c r="CTB9" s="453"/>
      <c r="CTC9" s="283"/>
      <c r="CTD9" s="284"/>
      <c r="CTE9" s="285"/>
      <c r="CTF9" s="281"/>
      <c r="CTG9" s="282"/>
      <c r="CTH9" s="453"/>
      <c r="CTI9" s="453"/>
      <c r="CTJ9" s="453"/>
      <c r="CTK9" s="283"/>
      <c r="CTL9" s="284"/>
      <c r="CTM9" s="285"/>
      <c r="CTN9" s="281"/>
      <c r="CTO9" s="282"/>
      <c r="CTP9" s="453"/>
      <c r="CTQ9" s="453"/>
      <c r="CTR9" s="453"/>
      <c r="CTS9" s="283"/>
      <c r="CTT9" s="284"/>
      <c r="CTU9" s="285"/>
      <c r="CTV9" s="281"/>
      <c r="CTW9" s="282"/>
      <c r="CTX9" s="453"/>
      <c r="CTY9" s="453"/>
      <c r="CTZ9" s="453"/>
      <c r="CUA9" s="283"/>
      <c r="CUB9" s="284"/>
      <c r="CUC9" s="285"/>
      <c r="CUD9" s="281"/>
      <c r="CUE9" s="282"/>
      <c r="CUF9" s="453"/>
      <c r="CUG9" s="453"/>
      <c r="CUH9" s="453"/>
      <c r="CUI9" s="283"/>
      <c r="CUJ9" s="284"/>
      <c r="CUK9" s="285"/>
      <c r="CUL9" s="281"/>
      <c r="CUM9" s="282"/>
      <c r="CUN9" s="453"/>
      <c r="CUO9" s="453"/>
      <c r="CUP9" s="453"/>
      <c r="CUQ9" s="283"/>
      <c r="CUR9" s="284"/>
      <c r="CUS9" s="285"/>
      <c r="CUT9" s="281"/>
      <c r="CUU9" s="282"/>
      <c r="CUV9" s="453"/>
      <c r="CUW9" s="453"/>
      <c r="CUX9" s="453"/>
      <c r="CUY9" s="283"/>
      <c r="CUZ9" s="284"/>
      <c r="CVA9" s="285"/>
      <c r="CVB9" s="281"/>
      <c r="CVC9" s="282"/>
      <c r="CVD9" s="453"/>
      <c r="CVE9" s="453"/>
      <c r="CVF9" s="453"/>
      <c r="CVG9" s="283"/>
      <c r="CVH9" s="284"/>
      <c r="CVI9" s="285"/>
      <c r="CVJ9" s="281"/>
      <c r="CVK9" s="282"/>
      <c r="CVL9" s="453"/>
      <c r="CVM9" s="453"/>
      <c r="CVN9" s="453"/>
      <c r="CVO9" s="283"/>
      <c r="CVP9" s="284"/>
      <c r="CVQ9" s="285"/>
      <c r="CVR9" s="281"/>
      <c r="CVS9" s="282"/>
      <c r="CVT9" s="453"/>
      <c r="CVU9" s="453"/>
      <c r="CVV9" s="453"/>
      <c r="CVW9" s="283"/>
      <c r="CVX9" s="284"/>
      <c r="CVY9" s="285"/>
      <c r="CVZ9" s="281"/>
      <c r="CWA9" s="282"/>
      <c r="CWB9" s="453"/>
      <c r="CWC9" s="453"/>
      <c r="CWD9" s="453"/>
      <c r="CWE9" s="283"/>
      <c r="CWF9" s="284"/>
      <c r="CWG9" s="285"/>
      <c r="CWH9" s="281"/>
      <c r="CWI9" s="282"/>
      <c r="CWJ9" s="453"/>
      <c r="CWK9" s="453"/>
      <c r="CWL9" s="453"/>
      <c r="CWM9" s="283"/>
      <c r="CWN9" s="284"/>
      <c r="CWO9" s="285"/>
      <c r="CWP9" s="281"/>
      <c r="CWQ9" s="282"/>
      <c r="CWR9" s="453"/>
      <c r="CWS9" s="453"/>
      <c r="CWT9" s="453"/>
      <c r="CWU9" s="283"/>
      <c r="CWV9" s="284"/>
      <c r="CWW9" s="285"/>
      <c r="CWX9" s="281"/>
      <c r="CWY9" s="282"/>
      <c r="CWZ9" s="453"/>
      <c r="CXA9" s="453"/>
      <c r="CXB9" s="453"/>
      <c r="CXC9" s="283"/>
      <c r="CXD9" s="284"/>
      <c r="CXE9" s="285"/>
      <c r="CXF9" s="281"/>
      <c r="CXG9" s="282"/>
      <c r="CXH9" s="453"/>
      <c r="CXI9" s="453"/>
      <c r="CXJ9" s="453"/>
      <c r="CXK9" s="283"/>
      <c r="CXL9" s="284"/>
      <c r="CXM9" s="285"/>
      <c r="CXN9" s="281"/>
      <c r="CXO9" s="282"/>
      <c r="CXP9" s="453"/>
      <c r="CXQ9" s="453"/>
      <c r="CXR9" s="453"/>
      <c r="CXS9" s="283"/>
      <c r="CXT9" s="284"/>
      <c r="CXU9" s="285"/>
      <c r="CXV9" s="281"/>
      <c r="CXW9" s="282"/>
      <c r="CXX9" s="453"/>
      <c r="CXY9" s="453"/>
      <c r="CXZ9" s="453"/>
      <c r="CYA9" s="283"/>
      <c r="CYB9" s="284"/>
      <c r="CYC9" s="285"/>
      <c r="CYD9" s="281"/>
      <c r="CYE9" s="282"/>
      <c r="CYF9" s="453"/>
      <c r="CYG9" s="453"/>
      <c r="CYH9" s="453"/>
      <c r="CYI9" s="283"/>
      <c r="CYJ9" s="284"/>
      <c r="CYK9" s="285"/>
      <c r="CYL9" s="281"/>
      <c r="CYM9" s="282"/>
      <c r="CYN9" s="453"/>
      <c r="CYO9" s="453"/>
      <c r="CYP9" s="453"/>
      <c r="CYQ9" s="283"/>
      <c r="CYR9" s="284"/>
      <c r="CYS9" s="285"/>
      <c r="CYT9" s="281"/>
      <c r="CYU9" s="282"/>
      <c r="CYV9" s="453"/>
      <c r="CYW9" s="453"/>
      <c r="CYX9" s="453"/>
      <c r="CYY9" s="283"/>
      <c r="CYZ9" s="284"/>
      <c r="CZA9" s="285"/>
      <c r="CZB9" s="281"/>
      <c r="CZC9" s="282"/>
      <c r="CZD9" s="453"/>
      <c r="CZE9" s="453"/>
      <c r="CZF9" s="453"/>
      <c r="CZG9" s="283"/>
      <c r="CZH9" s="284"/>
      <c r="CZI9" s="285"/>
      <c r="CZJ9" s="281"/>
      <c r="CZK9" s="282"/>
      <c r="CZL9" s="453"/>
      <c r="CZM9" s="453"/>
      <c r="CZN9" s="453"/>
      <c r="CZO9" s="283"/>
      <c r="CZP9" s="284"/>
      <c r="CZQ9" s="285"/>
      <c r="CZR9" s="281"/>
      <c r="CZS9" s="282"/>
      <c r="CZT9" s="453"/>
      <c r="CZU9" s="453"/>
      <c r="CZV9" s="453"/>
      <c r="CZW9" s="283"/>
      <c r="CZX9" s="284"/>
      <c r="CZY9" s="285"/>
      <c r="CZZ9" s="281"/>
      <c r="DAA9" s="282"/>
      <c r="DAB9" s="453"/>
      <c r="DAC9" s="453"/>
      <c r="DAD9" s="453"/>
      <c r="DAE9" s="283"/>
      <c r="DAF9" s="284"/>
      <c r="DAG9" s="285"/>
      <c r="DAH9" s="281"/>
      <c r="DAI9" s="282"/>
      <c r="DAJ9" s="453"/>
      <c r="DAK9" s="453"/>
      <c r="DAL9" s="453"/>
      <c r="DAM9" s="283"/>
      <c r="DAN9" s="284"/>
      <c r="DAO9" s="285"/>
      <c r="DAP9" s="281"/>
      <c r="DAQ9" s="282"/>
      <c r="DAR9" s="453"/>
      <c r="DAS9" s="453"/>
      <c r="DAT9" s="453"/>
      <c r="DAU9" s="283"/>
      <c r="DAV9" s="284"/>
      <c r="DAW9" s="285"/>
      <c r="DAX9" s="281"/>
      <c r="DAY9" s="282"/>
      <c r="DAZ9" s="453"/>
      <c r="DBA9" s="453"/>
      <c r="DBB9" s="453"/>
      <c r="DBC9" s="283"/>
      <c r="DBD9" s="284"/>
      <c r="DBE9" s="285"/>
      <c r="DBF9" s="281"/>
      <c r="DBG9" s="282"/>
      <c r="DBH9" s="453"/>
      <c r="DBI9" s="453"/>
      <c r="DBJ9" s="453"/>
      <c r="DBK9" s="283"/>
      <c r="DBL9" s="284"/>
      <c r="DBM9" s="285"/>
      <c r="DBN9" s="281"/>
      <c r="DBO9" s="282"/>
      <c r="DBP9" s="453"/>
      <c r="DBQ9" s="453"/>
      <c r="DBR9" s="453"/>
      <c r="DBS9" s="283"/>
      <c r="DBT9" s="284"/>
      <c r="DBU9" s="285"/>
      <c r="DBV9" s="281"/>
      <c r="DBW9" s="282"/>
      <c r="DBX9" s="453"/>
      <c r="DBY9" s="453"/>
      <c r="DBZ9" s="453"/>
      <c r="DCA9" s="283"/>
      <c r="DCB9" s="284"/>
      <c r="DCC9" s="285"/>
      <c r="DCD9" s="281"/>
      <c r="DCE9" s="282"/>
      <c r="DCF9" s="453"/>
      <c r="DCG9" s="453"/>
      <c r="DCH9" s="453"/>
      <c r="DCI9" s="283"/>
      <c r="DCJ9" s="284"/>
      <c r="DCK9" s="285"/>
      <c r="DCL9" s="281"/>
      <c r="DCM9" s="282"/>
      <c r="DCN9" s="453"/>
      <c r="DCO9" s="453"/>
      <c r="DCP9" s="453"/>
      <c r="DCQ9" s="283"/>
      <c r="DCR9" s="284"/>
      <c r="DCS9" s="285"/>
      <c r="DCT9" s="281"/>
      <c r="DCU9" s="282"/>
      <c r="DCV9" s="453"/>
      <c r="DCW9" s="453"/>
      <c r="DCX9" s="453"/>
      <c r="DCY9" s="283"/>
      <c r="DCZ9" s="284"/>
      <c r="DDA9" s="285"/>
      <c r="DDB9" s="281"/>
      <c r="DDC9" s="282"/>
      <c r="DDD9" s="453"/>
      <c r="DDE9" s="453"/>
      <c r="DDF9" s="453"/>
      <c r="DDG9" s="283"/>
      <c r="DDH9" s="284"/>
      <c r="DDI9" s="285"/>
      <c r="DDJ9" s="281"/>
      <c r="DDK9" s="282"/>
      <c r="DDL9" s="453"/>
      <c r="DDM9" s="453"/>
      <c r="DDN9" s="453"/>
      <c r="DDO9" s="283"/>
      <c r="DDP9" s="284"/>
      <c r="DDQ9" s="285"/>
      <c r="DDR9" s="281"/>
      <c r="DDS9" s="282"/>
      <c r="DDT9" s="453"/>
      <c r="DDU9" s="453"/>
      <c r="DDV9" s="453"/>
      <c r="DDW9" s="283"/>
      <c r="DDX9" s="284"/>
      <c r="DDY9" s="285"/>
      <c r="DDZ9" s="281"/>
      <c r="DEA9" s="282"/>
      <c r="DEB9" s="453"/>
      <c r="DEC9" s="453"/>
      <c r="DED9" s="453"/>
      <c r="DEE9" s="283"/>
      <c r="DEF9" s="284"/>
      <c r="DEG9" s="285"/>
      <c r="DEH9" s="281"/>
      <c r="DEI9" s="282"/>
      <c r="DEJ9" s="453"/>
      <c r="DEK9" s="453"/>
      <c r="DEL9" s="453"/>
      <c r="DEM9" s="283"/>
      <c r="DEN9" s="284"/>
      <c r="DEO9" s="285"/>
      <c r="DEP9" s="281"/>
      <c r="DEQ9" s="282"/>
      <c r="DER9" s="453"/>
      <c r="DES9" s="453"/>
      <c r="DET9" s="453"/>
      <c r="DEU9" s="283"/>
      <c r="DEV9" s="284"/>
      <c r="DEW9" s="285"/>
      <c r="DEX9" s="281"/>
      <c r="DEY9" s="282"/>
      <c r="DEZ9" s="453"/>
      <c r="DFA9" s="453"/>
      <c r="DFB9" s="453"/>
      <c r="DFC9" s="283"/>
      <c r="DFD9" s="284"/>
      <c r="DFE9" s="285"/>
      <c r="DFF9" s="281"/>
      <c r="DFG9" s="282"/>
      <c r="DFH9" s="453"/>
      <c r="DFI9" s="453"/>
      <c r="DFJ9" s="453"/>
      <c r="DFK9" s="283"/>
      <c r="DFL9" s="284"/>
      <c r="DFM9" s="285"/>
      <c r="DFN9" s="281"/>
      <c r="DFO9" s="282"/>
      <c r="DFP9" s="453"/>
      <c r="DFQ9" s="453"/>
      <c r="DFR9" s="453"/>
      <c r="DFS9" s="283"/>
      <c r="DFT9" s="284"/>
      <c r="DFU9" s="285"/>
      <c r="DFV9" s="281"/>
      <c r="DFW9" s="282"/>
      <c r="DFX9" s="453"/>
      <c r="DFY9" s="453"/>
      <c r="DFZ9" s="453"/>
      <c r="DGA9" s="283"/>
      <c r="DGB9" s="284"/>
      <c r="DGC9" s="285"/>
      <c r="DGD9" s="281"/>
      <c r="DGE9" s="282"/>
      <c r="DGF9" s="453"/>
      <c r="DGG9" s="453"/>
      <c r="DGH9" s="453"/>
      <c r="DGI9" s="283"/>
      <c r="DGJ9" s="284"/>
      <c r="DGK9" s="285"/>
      <c r="DGL9" s="281"/>
      <c r="DGM9" s="282"/>
      <c r="DGN9" s="453"/>
      <c r="DGO9" s="453"/>
      <c r="DGP9" s="453"/>
      <c r="DGQ9" s="283"/>
      <c r="DGR9" s="284"/>
      <c r="DGS9" s="285"/>
      <c r="DGT9" s="281"/>
      <c r="DGU9" s="282"/>
      <c r="DGV9" s="453"/>
      <c r="DGW9" s="453"/>
      <c r="DGX9" s="453"/>
      <c r="DGY9" s="283"/>
      <c r="DGZ9" s="284"/>
      <c r="DHA9" s="285"/>
      <c r="DHB9" s="281"/>
      <c r="DHC9" s="282"/>
      <c r="DHD9" s="453"/>
      <c r="DHE9" s="453"/>
      <c r="DHF9" s="453"/>
      <c r="DHG9" s="283"/>
      <c r="DHH9" s="284"/>
      <c r="DHI9" s="285"/>
      <c r="DHJ9" s="281"/>
      <c r="DHK9" s="282"/>
      <c r="DHL9" s="453"/>
      <c r="DHM9" s="453"/>
      <c r="DHN9" s="453"/>
      <c r="DHO9" s="283"/>
      <c r="DHP9" s="284"/>
      <c r="DHQ9" s="285"/>
      <c r="DHR9" s="281"/>
      <c r="DHS9" s="282"/>
      <c r="DHT9" s="453"/>
      <c r="DHU9" s="453"/>
      <c r="DHV9" s="453"/>
      <c r="DHW9" s="283"/>
      <c r="DHX9" s="284"/>
      <c r="DHY9" s="285"/>
      <c r="DHZ9" s="281"/>
      <c r="DIA9" s="282"/>
      <c r="DIB9" s="453"/>
      <c r="DIC9" s="453"/>
      <c r="DID9" s="453"/>
      <c r="DIE9" s="283"/>
      <c r="DIF9" s="284"/>
      <c r="DIG9" s="285"/>
      <c r="DIH9" s="281"/>
      <c r="DII9" s="282"/>
      <c r="DIJ9" s="453"/>
      <c r="DIK9" s="453"/>
      <c r="DIL9" s="453"/>
      <c r="DIM9" s="283"/>
      <c r="DIN9" s="284"/>
      <c r="DIO9" s="285"/>
      <c r="DIP9" s="281"/>
      <c r="DIQ9" s="282"/>
      <c r="DIR9" s="453"/>
      <c r="DIS9" s="453"/>
      <c r="DIT9" s="453"/>
      <c r="DIU9" s="283"/>
      <c r="DIV9" s="284"/>
      <c r="DIW9" s="285"/>
      <c r="DIX9" s="281"/>
      <c r="DIY9" s="282"/>
      <c r="DIZ9" s="453"/>
      <c r="DJA9" s="453"/>
      <c r="DJB9" s="453"/>
      <c r="DJC9" s="283"/>
      <c r="DJD9" s="284"/>
      <c r="DJE9" s="285"/>
      <c r="DJF9" s="281"/>
      <c r="DJG9" s="282"/>
      <c r="DJH9" s="453"/>
      <c r="DJI9" s="453"/>
      <c r="DJJ9" s="453"/>
      <c r="DJK9" s="283"/>
      <c r="DJL9" s="284"/>
      <c r="DJM9" s="285"/>
      <c r="DJN9" s="281"/>
      <c r="DJO9" s="282"/>
      <c r="DJP9" s="453"/>
      <c r="DJQ9" s="453"/>
      <c r="DJR9" s="453"/>
      <c r="DJS9" s="283"/>
      <c r="DJT9" s="284"/>
      <c r="DJU9" s="285"/>
      <c r="DJV9" s="281"/>
      <c r="DJW9" s="282"/>
      <c r="DJX9" s="453"/>
      <c r="DJY9" s="453"/>
      <c r="DJZ9" s="453"/>
      <c r="DKA9" s="283"/>
      <c r="DKB9" s="284"/>
      <c r="DKC9" s="285"/>
      <c r="DKD9" s="281"/>
      <c r="DKE9" s="282"/>
      <c r="DKF9" s="453"/>
      <c r="DKG9" s="453"/>
      <c r="DKH9" s="453"/>
      <c r="DKI9" s="283"/>
      <c r="DKJ9" s="284"/>
      <c r="DKK9" s="285"/>
      <c r="DKL9" s="281"/>
      <c r="DKM9" s="282"/>
      <c r="DKN9" s="453"/>
      <c r="DKO9" s="453"/>
      <c r="DKP9" s="453"/>
      <c r="DKQ9" s="283"/>
      <c r="DKR9" s="284"/>
      <c r="DKS9" s="285"/>
      <c r="DKT9" s="281"/>
      <c r="DKU9" s="282"/>
      <c r="DKV9" s="453"/>
      <c r="DKW9" s="453"/>
      <c r="DKX9" s="453"/>
      <c r="DKY9" s="283"/>
      <c r="DKZ9" s="284"/>
      <c r="DLA9" s="285"/>
      <c r="DLB9" s="281"/>
      <c r="DLC9" s="282"/>
      <c r="DLD9" s="453"/>
      <c r="DLE9" s="453"/>
      <c r="DLF9" s="453"/>
      <c r="DLG9" s="283"/>
      <c r="DLH9" s="284"/>
      <c r="DLI9" s="285"/>
      <c r="DLJ9" s="281"/>
      <c r="DLK9" s="282"/>
      <c r="DLL9" s="453"/>
      <c r="DLM9" s="453"/>
      <c r="DLN9" s="453"/>
      <c r="DLO9" s="283"/>
      <c r="DLP9" s="284"/>
      <c r="DLQ9" s="285"/>
      <c r="DLR9" s="281"/>
      <c r="DLS9" s="282"/>
      <c r="DLT9" s="453"/>
      <c r="DLU9" s="453"/>
      <c r="DLV9" s="453"/>
      <c r="DLW9" s="283"/>
      <c r="DLX9" s="284"/>
      <c r="DLY9" s="285"/>
      <c r="DLZ9" s="281"/>
      <c r="DMA9" s="282"/>
      <c r="DMB9" s="453"/>
      <c r="DMC9" s="453"/>
      <c r="DMD9" s="453"/>
      <c r="DME9" s="283"/>
      <c r="DMF9" s="284"/>
      <c r="DMG9" s="285"/>
      <c r="DMH9" s="281"/>
      <c r="DMI9" s="282"/>
      <c r="DMJ9" s="453"/>
      <c r="DMK9" s="453"/>
      <c r="DML9" s="453"/>
      <c r="DMM9" s="283"/>
      <c r="DMN9" s="284"/>
      <c r="DMO9" s="285"/>
      <c r="DMP9" s="281"/>
      <c r="DMQ9" s="282"/>
      <c r="DMR9" s="453"/>
      <c r="DMS9" s="453"/>
      <c r="DMT9" s="453"/>
      <c r="DMU9" s="283"/>
      <c r="DMV9" s="284"/>
      <c r="DMW9" s="285"/>
      <c r="DMX9" s="281"/>
      <c r="DMY9" s="282"/>
      <c r="DMZ9" s="453"/>
      <c r="DNA9" s="453"/>
      <c r="DNB9" s="453"/>
      <c r="DNC9" s="283"/>
      <c r="DND9" s="284"/>
      <c r="DNE9" s="285"/>
      <c r="DNF9" s="281"/>
      <c r="DNG9" s="282"/>
      <c r="DNH9" s="453"/>
      <c r="DNI9" s="453"/>
      <c r="DNJ9" s="453"/>
      <c r="DNK9" s="283"/>
      <c r="DNL9" s="284"/>
      <c r="DNM9" s="285"/>
      <c r="DNN9" s="281"/>
      <c r="DNO9" s="282"/>
      <c r="DNP9" s="453"/>
      <c r="DNQ9" s="453"/>
      <c r="DNR9" s="453"/>
      <c r="DNS9" s="283"/>
      <c r="DNT9" s="284"/>
      <c r="DNU9" s="285"/>
      <c r="DNV9" s="281"/>
      <c r="DNW9" s="282"/>
      <c r="DNX9" s="453"/>
      <c r="DNY9" s="453"/>
      <c r="DNZ9" s="453"/>
      <c r="DOA9" s="283"/>
      <c r="DOB9" s="284"/>
      <c r="DOC9" s="285"/>
      <c r="DOD9" s="281"/>
      <c r="DOE9" s="282"/>
      <c r="DOF9" s="453"/>
      <c r="DOG9" s="453"/>
      <c r="DOH9" s="453"/>
      <c r="DOI9" s="283"/>
      <c r="DOJ9" s="284"/>
      <c r="DOK9" s="285"/>
      <c r="DOL9" s="281"/>
      <c r="DOM9" s="282"/>
      <c r="DON9" s="453"/>
      <c r="DOO9" s="453"/>
      <c r="DOP9" s="453"/>
      <c r="DOQ9" s="283"/>
      <c r="DOR9" s="284"/>
      <c r="DOS9" s="285"/>
      <c r="DOT9" s="281"/>
      <c r="DOU9" s="282"/>
      <c r="DOV9" s="453"/>
      <c r="DOW9" s="453"/>
      <c r="DOX9" s="453"/>
      <c r="DOY9" s="283"/>
      <c r="DOZ9" s="284"/>
      <c r="DPA9" s="285"/>
      <c r="DPB9" s="281"/>
      <c r="DPC9" s="282"/>
      <c r="DPD9" s="453"/>
      <c r="DPE9" s="453"/>
      <c r="DPF9" s="453"/>
      <c r="DPG9" s="283"/>
      <c r="DPH9" s="284"/>
      <c r="DPI9" s="285"/>
      <c r="DPJ9" s="281"/>
      <c r="DPK9" s="282"/>
      <c r="DPL9" s="453"/>
      <c r="DPM9" s="453"/>
      <c r="DPN9" s="453"/>
      <c r="DPO9" s="283"/>
      <c r="DPP9" s="284"/>
      <c r="DPQ9" s="285"/>
      <c r="DPR9" s="281"/>
      <c r="DPS9" s="282"/>
      <c r="DPT9" s="453"/>
      <c r="DPU9" s="453"/>
      <c r="DPV9" s="453"/>
      <c r="DPW9" s="283"/>
      <c r="DPX9" s="284"/>
      <c r="DPY9" s="285"/>
      <c r="DPZ9" s="281"/>
      <c r="DQA9" s="282"/>
      <c r="DQB9" s="453"/>
      <c r="DQC9" s="453"/>
      <c r="DQD9" s="453"/>
      <c r="DQE9" s="283"/>
      <c r="DQF9" s="284"/>
      <c r="DQG9" s="285"/>
      <c r="DQH9" s="281"/>
      <c r="DQI9" s="282"/>
      <c r="DQJ9" s="453"/>
      <c r="DQK9" s="453"/>
      <c r="DQL9" s="453"/>
      <c r="DQM9" s="283"/>
      <c r="DQN9" s="284"/>
      <c r="DQO9" s="285"/>
      <c r="DQP9" s="281"/>
      <c r="DQQ9" s="282"/>
      <c r="DQR9" s="453"/>
      <c r="DQS9" s="453"/>
      <c r="DQT9" s="453"/>
      <c r="DQU9" s="283"/>
      <c r="DQV9" s="284"/>
      <c r="DQW9" s="285"/>
      <c r="DQX9" s="281"/>
      <c r="DQY9" s="282"/>
      <c r="DQZ9" s="453"/>
      <c r="DRA9" s="453"/>
      <c r="DRB9" s="453"/>
      <c r="DRC9" s="283"/>
      <c r="DRD9" s="284"/>
      <c r="DRE9" s="285"/>
      <c r="DRF9" s="281"/>
      <c r="DRG9" s="282"/>
      <c r="DRH9" s="453"/>
      <c r="DRI9" s="453"/>
      <c r="DRJ9" s="453"/>
      <c r="DRK9" s="283"/>
      <c r="DRL9" s="284"/>
      <c r="DRM9" s="285"/>
      <c r="DRN9" s="281"/>
      <c r="DRO9" s="282"/>
      <c r="DRP9" s="453"/>
      <c r="DRQ9" s="453"/>
      <c r="DRR9" s="453"/>
      <c r="DRS9" s="283"/>
      <c r="DRT9" s="284"/>
      <c r="DRU9" s="285"/>
      <c r="DRV9" s="281"/>
      <c r="DRW9" s="282"/>
      <c r="DRX9" s="453"/>
      <c r="DRY9" s="453"/>
      <c r="DRZ9" s="453"/>
      <c r="DSA9" s="283"/>
      <c r="DSB9" s="284"/>
      <c r="DSC9" s="285"/>
      <c r="DSD9" s="281"/>
      <c r="DSE9" s="282"/>
      <c r="DSF9" s="453"/>
      <c r="DSG9" s="453"/>
      <c r="DSH9" s="453"/>
      <c r="DSI9" s="283"/>
      <c r="DSJ9" s="284"/>
      <c r="DSK9" s="285"/>
      <c r="DSL9" s="281"/>
      <c r="DSM9" s="282"/>
      <c r="DSN9" s="453"/>
      <c r="DSO9" s="453"/>
      <c r="DSP9" s="453"/>
      <c r="DSQ9" s="283"/>
      <c r="DSR9" s="284"/>
      <c r="DSS9" s="285"/>
      <c r="DST9" s="281"/>
      <c r="DSU9" s="282"/>
      <c r="DSV9" s="453"/>
      <c r="DSW9" s="453"/>
      <c r="DSX9" s="453"/>
      <c r="DSY9" s="283"/>
      <c r="DSZ9" s="284"/>
      <c r="DTA9" s="285"/>
      <c r="DTB9" s="281"/>
      <c r="DTC9" s="282"/>
      <c r="DTD9" s="453"/>
      <c r="DTE9" s="453"/>
      <c r="DTF9" s="453"/>
      <c r="DTG9" s="283"/>
      <c r="DTH9" s="284"/>
      <c r="DTI9" s="285"/>
      <c r="DTJ9" s="281"/>
      <c r="DTK9" s="282"/>
      <c r="DTL9" s="453"/>
      <c r="DTM9" s="453"/>
      <c r="DTN9" s="453"/>
      <c r="DTO9" s="283"/>
      <c r="DTP9" s="284"/>
      <c r="DTQ9" s="285"/>
      <c r="DTR9" s="281"/>
      <c r="DTS9" s="282"/>
      <c r="DTT9" s="453"/>
      <c r="DTU9" s="453"/>
      <c r="DTV9" s="453"/>
      <c r="DTW9" s="283"/>
      <c r="DTX9" s="284"/>
      <c r="DTY9" s="285"/>
      <c r="DTZ9" s="281"/>
      <c r="DUA9" s="282"/>
      <c r="DUB9" s="453"/>
      <c r="DUC9" s="453"/>
      <c r="DUD9" s="453"/>
      <c r="DUE9" s="283"/>
      <c r="DUF9" s="284"/>
      <c r="DUG9" s="285"/>
      <c r="DUH9" s="281"/>
      <c r="DUI9" s="282"/>
      <c r="DUJ9" s="453"/>
      <c r="DUK9" s="453"/>
      <c r="DUL9" s="453"/>
      <c r="DUM9" s="283"/>
      <c r="DUN9" s="284"/>
      <c r="DUO9" s="285"/>
      <c r="DUP9" s="281"/>
      <c r="DUQ9" s="282"/>
      <c r="DUR9" s="453"/>
      <c r="DUS9" s="453"/>
      <c r="DUT9" s="453"/>
      <c r="DUU9" s="283"/>
      <c r="DUV9" s="284"/>
      <c r="DUW9" s="285"/>
      <c r="DUX9" s="281"/>
      <c r="DUY9" s="282"/>
      <c r="DUZ9" s="453"/>
      <c r="DVA9" s="453"/>
      <c r="DVB9" s="453"/>
      <c r="DVC9" s="283"/>
      <c r="DVD9" s="284"/>
      <c r="DVE9" s="285"/>
      <c r="DVF9" s="281"/>
      <c r="DVG9" s="282"/>
      <c r="DVH9" s="453"/>
      <c r="DVI9" s="453"/>
      <c r="DVJ9" s="453"/>
      <c r="DVK9" s="283"/>
      <c r="DVL9" s="284"/>
      <c r="DVM9" s="285"/>
      <c r="DVN9" s="281"/>
      <c r="DVO9" s="282"/>
      <c r="DVP9" s="453"/>
      <c r="DVQ9" s="453"/>
      <c r="DVR9" s="453"/>
      <c r="DVS9" s="283"/>
      <c r="DVT9" s="284"/>
      <c r="DVU9" s="285"/>
      <c r="DVV9" s="281"/>
      <c r="DVW9" s="282"/>
      <c r="DVX9" s="453"/>
      <c r="DVY9" s="453"/>
      <c r="DVZ9" s="453"/>
      <c r="DWA9" s="283"/>
      <c r="DWB9" s="284"/>
      <c r="DWC9" s="285"/>
      <c r="DWD9" s="281"/>
      <c r="DWE9" s="282"/>
      <c r="DWF9" s="453"/>
      <c r="DWG9" s="453"/>
      <c r="DWH9" s="453"/>
      <c r="DWI9" s="283"/>
      <c r="DWJ9" s="284"/>
      <c r="DWK9" s="285"/>
      <c r="DWL9" s="281"/>
      <c r="DWM9" s="282"/>
      <c r="DWN9" s="453"/>
      <c r="DWO9" s="453"/>
      <c r="DWP9" s="453"/>
      <c r="DWQ9" s="283"/>
      <c r="DWR9" s="284"/>
      <c r="DWS9" s="285"/>
      <c r="DWT9" s="281"/>
      <c r="DWU9" s="282"/>
      <c r="DWV9" s="453"/>
      <c r="DWW9" s="453"/>
      <c r="DWX9" s="453"/>
      <c r="DWY9" s="283"/>
      <c r="DWZ9" s="284"/>
      <c r="DXA9" s="285"/>
      <c r="DXB9" s="281"/>
      <c r="DXC9" s="282"/>
      <c r="DXD9" s="453"/>
      <c r="DXE9" s="453"/>
      <c r="DXF9" s="453"/>
      <c r="DXG9" s="283"/>
      <c r="DXH9" s="284"/>
      <c r="DXI9" s="285"/>
      <c r="DXJ9" s="281"/>
      <c r="DXK9" s="282"/>
      <c r="DXL9" s="453"/>
      <c r="DXM9" s="453"/>
      <c r="DXN9" s="453"/>
      <c r="DXO9" s="283"/>
      <c r="DXP9" s="284"/>
      <c r="DXQ9" s="285"/>
      <c r="DXR9" s="281"/>
      <c r="DXS9" s="282"/>
      <c r="DXT9" s="453"/>
      <c r="DXU9" s="453"/>
      <c r="DXV9" s="453"/>
      <c r="DXW9" s="283"/>
      <c r="DXX9" s="284"/>
      <c r="DXY9" s="285"/>
      <c r="DXZ9" s="281"/>
      <c r="DYA9" s="282"/>
      <c r="DYB9" s="453"/>
      <c r="DYC9" s="453"/>
      <c r="DYD9" s="453"/>
      <c r="DYE9" s="283"/>
      <c r="DYF9" s="284"/>
      <c r="DYG9" s="285"/>
      <c r="DYH9" s="281"/>
      <c r="DYI9" s="282"/>
      <c r="DYJ9" s="453"/>
      <c r="DYK9" s="453"/>
      <c r="DYL9" s="453"/>
      <c r="DYM9" s="283"/>
      <c r="DYN9" s="284"/>
      <c r="DYO9" s="285"/>
      <c r="DYP9" s="281"/>
      <c r="DYQ9" s="282"/>
      <c r="DYR9" s="453"/>
      <c r="DYS9" s="453"/>
      <c r="DYT9" s="453"/>
      <c r="DYU9" s="283"/>
      <c r="DYV9" s="284"/>
      <c r="DYW9" s="285"/>
      <c r="DYX9" s="281"/>
      <c r="DYY9" s="282"/>
      <c r="DYZ9" s="453"/>
      <c r="DZA9" s="453"/>
      <c r="DZB9" s="453"/>
      <c r="DZC9" s="283"/>
      <c r="DZD9" s="284"/>
      <c r="DZE9" s="285"/>
      <c r="DZF9" s="281"/>
      <c r="DZG9" s="282"/>
      <c r="DZH9" s="453"/>
      <c r="DZI9" s="453"/>
      <c r="DZJ9" s="453"/>
      <c r="DZK9" s="283"/>
      <c r="DZL9" s="284"/>
      <c r="DZM9" s="285"/>
      <c r="DZN9" s="281"/>
      <c r="DZO9" s="282"/>
      <c r="DZP9" s="453"/>
      <c r="DZQ9" s="453"/>
      <c r="DZR9" s="453"/>
      <c r="DZS9" s="283"/>
      <c r="DZT9" s="284"/>
      <c r="DZU9" s="285"/>
      <c r="DZV9" s="281"/>
      <c r="DZW9" s="282"/>
      <c r="DZX9" s="453"/>
      <c r="DZY9" s="453"/>
      <c r="DZZ9" s="453"/>
      <c r="EAA9" s="283"/>
      <c r="EAB9" s="284"/>
      <c r="EAC9" s="285"/>
      <c r="EAD9" s="281"/>
      <c r="EAE9" s="282"/>
      <c r="EAF9" s="453"/>
      <c r="EAG9" s="453"/>
      <c r="EAH9" s="453"/>
      <c r="EAI9" s="283"/>
      <c r="EAJ9" s="284"/>
      <c r="EAK9" s="285"/>
      <c r="EAL9" s="281"/>
      <c r="EAM9" s="282"/>
      <c r="EAN9" s="453"/>
      <c r="EAO9" s="453"/>
      <c r="EAP9" s="453"/>
      <c r="EAQ9" s="283"/>
      <c r="EAR9" s="284"/>
      <c r="EAS9" s="285"/>
      <c r="EAT9" s="281"/>
      <c r="EAU9" s="282"/>
      <c r="EAV9" s="453"/>
      <c r="EAW9" s="453"/>
      <c r="EAX9" s="453"/>
      <c r="EAY9" s="283"/>
      <c r="EAZ9" s="284"/>
      <c r="EBA9" s="285"/>
      <c r="EBB9" s="281"/>
      <c r="EBC9" s="282"/>
      <c r="EBD9" s="453"/>
      <c r="EBE9" s="453"/>
      <c r="EBF9" s="453"/>
      <c r="EBG9" s="283"/>
      <c r="EBH9" s="284"/>
      <c r="EBI9" s="285"/>
      <c r="EBJ9" s="281"/>
      <c r="EBK9" s="282"/>
      <c r="EBL9" s="453"/>
      <c r="EBM9" s="453"/>
      <c r="EBN9" s="453"/>
      <c r="EBO9" s="283"/>
      <c r="EBP9" s="284"/>
      <c r="EBQ9" s="285"/>
      <c r="EBR9" s="281"/>
      <c r="EBS9" s="282"/>
      <c r="EBT9" s="453"/>
      <c r="EBU9" s="453"/>
      <c r="EBV9" s="453"/>
      <c r="EBW9" s="283"/>
      <c r="EBX9" s="284"/>
      <c r="EBY9" s="285"/>
      <c r="EBZ9" s="281"/>
      <c r="ECA9" s="282"/>
      <c r="ECB9" s="453"/>
      <c r="ECC9" s="453"/>
      <c r="ECD9" s="453"/>
      <c r="ECE9" s="283"/>
      <c r="ECF9" s="284"/>
      <c r="ECG9" s="285"/>
      <c r="ECH9" s="281"/>
      <c r="ECI9" s="282"/>
      <c r="ECJ9" s="453"/>
      <c r="ECK9" s="453"/>
      <c r="ECL9" s="453"/>
      <c r="ECM9" s="283"/>
      <c r="ECN9" s="284"/>
      <c r="ECO9" s="285"/>
      <c r="ECP9" s="281"/>
      <c r="ECQ9" s="282"/>
      <c r="ECR9" s="453"/>
      <c r="ECS9" s="453"/>
      <c r="ECT9" s="453"/>
      <c r="ECU9" s="283"/>
      <c r="ECV9" s="284"/>
      <c r="ECW9" s="285"/>
      <c r="ECX9" s="281"/>
      <c r="ECY9" s="282"/>
      <c r="ECZ9" s="453"/>
      <c r="EDA9" s="453"/>
      <c r="EDB9" s="453"/>
      <c r="EDC9" s="283"/>
      <c r="EDD9" s="284"/>
      <c r="EDE9" s="285"/>
      <c r="EDF9" s="281"/>
      <c r="EDG9" s="282"/>
      <c r="EDH9" s="453"/>
      <c r="EDI9" s="453"/>
      <c r="EDJ9" s="453"/>
      <c r="EDK9" s="283"/>
      <c r="EDL9" s="284"/>
      <c r="EDM9" s="285"/>
      <c r="EDN9" s="281"/>
      <c r="EDO9" s="282"/>
      <c r="EDP9" s="453"/>
      <c r="EDQ9" s="453"/>
      <c r="EDR9" s="453"/>
      <c r="EDS9" s="283"/>
      <c r="EDT9" s="284"/>
      <c r="EDU9" s="285"/>
      <c r="EDV9" s="281"/>
      <c r="EDW9" s="282"/>
      <c r="EDX9" s="453"/>
      <c r="EDY9" s="453"/>
      <c r="EDZ9" s="453"/>
      <c r="EEA9" s="283"/>
      <c r="EEB9" s="284"/>
      <c r="EEC9" s="285"/>
      <c r="EED9" s="281"/>
      <c r="EEE9" s="282"/>
      <c r="EEF9" s="453"/>
      <c r="EEG9" s="453"/>
      <c r="EEH9" s="453"/>
      <c r="EEI9" s="283"/>
      <c r="EEJ9" s="284"/>
      <c r="EEK9" s="285"/>
      <c r="EEL9" s="281"/>
      <c r="EEM9" s="282"/>
      <c r="EEN9" s="453"/>
      <c r="EEO9" s="453"/>
      <c r="EEP9" s="453"/>
      <c r="EEQ9" s="283"/>
      <c r="EER9" s="284"/>
      <c r="EES9" s="285"/>
      <c r="EET9" s="281"/>
      <c r="EEU9" s="282"/>
      <c r="EEV9" s="453"/>
      <c r="EEW9" s="453"/>
      <c r="EEX9" s="453"/>
      <c r="EEY9" s="283"/>
      <c r="EEZ9" s="284"/>
      <c r="EFA9" s="285"/>
      <c r="EFB9" s="281"/>
      <c r="EFC9" s="282"/>
      <c r="EFD9" s="453"/>
      <c r="EFE9" s="453"/>
      <c r="EFF9" s="453"/>
      <c r="EFG9" s="283"/>
      <c r="EFH9" s="284"/>
      <c r="EFI9" s="285"/>
      <c r="EFJ9" s="281"/>
      <c r="EFK9" s="282"/>
      <c r="EFL9" s="453"/>
      <c r="EFM9" s="453"/>
      <c r="EFN9" s="453"/>
      <c r="EFO9" s="283"/>
      <c r="EFP9" s="284"/>
      <c r="EFQ9" s="285"/>
      <c r="EFR9" s="281"/>
      <c r="EFS9" s="282"/>
      <c r="EFT9" s="453"/>
      <c r="EFU9" s="453"/>
      <c r="EFV9" s="453"/>
      <c r="EFW9" s="283"/>
      <c r="EFX9" s="284"/>
      <c r="EFY9" s="285"/>
      <c r="EFZ9" s="281"/>
      <c r="EGA9" s="282"/>
      <c r="EGB9" s="453"/>
      <c r="EGC9" s="453"/>
      <c r="EGD9" s="453"/>
      <c r="EGE9" s="283"/>
      <c r="EGF9" s="284"/>
      <c r="EGG9" s="285"/>
      <c r="EGH9" s="281"/>
      <c r="EGI9" s="282"/>
      <c r="EGJ9" s="453"/>
      <c r="EGK9" s="453"/>
      <c r="EGL9" s="453"/>
      <c r="EGM9" s="283"/>
      <c r="EGN9" s="284"/>
      <c r="EGO9" s="285"/>
      <c r="EGP9" s="281"/>
      <c r="EGQ9" s="282"/>
      <c r="EGR9" s="453"/>
      <c r="EGS9" s="453"/>
      <c r="EGT9" s="453"/>
      <c r="EGU9" s="283"/>
      <c r="EGV9" s="284"/>
      <c r="EGW9" s="285"/>
      <c r="EGX9" s="281"/>
      <c r="EGY9" s="282"/>
      <c r="EGZ9" s="453"/>
      <c r="EHA9" s="453"/>
      <c r="EHB9" s="453"/>
      <c r="EHC9" s="283"/>
      <c r="EHD9" s="284"/>
      <c r="EHE9" s="285"/>
      <c r="EHF9" s="281"/>
      <c r="EHG9" s="282"/>
      <c r="EHH9" s="453"/>
      <c r="EHI9" s="453"/>
      <c r="EHJ9" s="453"/>
      <c r="EHK9" s="283"/>
      <c r="EHL9" s="284"/>
      <c r="EHM9" s="285"/>
      <c r="EHN9" s="281"/>
      <c r="EHO9" s="282"/>
      <c r="EHP9" s="453"/>
      <c r="EHQ9" s="453"/>
      <c r="EHR9" s="453"/>
      <c r="EHS9" s="283"/>
      <c r="EHT9" s="284"/>
      <c r="EHU9" s="285"/>
      <c r="EHV9" s="281"/>
      <c r="EHW9" s="282"/>
      <c r="EHX9" s="453"/>
      <c r="EHY9" s="453"/>
      <c r="EHZ9" s="453"/>
      <c r="EIA9" s="283"/>
      <c r="EIB9" s="284"/>
      <c r="EIC9" s="285"/>
      <c r="EID9" s="281"/>
      <c r="EIE9" s="282"/>
      <c r="EIF9" s="453"/>
      <c r="EIG9" s="453"/>
      <c r="EIH9" s="453"/>
      <c r="EII9" s="283"/>
      <c r="EIJ9" s="284"/>
      <c r="EIK9" s="285"/>
      <c r="EIL9" s="281"/>
      <c r="EIM9" s="282"/>
      <c r="EIN9" s="453"/>
      <c r="EIO9" s="453"/>
      <c r="EIP9" s="453"/>
      <c r="EIQ9" s="283"/>
      <c r="EIR9" s="284"/>
      <c r="EIS9" s="285"/>
      <c r="EIT9" s="281"/>
      <c r="EIU9" s="282"/>
      <c r="EIV9" s="453"/>
      <c r="EIW9" s="453"/>
      <c r="EIX9" s="453"/>
      <c r="EIY9" s="283"/>
      <c r="EIZ9" s="284"/>
      <c r="EJA9" s="285"/>
      <c r="EJB9" s="281"/>
      <c r="EJC9" s="282"/>
      <c r="EJD9" s="453"/>
      <c r="EJE9" s="453"/>
      <c r="EJF9" s="453"/>
      <c r="EJG9" s="283"/>
      <c r="EJH9" s="284"/>
      <c r="EJI9" s="285"/>
      <c r="EJJ9" s="281"/>
      <c r="EJK9" s="282"/>
      <c r="EJL9" s="453"/>
      <c r="EJM9" s="453"/>
      <c r="EJN9" s="453"/>
      <c r="EJO9" s="283"/>
      <c r="EJP9" s="284"/>
      <c r="EJQ9" s="285"/>
      <c r="EJR9" s="281"/>
      <c r="EJS9" s="282"/>
      <c r="EJT9" s="453"/>
      <c r="EJU9" s="453"/>
      <c r="EJV9" s="453"/>
      <c r="EJW9" s="283"/>
      <c r="EJX9" s="284"/>
      <c r="EJY9" s="285"/>
      <c r="EJZ9" s="281"/>
      <c r="EKA9" s="282"/>
      <c r="EKB9" s="453"/>
      <c r="EKC9" s="453"/>
      <c r="EKD9" s="453"/>
      <c r="EKE9" s="283"/>
      <c r="EKF9" s="284"/>
      <c r="EKG9" s="285"/>
      <c r="EKH9" s="281"/>
      <c r="EKI9" s="282"/>
      <c r="EKJ9" s="453"/>
      <c r="EKK9" s="453"/>
      <c r="EKL9" s="453"/>
      <c r="EKM9" s="283"/>
      <c r="EKN9" s="284"/>
      <c r="EKO9" s="285"/>
      <c r="EKP9" s="281"/>
      <c r="EKQ9" s="282"/>
      <c r="EKR9" s="453"/>
      <c r="EKS9" s="453"/>
      <c r="EKT9" s="453"/>
      <c r="EKU9" s="283"/>
      <c r="EKV9" s="284"/>
      <c r="EKW9" s="285"/>
      <c r="EKX9" s="281"/>
      <c r="EKY9" s="282"/>
      <c r="EKZ9" s="453"/>
      <c r="ELA9" s="453"/>
      <c r="ELB9" s="453"/>
      <c r="ELC9" s="283"/>
      <c r="ELD9" s="284"/>
      <c r="ELE9" s="285"/>
      <c r="ELF9" s="281"/>
      <c r="ELG9" s="282"/>
      <c r="ELH9" s="453"/>
      <c r="ELI9" s="453"/>
      <c r="ELJ9" s="453"/>
      <c r="ELK9" s="283"/>
      <c r="ELL9" s="284"/>
      <c r="ELM9" s="285"/>
      <c r="ELN9" s="281"/>
      <c r="ELO9" s="282"/>
      <c r="ELP9" s="453"/>
      <c r="ELQ9" s="453"/>
      <c r="ELR9" s="453"/>
      <c r="ELS9" s="283"/>
      <c r="ELT9" s="284"/>
      <c r="ELU9" s="285"/>
      <c r="ELV9" s="281"/>
      <c r="ELW9" s="282"/>
      <c r="ELX9" s="453"/>
      <c r="ELY9" s="453"/>
      <c r="ELZ9" s="453"/>
      <c r="EMA9" s="283"/>
      <c r="EMB9" s="284"/>
      <c r="EMC9" s="285"/>
      <c r="EMD9" s="281"/>
      <c r="EME9" s="282"/>
      <c r="EMF9" s="453"/>
      <c r="EMG9" s="453"/>
      <c r="EMH9" s="453"/>
      <c r="EMI9" s="283"/>
      <c r="EMJ9" s="284"/>
      <c r="EMK9" s="285"/>
      <c r="EML9" s="281"/>
      <c r="EMM9" s="282"/>
      <c r="EMN9" s="453"/>
      <c r="EMO9" s="453"/>
      <c r="EMP9" s="453"/>
      <c r="EMQ9" s="283"/>
      <c r="EMR9" s="284"/>
      <c r="EMS9" s="285"/>
      <c r="EMT9" s="281"/>
      <c r="EMU9" s="282"/>
      <c r="EMV9" s="453"/>
      <c r="EMW9" s="453"/>
      <c r="EMX9" s="453"/>
      <c r="EMY9" s="283"/>
      <c r="EMZ9" s="284"/>
      <c r="ENA9" s="285"/>
      <c r="ENB9" s="281"/>
      <c r="ENC9" s="282"/>
      <c r="END9" s="453"/>
      <c r="ENE9" s="453"/>
      <c r="ENF9" s="453"/>
      <c r="ENG9" s="283"/>
      <c r="ENH9" s="284"/>
      <c r="ENI9" s="285"/>
      <c r="ENJ9" s="281"/>
      <c r="ENK9" s="282"/>
      <c r="ENL9" s="453"/>
      <c r="ENM9" s="453"/>
      <c r="ENN9" s="453"/>
      <c r="ENO9" s="283"/>
      <c r="ENP9" s="284"/>
      <c r="ENQ9" s="285"/>
      <c r="ENR9" s="281"/>
      <c r="ENS9" s="282"/>
      <c r="ENT9" s="453"/>
      <c r="ENU9" s="453"/>
      <c r="ENV9" s="453"/>
      <c r="ENW9" s="283"/>
      <c r="ENX9" s="284"/>
      <c r="ENY9" s="285"/>
      <c r="ENZ9" s="281"/>
      <c r="EOA9" s="282"/>
      <c r="EOB9" s="453"/>
      <c r="EOC9" s="453"/>
      <c r="EOD9" s="453"/>
      <c r="EOE9" s="283"/>
      <c r="EOF9" s="284"/>
      <c r="EOG9" s="285"/>
      <c r="EOH9" s="281"/>
      <c r="EOI9" s="282"/>
      <c r="EOJ9" s="453"/>
      <c r="EOK9" s="453"/>
      <c r="EOL9" s="453"/>
      <c r="EOM9" s="283"/>
      <c r="EON9" s="284"/>
      <c r="EOO9" s="285"/>
      <c r="EOP9" s="281"/>
      <c r="EOQ9" s="282"/>
      <c r="EOR9" s="453"/>
      <c r="EOS9" s="453"/>
      <c r="EOT9" s="453"/>
      <c r="EOU9" s="283"/>
      <c r="EOV9" s="284"/>
      <c r="EOW9" s="285"/>
      <c r="EOX9" s="281"/>
      <c r="EOY9" s="282"/>
      <c r="EOZ9" s="453"/>
      <c r="EPA9" s="453"/>
      <c r="EPB9" s="453"/>
      <c r="EPC9" s="283"/>
      <c r="EPD9" s="284"/>
      <c r="EPE9" s="285"/>
      <c r="EPF9" s="281"/>
      <c r="EPG9" s="282"/>
      <c r="EPH9" s="453"/>
      <c r="EPI9" s="453"/>
      <c r="EPJ9" s="453"/>
      <c r="EPK9" s="283"/>
      <c r="EPL9" s="284"/>
      <c r="EPM9" s="285"/>
      <c r="EPN9" s="281"/>
      <c r="EPO9" s="282"/>
      <c r="EPP9" s="453"/>
      <c r="EPQ9" s="453"/>
      <c r="EPR9" s="453"/>
      <c r="EPS9" s="283"/>
      <c r="EPT9" s="284"/>
      <c r="EPU9" s="285"/>
      <c r="EPV9" s="281"/>
      <c r="EPW9" s="282"/>
      <c r="EPX9" s="453"/>
      <c r="EPY9" s="453"/>
      <c r="EPZ9" s="453"/>
      <c r="EQA9" s="283"/>
      <c r="EQB9" s="284"/>
      <c r="EQC9" s="285"/>
      <c r="EQD9" s="281"/>
      <c r="EQE9" s="282"/>
      <c r="EQF9" s="453"/>
      <c r="EQG9" s="453"/>
      <c r="EQH9" s="453"/>
      <c r="EQI9" s="283"/>
      <c r="EQJ9" s="284"/>
      <c r="EQK9" s="285"/>
      <c r="EQL9" s="281"/>
      <c r="EQM9" s="282"/>
      <c r="EQN9" s="453"/>
      <c r="EQO9" s="453"/>
      <c r="EQP9" s="453"/>
      <c r="EQQ9" s="283"/>
      <c r="EQR9" s="284"/>
      <c r="EQS9" s="285"/>
      <c r="EQT9" s="281"/>
      <c r="EQU9" s="282"/>
      <c r="EQV9" s="453"/>
      <c r="EQW9" s="453"/>
      <c r="EQX9" s="453"/>
      <c r="EQY9" s="283"/>
      <c r="EQZ9" s="284"/>
      <c r="ERA9" s="285"/>
      <c r="ERB9" s="281"/>
      <c r="ERC9" s="282"/>
      <c r="ERD9" s="453"/>
      <c r="ERE9" s="453"/>
      <c r="ERF9" s="453"/>
      <c r="ERG9" s="283"/>
      <c r="ERH9" s="284"/>
      <c r="ERI9" s="285"/>
      <c r="ERJ9" s="281"/>
      <c r="ERK9" s="282"/>
      <c r="ERL9" s="453"/>
      <c r="ERM9" s="453"/>
      <c r="ERN9" s="453"/>
      <c r="ERO9" s="283"/>
      <c r="ERP9" s="284"/>
      <c r="ERQ9" s="285"/>
      <c r="ERR9" s="281"/>
      <c r="ERS9" s="282"/>
      <c r="ERT9" s="453"/>
      <c r="ERU9" s="453"/>
      <c r="ERV9" s="453"/>
      <c r="ERW9" s="283"/>
      <c r="ERX9" s="284"/>
      <c r="ERY9" s="285"/>
      <c r="ERZ9" s="281"/>
      <c r="ESA9" s="282"/>
      <c r="ESB9" s="453"/>
      <c r="ESC9" s="453"/>
      <c r="ESD9" s="453"/>
      <c r="ESE9" s="283"/>
      <c r="ESF9" s="284"/>
      <c r="ESG9" s="285"/>
      <c r="ESH9" s="281"/>
      <c r="ESI9" s="282"/>
      <c r="ESJ9" s="453"/>
      <c r="ESK9" s="453"/>
      <c r="ESL9" s="453"/>
      <c r="ESM9" s="283"/>
      <c r="ESN9" s="284"/>
      <c r="ESO9" s="285"/>
      <c r="ESP9" s="281"/>
      <c r="ESQ9" s="282"/>
      <c r="ESR9" s="453"/>
      <c r="ESS9" s="453"/>
      <c r="EST9" s="453"/>
      <c r="ESU9" s="283"/>
      <c r="ESV9" s="284"/>
      <c r="ESW9" s="285"/>
      <c r="ESX9" s="281"/>
      <c r="ESY9" s="282"/>
      <c r="ESZ9" s="453"/>
      <c r="ETA9" s="453"/>
      <c r="ETB9" s="453"/>
      <c r="ETC9" s="283"/>
      <c r="ETD9" s="284"/>
      <c r="ETE9" s="285"/>
      <c r="ETF9" s="281"/>
      <c r="ETG9" s="282"/>
      <c r="ETH9" s="453"/>
      <c r="ETI9" s="453"/>
      <c r="ETJ9" s="453"/>
      <c r="ETK9" s="283"/>
      <c r="ETL9" s="284"/>
      <c r="ETM9" s="285"/>
      <c r="ETN9" s="281"/>
      <c r="ETO9" s="282"/>
      <c r="ETP9" s="453"/>
      <c r="ETQ9" s="453"/>
      <c r="ETR9" s="453"/>
      <c r="ETS9" s="283"/>
      <c r="ETT9" s="284"/>
      <c r="ETU9" s="285"/>
      <c r="ETV9" s="281"/>
      <c r="ETW9" s="282"/>
      <c r="ETX9" s="453"/>
      <c r="ETY9" s="453"/>
      <c r="ETZ9" s="453"/>
      <c r="EUA9" s="283"/>
      <c r="EUB9" s="284"/>
      <c r="EUC9" s="285"/>
      <c r="EUD9" s="281"/>
      <c r="EUE9" s="282"/>
      <c r="EUF9" s="453"/>
      <c r="EUG9" s="453"/>
      <c r="EUH9" s="453"/>
      <c r="EUI9" s="283"/>
      <c r="EUJ9" s="284"/>
      <c r="EUK9" s="285"/>
      <c r="EUL9" s="281"/>
      <c r="EUM9" s="282"/>
      <c r="EUN9" s="453"/>
      <c r="EUO9" s="453"/>
      <c r="EUP9" s="453"/>
      <c r="EUQ9" s="283"/>
      <c r="EUR9" s="284"/>
      <c r="EUS9" s="285"/>
      <c r="EUT9" s="281"/>
      <c r="EUU9" s="282"/>
      <c r="EUV9" s="453"/>
      <c r="EUW9" s="453"/>
      <c r="EUX9" s="453"/>
      <c r="EUY9" s="283"/>
      <c r="EUZ9" s="284"/>
      <c r="EVA9" s="285"/>
      <c r="EVB9" s="281"/>
      <c r="EVC9" s="282"/>
      <c r="EVD9" s="453"/>
      <c r="EVE9" s="453"/>
      <c r="EVF9" s="453"/>
      <c r="EVG9" s="283"/>
      <c r="EVH9" s="284"/>
      <c r="EVI9" s="285"/>
      <c r="EVJ9" s="281"/>
      <c r="EVK9" s="282"/>
      <c r="EVL9" s="453"/>
      <c r="EVM9" s="453"/>
      <c r="EVN9" s="453"/>
      <c r="EVO9" s="283"/>
      <c r="EVP9" s="284"/>
      <c r="EVQ9" s="285"/>
      <c r="EVR9" s="281"/>
      <c r="EVS9" s="282"/>
      <c r="EVT9" s="453"/>
      <c r="EVU9" s="453"/>
      <c r="EVV9" s="453"/>
      <c r="EVW9" s="283"/>
      <c r="EVX9" s="284"/>
      <c r="EVY9" s="285"/>
      <c r="EVZ9" s="281"/>
      <c r="EWA9" s="282"/>
      <c r="EWB9" s="453"/>
      <c r="EWC9" s="453"/>
      <c r="EWD9" s="453"/>
      <c r="EWE9" s="283"/>
      <c r="EWF9" s="284"/>
      <c r="EWG9" s="285"/>
      <c r="EWH9" s="281"/>
      <c r="EWI9" s="282"/>
      <c r="EWJ9" s="453"/>
      <c r="EWK9" s="453"/>
      <c r="EWL9" s="453"/>
      <c r="EWM9" s="283"/>
      <c r="EWN9" s="284"/>
      <c r="EWO9" s="285"/>
      <c r="EWP9" s="281"/>
      <c r="EWQ9" s="282"/>
      <c r="EWR9" s="453"/>
      <c r="EWS9" s="453"/>
      <c r="EWT9" s="453"/>
      <c r="EWU9" s="283"/>
      <c r="EWV9" s="284"/>
      <c r="EWW9" s="285"/>
      <c r="EWX9" s="281"/>
      <c r="EWY9" s="282"/>
      <c r="EWZ9" s="453"/>
      <c r="EXA9" s="453"/>
      <c r="EXB9" s="453"/>
      <c r="EXC9" s="283"/>
      <c r="EXD9" s="284"/>
      <c r="EXE9" s="285"/>
      <c r="EXF9" s="281"/>
      <c r="EXG9" s="282"/>
      <c r="EXH9" s="453"/>
      <c r="EXI9" s="453"/>
      <c r="EXJ9" s="453"/>
      <c r="EXK9" s="283"/>
      <c r="EXL9" s="284"/>
      <c r="EXM9" s="285"/>
      <c r="EXN9" s="281"/>
      <c r="EXO9" s="282"/>
      <c r="EXP9" s="453"/>
      <c r="EXQ9" s="453"/>
      <c r="EXR9" s="453"/>
      <c r="EXS9" s="283"/>
      <c r="EXT9" s="284"/>
      <c r="EXU9" s="285"/>
      <c r="EXV9" s="281"/>
      <c r="EXW9" s="282"/>
      <c r="EXX9" s="453"/>
      <c r="EXY9" s="453"/>
      <c r="EXZ9" s="453"/>
      <c r="EYA9" s="283"/>
      <c r="EYB9" s="284"/>
      <c r="EYC9" s="285"/>
      <c r="EYD9" s="281"/>
      <c r="EYE9" s="282"/>
      <c r="EYF9" s="453"/>
      <c r="EYG9" s="453"/>
      <c r="EYH9" s="453"/>
      <c r="EYI9" s="283"/>
      <c r="EYJ9" s="284"/>
      <c r="EYK9" s="285"/>
      <c r="EYL9" s="281"/>
      <c r="EYM9" s="282"/>
      <c r="EYN9" s="453"/>
      <c r="EYO9" s="453"/>
      <c r="EYP9" s="453"/>
      <c r="EYQ9" s="283"/>
      <c r="EYR9" s="284"/>
      <c r="EYS9" s="285"/>
      <c r="EYT9" s="281"/>
      <c r="EYU9" s="282"/>
      <c r="EYV9" s="453"/>
      <c r="EYW9" s="453"/>
      <c r="EYX9" s="453"/>
      <c r="EYY9" s="283"/>
      <c r="EYZ9" s="284"/>
      <c r="EZA9" s="285"/>
      <c r="EZB9" s="281"/>
      <c r="EZC9" s="282"/>
      <c r="EZD9" s="453"/>
      <c r="EZE9" s="453"/>
      <c r="EZF9" s="453"/>
      <c r="EZG9" s="283"/>
      <c r="EZH9" s="284"/>
      <c r="EZI9" s="285"/>
      <c r="EZJ9" s="281"/>
      <c r="EZK9" s="282"/>
      <c r="EZL9" s="453"/>
      <c r="EZM9" s="453"/>
      <c r="EZN9" s="453"/>
      <c r="EZO9" s="283"/>
      <c r="EZP9" s="284"/>
      <c r="EZQ9" s="285"/>
      <c r="EZR9" s="281"/>
      <c r="EZS9" s="282"/>
      <c r="EZT9" s="453"/>
      <c r="EZU9" s="453"/>
      <c r="EZV9" s="453"/>
      <c r="EZW9" s="283"/>
      <c r="EZX9" s="284"/>
      <c r="EZY9" s="285"/>
      <c r="EZZ9" s="281"/>
      <c r="FAA9" s="282"/>
      <c r="FAB9" s="453"/>
      <c r="FAC9" s="453"/>
      <c r="FAD9" s="453"/>
      <c r="FAE9" s="283"/>
      <c r="FAF9" s="284"/>
      <c r="FAG9" s="285"/>
      <c r="FAH9" s="281"/>
      <c r="FAI9" s="282"/>
      <c r="FAJ9" s="453"/>
      <c r="FAK9" s="453"/>
      <c r="FAL9" s="453"/>
      <c r="FAM9" s="283"/>
      <c r="FAN9" s="284"/>
      <c r="FAO9" s="285"/>
      <c r="FAP9" s="281"/>
      <c r="FAQ9" s="282"/>
      <c r="FAR9" s="453"/>
      <c r="FAS9" s="453"/>
      <c r="FAT9" s="453"/>
      <c r="FAU9" s="283"/>
      <c r="FAV9" s="284"/>
      <c r="FAW9" s="285"/>
      <c r="FAX9" s="281"/>
      <c r="FAY9" s="282"/>
      <c r="FAZ9" s="453"/>
      <c r="FBA9" s="453"/>
      <c r="FBB9" s="453"/>
      <c r="FBC9" s="283"/>
      <c r="FBD9" s="284"/>
      <c r="FBE9" s="285"/>
      <c r="FBF9" s="281"/>
      <c r="FBG9" s="282"/>
      <c r="FBH9" s="453"/>
      <c r="FBI9" s="453"/>
      <c r="FBJ9" s="453"/>
      <c r="FBK9" s="283"/>
      <c r="FBL9" s="284"/>
      <c r="FBM9" s="285"/>
      <c r="FBN9" s="281"/>
      <c r="FBO9" s="282"/>
      <c r="FBP9" s="453"/>
      <c r="FBQ9" s="453"/>
      <c r="FBR9" s="453"/>
      <c r="FBS9" s="283"/>
      <c r="FBT9" s="284"/>
      <c r="FBU9" s="285"/>
      <c r="FBV9" s="281"/>
      <c r="FBW9" s="282"/>
      <c r="FBX9" s="453"/>
      <c r="FBY9" s="453"/>
      <c r="FBZ9" s="453"/>
      <c r="FCA9" s="283"/>
      <c r="FCB9" s="284"/>
      <c r="FCC9" s="285"/>
      <c r="FCD9" s="281"/>
      <c r="FCE9" s="282"/>
      <c r="FCF9" s="453"/>
      <c r="FCG9" s="453"/>
      <c r="FCH9" s="453"/>
      <c r="FCI9" s="283"/>
      <c r="FCJ9" s="284"/>
      <c r="FCK9" s="285"/>
      <c r="FCL9" s="281"/>
      <c r="FCM9" s="282"/>
      <c r="FCN9" s="453"/>
      <c r="FCO9" s="453"/>
      <c r="FCP9" s="453"/>
      <c r="FCQ9" s="283"/>
      <c r="FCR9" s="284"/>
      <c r="FCS9" s="285"/>
      <c r="FCT9" s="281"/>
      <c r="FCU9" s="282"/>
      <c r="FCV9" s="453"/>
      <c r="FCW9" s="453"/>
      <c r="FCX9" s="453"/>
      <c r="FCY9" s="283"/>
      <c r="FCZ9" s="284"/>
      <c r="FDA9" s="285"/>
      <c r="FDB9" s="281"/>
      <c r="FDC9" s="282"/>
      <c r="FDD9" s="453"/>
      <c r="FDE9" s="453"/>
      <c r="FDF9" s="453"/>
      <c r="FDG9" s="283"/>
      <c r="FDH9" s="284"/>
      <c r="FDI9" s="285"/>
      <c r="FDJ9" s="281"/>
      <c r="FDK9" s="282"/>
      <c r="FDL9" s="453"/>
      <c r="FDM9" s="453"/>
      <c r="FDN9" s="453"/>
      <c r="FDO9" s="283"/>
      <c r="FDP9" s="284"/>
      <c r="FDQ9" s="285"/>
      <c r="FDR9" s="281"/>
      <c r="FDS9" s="282"/>
      <c r="FDT9" s="453"/>
      <c r="FDU9" s="453"/>
      <c r="FDV9" s="453"/>
      <c r="FDW9" s="283"/>
      <c r="FDX9" s="284"/>
      <c r="FDY9" s="285"/>
      <c r="FDZ9" s="281"/>
      <c r="FEA9" s="282"/>
      <c r="FEB9" s="453"/>
      <c r="FEC9" s="453"/>
      <c r="FED9" s="453"/>
      <c r="FEE9" s="283"/>
      <c r="FEF9" s="284"/>
      <c r="FEG9" s="285"/>
      <c r="FEH9" s="281"/>
      <c r="FEI9" s="282"/>
      <c r="FEJ9" s="453"/>
      <c r="FEK9" s="453"/>
      <c r="FEL9" s="453"/>
      <c r="FEM9" s="283"/>
      <c r="FEN9" s="284"/>
      <c r="FEO9" s="285"/>
      <c r="FEP9" s="281"/>
      <c r="FEQ9" s="282"/>
      <c r="FER9" s="453"/>
      <c r="FES9" s="453"/>
      <c r="FET9" s="453"/>
      <c r="FEU9" s="283"/>
      <c r="FEV9" s="284"/>
      <c r="FEW9" s="285"/>
      <c r="FEX9" s="281"/>
      <c r="FEY9" s="282"/>
      <c r="FEZ9" s="453"/>
      <c r="FFA9" s="453"/>
      <c r="FFB9" s="453"/>
      <c r="FFC9" s="283"/>
      <c r="FFD9" s="284"/>
      <c r="FFE9" s="285"/>
      <c r="FFF9" s="281"/>
      <c r="FFG9" s="282"/>
      <c r="FFH9" s="453"/>
      <c r="FFI9" s="453"/>
      <c r="FFJ9" s="453"/>
      <c r="FFK9" s="283"/>
      <c r="FFL9" s="284"/>
      <c r="FFM9" s="285"/>
      <c r="FFN9" s="281"/>
      <c r="FFO9" s="282"/>
      <c r="FFP9" s="453"/>
      <c r="FFQ9" s="453"/>
      <c r="FFR9" s="453"/>
      <c r="FFS9" s="283"/>
      <c r="FFT9" s="284"/>
      <c r="FFU9" s="285"/>
      <c r="FFV9" s="281"/>
      <c r="FFW9" s="282"/>
      <c r="FFX9" s="453"/>
      <c r="FFY9" s="453"/>
      <c r="FFZ9" s="453"/>
      <c r="FGA9" s="283"/>
      <c r="FGB9" s="284"/>
      <c r="FGC9" s="285"/>
      <c r="FGD9" s="281"/>
      <c r="FGE9" s="282"/>
      <c r="FGF9" s="453"/>
      <c r="FGG9" s="453"/>
      <c r="FGH9" s="453"/>
      <c r="FGI9" s="283"/>
      <c r="FGJ9" s="284"/>
      <c r="FGK9" s="285"/>
      <c r="FGL9" s="281"/>
      <c r="FGM9" s="282"/>
      <c r="FGN9" s="453"/>
      <c r="FGO9" s="453"/>
      <c r="FGP9" s="453"/>
      <c r="FGQ9" s="283"/>
      <c r="FGR9" s="284"/>
      <c r="FGS9" s="285"/>
      <c r="FGT9" s="281"/>
      <c r="FGU9" s="282"/>
      <c r="FGV9" s="453"/>
      <c r="FGW9" s="453"/>
      <c r="FGX9" s="453"/>
      <c r="FGY9" s="283"/>
      <c r="FGZ9" s="284"/>
      <c r="FHA9" s="285"/>
      <c r="FHB9" s="281"/>
      <c r="FHC9" s="282"/>
      <c r="FHD9" s="453"/>
      <c r="FHE9" s="453"/>
      <c r="FHF9" s="453"/>
      <c r="FHG9" s="283"/>
      <c r="FHH9" s="284"/>
      <c r="FHI9" s="285"/>
      <c r="FHJ9" s="281"/>
      <c r="FHK9" s="282"/>
      <c r="FHL9" s="453"/>
      <c r="FHM9" s="453"/>
      <c r="FHN9" s="453"/>
      <c r="FHO9" s="283"/>
      <c r="FHP9" s="284"/>
      <c r="FHQ9" s="285"/>
      <c r="FHR9" s="281"/>
      <c r="FHS9" s="282"/>
      <c r="FHT9" s="453"/>
      <c r="FHU9" s="453"/>
      <c r="FHV9" s="453"/>
      <c r="FHW9" s="283"/>
      <c r="FHX9" s="284"/>
      <c r="FHY9" s="285"/>
      <c r="FHZ9" s="281"/>
      <c r="FIA9" s="282"/>
      <c r="FIB9" s="453"/>
      <c r="FIC9" s="453"/>
      <c r="FID9" s="453"/>
      <c r="FIE9" s="283"/>
      <c r="FIF9" s="284"/>
      <c r="FIG9" s="285"/>
      <c r="FIH9" s="281"/>
      <c r="FII9" s="282"/>
      <c r="FIJ9" s="453"/>
      <c r="FIK9" s="453"/>
      <c r="FIL9" s="453"/>
      <c r="FIM9" s="283"/>
      <c r="FIN9" s="284"/>
      <c r="FIO9" s="285"/>
      <c r="FIP9" s="281"/>
      <c r="FIQ9" s="282"/>
      <c r="FIR9" s="453"/>
      <c r="FIS9" s="453"/>
      <c r="FIT9" s="453"/>
      <c r="FIU9" s="283"/>
      <c r="FIV9" s="284"/>
      <c r="FIW9" s="285"/>
      <c r="FIX9" s="281"/>
      <c r="FIY9" s="282"/>
      <c r="FIZ9" s="453"/>
      <c r="FJA9" s="453"/>
      <c r="FJB9" s="453"/>
      <c r="FJC9" s="283"/>
      <c r="FJD9" s="284"/>
      <c r="FJE9" s="285"/>
      <c r="FJF9" s="281"/>
      <c r="FJG9" s="282"/>
      <c r="FJH9" s="453"/>
      <c r="FJI9" s="453"/>
      <c r="FJJ9" s="453"/>
      <c r="FJK9" s="283"/>
      <c r="FJL9" s="284"/>
      <c r="FJM9" s="285"/>
      <c r="FJN9" s="281"/>
      <c r="FJO9" s="282"/>
      <c r="FJP9" s="453"/>
      <c r="FJQ9" s="453"/>
      <c r="FJR9" s="453"/>
      <c r="FJS9" s="283"/>
      <c r="FJT9" s="284"/>
      <c r="FJU9" s="285"/>
      <c r="FJV9" s="281"/>
      <c r="FJW9" s="282"/>
      <c r="FJX9" s="453"/>
      <c r="FJY9" s="453"/>
      <c r="FJZ9" s="453"/>
      <c r="FKA9" s="283"/>
      <c r="FKB9" s="284"/>
      <c r="FKC9" s="285"/>
      <c r="FKD9" s="281"/>
      <c r="FKE9" s="282"/>
      <c r="FKF9" s="453"/>
      <c r="FKG9" s="453"/>
      <c r="FKH9" s="453"/>
      <c r="FKI9" s="283"/>
      <c r="FKJ9" s="284"/>
      <c r="FKK9" s="285"/>
      <c r="FKL9" s="281"/>
      <c r="FKM9" s="282"/>
      <c r="FKN9" s="453"/>
      <c r="FKO9" s="453"/>
      <c r="FKP9" s="453"/>
      <c r="FKQ9" s="283"/>
      <c r="FKR9" s="284"/>
      <c r="FKS9" s="285"/>
      <c r="FKT9" s="281"/>
      <c r="FKU9" s="282"/>
      <c r="FKV9" s="453"/>
      <c r="FKW9" s="453"/>
      <c r="FKX9" s="453"/>
      <c r="FKY9" s="283"/>
      <c r="FKZ9" s="284"/>
      <c r="FLA9" s="285"/>
      <c r="FLB9" s="281"/>
      <c r="FLC9" s="282"/>
      <c r="FLD9" s="453"/>
      <c r="FLE9" s="453"/>
      <c r="FLF9" s="453"/>
      <c r="FLG9" s="283"/>
      <c r="FLH9" s="284"/>
      <c r="FLI9" s="285"/>
      <c r="FLJ9" s="281"/>
      <c r="FLK9" s="282"/>
      <c r="FLL9" s="453"/>
      <c r="FLM9" s="453"/>
      <c r="FLN9" s="453"/>
      <c r="FLO9" s="283"/>
      <c r="FLP9" s="284"/>
      <c r="FLQ9" s="285"/>
      <c r="FLR9" s="281"/>
      <c r="FLS9" s="282"/>
      <c r="FLT9" s="453"/>
      <c r="FLU9" s="453"/>
      <c r="FLV9" s="453"/>
      <c r="FLW9" s="283"/>
      <c r="FLX9" s="284"/>
      <c r="FLY9" s="285"/>
      <c r="FLZ9" s="281"/>
      <c r="FMA9" s="282"/>
      <c r="FMB9" s="453"/>
      <c r="FMC9" s="453"/>
      <c r="FMD9" s="453"/>
      <c r="FME9" s="283"/>
      <c r="FMF9" s="284"/>
      <c r="FMG9" s="285"/>
      <c r="FMH9" s="281"/>
      <c r="FMI9" s="282"/>
      <c r="FMJ9" s="453"/>
      <c r="FMK9" s="453"/>
      <c r="FML9" s="453"/>
      <c r="FMM9" s="283"/>
      <c r="FMN9" s="284"/>
      <c r="FMO9" s="285"/>
      <c r="FMP9" s="281"/>
      <c r="FMQ9" s="282"/>
      <c r="FMR9" s="453"/>
      <c r="FMS9" s="453"/>
      <c r="FMT9" s="453"/>
      <c r="FMU9" s="283"/>
      <c r="FMV9" s="284"/>
      <c r="FMW9" s="285"/>
      <c r="FMX9" s="281"/>
      <c r="FMY9" s="282"/>
      <c r="FMZ9" s="453"/>
      <c r="FNA9" s="453"/>
      <c r="FNB9" s="453"/>
      <c r="FNC9" s="283"/>
      <c r="FND9" s="284"/>
      <c r="FNE9" s="285"/>
      <c r="FNF9" s="281"/>
      <c r="FNG9" s="282"/>
      <c r="FNH9" s="453"/>
      <c r="FNI9" s="453"/>
      <c r="FNJ9" s="453"/>
      <c r="FNK9" s="283"/>
      <c r="FNL9" s="284"/>
      <c r="FNM9" s="285"/>
      <c r="FNN9" s="281"/>
      <c r="FNO9" s="282"/>
      <c r="FNP9" s="453"/>
      <c r="FNQ9" s="453"/>
      <c r="FNR9" s="453"/>
      <c r="FNS9" s="283"/>
      <c r="FNT9" s="284"/>
      <c r="FNU9" s="285"/>
      <c r="FNV9" s="281"/>
      <c r="FNW9" s="282"/>
      <c r="FNX9" s="453"/>
      <c r="FNY9" s="453"/>
      <c r="FNZ9" s="453"/>
      <c r="FOA9" s="283"/>
      <c r="FOB9" s="284"/>
      <c r="FOC9" s="285"/>
      <c r="FOD9" s="281"/>
      <c r="FOE9" s="282"/>
      <c r="FOF9" s="453"/>
      <c r="FOG9" s="453"/>
      <c r="FOH9" s="453"/>
      <c r="FOI9" s="283"/>
      <c r="FOJ9" s="284"/>
      <c r="FOK9" s="285"/>
      <c r="FOL9" s="281"/>
      <c r="FOM9" s="282"/>
      <c r="FON9" s="453"/>
      <c r="FOO9" s="453"/>
      <c r="FOP9" s="453"/>
      <c r="FOQ9" s="283"/>
      <c r="FOR9" s="284"/>
      <c r="FOS9" s="285"/>
      <c r="FOT9" s="281"/>
      <c r="FOU9" s="282"/>
      <c r="FOV9" s="453"/>
      <c r="FOW9" s="453"/>
      <c r="FOX9" s="453"/>
      <c r="FOY9" s="283"/>
      <c r="FOZ9" s="284"/>
      <c r="FPA9" s="285"/>
      <c r="FPB9" s="281"/>
      <c r="FPC9" s="282"/>
      <c r="FPD9" s="453"/>
      <c r="FPE9" s="453"/>
      <c r="FPF9" s="453"/>
      <c r="FPG9" s="283"/>
      <c r="FPH9" s="284"/>
      <c r="FPI9" s="285"/>
      <c r="FPJ9" s="281"/>
      <c r="FPK9" s="282"/>
      <c r="FPL9" s="453"/>
      <c r="FPM9" s="453"/>
      <c r="FPN9" s="453"/>
      <c r="FPO9" s="283"/>
      <c r="FPP9" s="284"/>
      <c r="FPQ9" s="285"/>
      <c r="FPR9" s="281"/>
      <c r="FPS9" s="282"/>
      <c r="FPT9" s="453"/>
      <c r="FPU9" s="453"/>
      <c r="FPV9" s="453"/>
      <c r="FPW9" s="283"/>
      <c r="FPX9" s="284"/>
      <c r="FPY9" s="285"/>
      <c r="FPZ9" s="281"/>
      <c r="FQA9" s="282"/>
      <c r="FQB9" s="453"/>
      <c r="FQC9" s="453"/>
      <c r="FQD9" s="453"/>
      <c r="FQE9" s="283"/>
      <c r="FQF9" s="284"/>
      <c r="FQG9" s="285"/>
      <c r="FQH9" s="281"/>
      <c r="FQI9" s="282"/>
      <c r="FQJ9" s="453"/>
      <c r="FQK9" s="453"/>
      <c r="FQL9" s="453"/>
      <c r="FQM9" s="283"/>
      <c r="FQN9" s="284"/>
      <c r="FQO9" s="285"/>
      <c r="FQP9" s="281"/>
      <c r="FQQ9" s="282"/>
      <c r="FQR9" s="453"/>
      <c r="FQS9" s="453"/>
      <c r="FQT9" s="453"/>
      <c r="FQU9" s="283"/>
      <c r="FQV9" s="284"/>
      <c r="FQW9" s="285"/>
      <c r="FQX9" s="281"/>
      <c r="FQY9" s="282"/>
      <c r="FQZ9" s="453"/>
      <c r="FRA9" s="453"/>
      <c r="FRB9" s="453"/>
      <c r="FRC9" s="283"/>
      <c r="FRD9" s="284"/>
      <c r="FRE9" s="285"/>
      <c r="FRF9" s="281"/>
      <c r="FRG9" s="282"/>
      <c r="FRH9" s="453"/>
      <c r="FRI9" s="453"/>
      <c r="FRJ9" s="453"/>
      <c r="FRK9" s="283"/>
      <c r="FRL9" s="284"/>
      <c r="FRM9" s="285"/>
      <c r="FRN9" s="281"/>
      <c r="FRO9" s="282"/>
      <c r="FRP9" s="453"/>
      <c r="FRQ9" s="453"/>
      <c r="FRR9" s="453"/>
      <c r="FRS9" s="283"/>
      <c r="FRT9" s="284"/>
      <c r="FRU9" s="285"/>
      <c r="FRV9" s="281"/>
      <c r="FRW9" s="282"/>
      <c r="FRX9" s="453"/>
      <c r="FRY9" s="453"/>
      <c r="FRZ9" s="453"/>
      <c r="FSA9" s="283"/>
      <c r="FSB9" s="284"/>
      <c r="FSC9" s="285"/>
      <c r="FSD9" s="281"/>
      <c r="FSE9" s="282"/>
      <c r="FSF9" s="453"/>
      <c r="FSG9" s="453"/>
      <c r="FSH9" s="453"/>
      <c r="FSI9" s="283"/>
      <c r="FSJ9" s="284"/>
      <c r="FSK9" s="285"/>
      <c r="FSL9" s="281"/>
      <c r="FSM9" s="282"/>
      <c r="FSN9" s="453"/>
      <c r="FSO9" s="453"/>
      <c r="FSP9" s="453"/>
      <c r="FSQ9" s="283"/>
      <c r="FSR9" s="284"/>
      <c r="FSS9" s="285"/>
      <c r="FST9" s="281"/>
      <c r="FSU9" s="282"/>
      <c r="FSV9" s="453"/>
      <c r="FSW9" s="453"/>
      <c r="FSX9" s="453"/>
      <c r="FSY9" s="283"/>
      <c r="FSZ9" s="284"/>
      <c r="FTA9" s="285"/>
      <c r="FTB9" s="281"/>
      <c r="FTC9" s="282"/>
      <c r="FTD9" s="453"/>
      <c r="FTE9" s="453"/>
      <c r="FTF9" s="453"/>
      <c r="FTG9" s="283"/>
      <c r="FTH9" s="284"/>
      <c r="FTI9" s="285"/>
      <c r="FTJ9" s="281"/>
      <c r="FTK9" s="282"/>
      <c r="FTL9" s="453"/>
      <c r="FTM9" s="453"/>
      <c r="FTN9" s="453"/>
      <c r="FTO9" s="283"/>
      <c r="FTP9" s="284"/>
      <c r="FTQ9" s="285"/>
      <c r="FTR9" s="281"/>
      <c r="FTS9" s="282"/>
      <c r="FTT9" s="453"/>
      <c r="FTU9" s="453"/>
      <c r="FTV9" s="453"/>
      <c r="FTW9" s="283"/>
      <c r="FTX9" s="284"/>
      <c r="FTY9" s="285"/>
      <c r="FTZ9" s="281"/>
      <c r="FUA9" s="282"/>
      <c r="FUB9" s="453"/>
      <c r="FUC9" s="453"/>
      <c r="FUD9" s="453"/>
      <c r="FUE9" s="283"/>
      <c r="FUF9" s="284"/>
      <c r="FUG9" s="285"/>
      <c r="FUH9" s="281"/>
      <c r="FUI9" s="282"/>
      <c r="FUJ9" s="453"/>
      <c r="FUK9" s="453"/>
      <c r="FUL9" s="453"/>
      <c r="FUM9" s="283"/>
      <c r="FUN9" s="284"/>
      <c r="FUO9" s="285"/>
      <c r="FUP9" s="281"/>
      <c r="FUQ9" s="282"/>
      <c r="FUR9" s="453"/>
      <c r="FUS9" s="453"/>
      <c r="FUT9" s="453"/>
      <c r="FUU9" s="283"/>
      <c r="FUV9" s="284"/>
      <c r="FUW9" s="285"/>
      <c r="FUX9" s="281"/>
      <c r="FUY9" s="282"/>
      <c r="FUZ9" s="453"/>
      <c r="FVA9" s="453"/>
      <c r="FVB9" s="453"/>
      <c r="FVC9" s="283"/>
      <c r="FVD9" s="284"/>
      <c r="FVE9" s="285"/>
      <c r="FVF9" s="281"/>
      <c r="FVG9" s="282"/>
      <c r="FVH9" s="453"/>
      <c r="FVI9" s="453"/>
      <c r="FVJ9" s="453"/>
      <c r="FVK9" s="283"/>
      <c r="FVL9" s="284"/>
      <c r="FVM9" s="285"/>
      <c r="FVN9" s="281"/>
      <c r="FVO9" s="282"/>
      <c r="FVP9" s="453"/>
      <c r="FVQ9" s="453"/>
      <c r="FVR9" s="453"/>
      <c r="FVS9" s="283"/>
      <c r="FVT9" s="284"/>
      <c r="FVU9" s="285"/>
      <c r="FVV9" s="281"/>
      <c r="FVW9" s="282"/>
      <c r="FVX9" s="453"/>
      <c r="FVY9" s="453"/>
      <c r="FVZ9" s="453"/>
      <c r="FWA9" s="283"/>
      <c r="FWB9" s="284"/>
      <c r="FWC9" s="285"/>
      <c r="FWD9" s="281"/>
      <c r="FWE9" s="282"/>
      <c r="FWF9" s="453"/>
      <c r="FWG9" s="453"/>
      <c r="FWH9" s="453"/>
      <c r="FWI9" s="283"/>
      <c r="FWJ9" s="284"/>
      <c r="FWK9" s="285"/>
      <c r="FWL9" s="281"/>
      <c r="FWM9" s="282"/>
      <c r="FWN9" s="453"/>
      <c r="FWO9" s="453"/>
      <c r="FWP9" s="453"/>
      <c r="FWQ9" s="283"/>
      <c r="FWR9" s="284"/>
      <c r="FWS9" s="285"/>
      <c r="FWT9" s="281"/>
      <c r="FWU9" s="282"/>
      <c r="FWV9" s="453"/>
      <c r="FWW9" s="453"/>
      <c r="FWX9" s="453"/>
      <c r="FWY9" s="283"/>
      <c r="FWZ9" s="284"/>
      <c r="FXA9" s="285"/>
      <c r="FXB9" s="281"/>
      <c r="FXC9" s="282"/>
      <c r="FXD9" s="453"/>
      <c r="FXE9" s="453"/>
      <c r="FXF9" s="453"/>
      <c r="FXG9" s="283"/>
      <c r="FXH9" s="284"/>
      <c r="FXI9" s="285"/>
      <c r="FXJ9" s="281"/>
      <c r="FXK9" s="282"/>
      <c r="FXL9" s="453"/>
      <c r="FXM9" s="453"/>
      <c r="FXN9" s="453"/>
      <c r="FXO9" s="283"/>
      <c r="FXP9" s="284"/>
      <c r="FXQ9" s="285"/>
      <c r="FXR9" s="281"/>
      <c r="FXS9" s="282"/>
      <c r="FXT9" s="453"/>
      <c r="FXU9" s="453"/>
      <c r="FXV9" s="453"/>
      <c r="FXW9" s="283"/>
      <c r="FXX9" s="284"/>
      <c r="FXY9" s="285"/>
      <c r="FXZ9" s="281"/>
      <c r="FYA9" s="282"/>
      <c r="FYB9" s="453"/>
      <c r="FYC9" s="453"/>
      <c r="FYD9" s="453"/>
      <c r="FYE9" s="283"/>
      <c r="FYF9" s="284"/>
      <c r="FYG9" s="285"/>
      <c r="FYH9" s="281"/>
      <c r="FYI9" s="282"/>
      <c r="FYJ9" s="453"/>
      <c r="FYK9" s="453"/>
      <c r="FYL9" s="453"/>
      <c r="FYM9" s="283"/>
      <c r="FYN9" s="284"/>
      <c r="FYO9" s="285"/>
      <c r="FYP9" s="281"/>
      <c r="FYQ9" s="282"/>
      <c r="FYR9" s="453"/>
      <c r="FYS9" s="453"/>
      <c r="FYT9" s="453"/>
      <c r="FYU9" s="283"/>
      <c r="FYV9" s="284"/>
      <c r="FYW9" s="285"/>
      <c r="FYX9" s="281"/>
      <c r="FYY9" s="282"/>
      <c r="FYZ9" s="453"/>
      <c r="FZA9" s="453"/>
      <c r="FZB9" s="453"/>
      <c r="FZC9" s="283"/>
      <c r="FZD9" s="284"/>
      <c r="FZE9" s="285"/>
      <c r="FZF9" s="281"/>
      <c r="FZG9" s="282"/>
      <c r="FZH9" s="453"/>
      <c r="FZI9" s="453"/>
      <c r="FZJ9" s="453"/>
      <c r="FZK9" s="283"/>
      <c r="FZL9" s="284"/>
      <c r="FZM9" s="285"/>
      <c r="FZN9" s="281"/>
      <c r="FZO9" s="282"/>
      <c r="FZP9" s="453"/>
      <c r="FZQ9" s="453"/>
      <c r="FZR9" s="453"/>
      <c r="FZS9" s="283"/>
      <c r="FZT9" s="284"/>
      <c r="FZU9" s="285"/>
      <c r="FZV9" s="281"/>
      <c r="FZW9" s="282"/>
      <c r="FZX9" s="453"/>
      <c r="FZY9" s="453"/>
      <c r="FZZ9" s="453"/>
      <c r="GAA9" s="283"/>
      <c r="GAB9" s="284"/>
      <c r="GAC9" s="285"/>
      <c r="GAD9" s="281"/>
      <c r="GAE9" s="282"/>
      <c r="GAF9" s="453"/>
      <c r="GAG9" s="453"/>
      <c r="GAH9" s="453"/>
      <c r="GAI9" s="283"/>
      <c r="GAJ9" s="284"/>
      <c r="GAK9" s="285"/>
      <c r="GAL9" s="281"/>
      <c r="GAM9" s="282"/>
      <c r="GAN9" s="453"/>
      <c r="GAO9" s="453"/>
      <c r="GAP9" s="453"/>
      <c r="GAQ9" s="283"/>
      <c r="GAR9" s="284"/>
      <c r="GAS9" s="285"/>
      <c r="GAT9" s="281"/>
      <c r="GAU9" s="282"/>
      <c r="GAV9" s="453"/>
      <c r="GAW9" s="453"/>
      <c r="GAX9" s="453"/>
      <c r="GAY9" s="283"/>
      <c r="GAZ9" s="284"/>
      <c r="GBA9" s="285"/>
      <c r="GBB9" s="281"/>
      <c r="GBC9" s="282"/>
      <c r="GBD9" s="453"/>
      <c r="GBE9" s="453"/>
      <c r="GBF9" s="453"/>
      <c r="GBG9" s="283"/>
      <c r="GBH9" s="284"/>
      <c r="GBI9" s="285"/>
      <c r="GBJ9" s="281"/>
      <c r="GBK9" s="282"/>
      <c r="GBL9" s="453"/>
      <c r="GBM9" s="453"/>
      <c r="GBN9" s="453"/>
      <c r="GBO9" s="283"/>
      <c r="GBP9" s="284"/>
      <c r="GBQ9" s="285"/>
      <c r="GBR9" s="281"/>
      <c r="GBS9" s="282"/>
      <c r="GBT9" s="453"/>
      <c r="GBU9" s="453"/>
      <c r="GBV9" s="453"/>
      <c r="GBW9" s="283"/>
      <c r="GBX9" s="284"/>
      <c r="GBY9" s="285"/>
      <c r="GBZ9" s="281"/>
      <c r="GCA9" s="282"/>
      <c r="GCB9" s="453"/>
      <c r="GCC9" s="453"/>
      <c r="GCD9" s="453"/>
      <c r="GCE9" s="283"/>
      <c r="GCF9" s="284"/>
      <c r="GCG9" s="285"/>
      <c r="GCH9" s="281"/>
      <c r="GCI9" s="282"/>
      <c r="GCJ9" s="453"/>
      <c r="GCK9" s="453"/>
      <c r="GCL9" s="453"/>
      <c r="GCM9" s="283"/>
      <c r="GCN9" s="284"/>
      <c r="GCO9" s="285"/>
      <c r="GCP9" s="281"/>
      <c r="GCQ9" s="282"/>
      <c r="GCR9" s="453"/>
      <c r="GCS9" s="453"/>
      <c r="GCT9" s="453"/>
      <c r="GCU9" s="283"/>
      <c r="GCV9" s="284"/>
      <c r="GCW9" s="285"/>
      <c r="GCX9" s="281"/>
      <c r="GCY9" s="282"/>
      <c r="GCZ9" s="453"/>
      <c r="GDA9" s="453"/>
      <c r="GDB9" s="453"/>
      <c r="GDC9" s="283"/>
      <c r="GDD9" s="284"/>
      <c r="GDE9" s="285"/>
      <c r="GDF9" s="281"/>
      <c r="GDG9" s="282"/>
      <c r="GDH9" s="453"/>
      <c r="GDI9" s="453"/>
      <c r="GDJ9" s="453"/>
      <c r="GDK9" s="283"/>
      <c r="GDL9" s="284"/>
      <c r="GDM9" s="285"/>
      <c r="GDN9" s="281"/>
      <c r="GDO9" s="282"/>
      <c r="GDP9" s="453"/>
      <c r="GDQ9" s="453"/>
      <c r="GDR9" s="453"/>
      <c r="GDS9" s="283"/>
      <c r="GDT9" s="284"/>
      <c r="GDU9" s="285"/>
      <c r="GDV9" s="281"/>
      <c r="GDW9" s="282"/>
      <c r="GDX9" s="453"/>
      <c r="GDY9" s="453"/>
      <c r="GDZ9" s="453"/>
      <c r="GEA9" s="283"/>
      <c r="GEB9" s="284"/>
      <c r="GEC9" s="285"/>
      <c r="GED9" s="281"/>
      <c r="GEE9" s="282"/>
      <c r="GEF9" s="453"/>
      <c r="GEG9" s="453"/>
      <c r="GEH9" s="453"/>
      <c r="GEI9" s="283"/>
      <c r="GEJ9" s="284"/>
      <c r="GEK9" s="285"/>
      <c r="GEL9" s="281"/>
      <c r="GEM9" s="282"/>
      <c r="GEN9" s="453"/>
      <c r="GEO9" s="453"/>
      <c r="GEP9" s="453"/>
      <c r="GEQ9" s="283"/>
      <c r="GER9" s="284"/>
      <c r="GES9" s="285"/>
      <c r="GET9" s="281"/>
      <c r="GEU9" s="282"/>
      <c r="GEV9" s="453"/>
      <c r="GEW9" s="453"/>
      <c r="GEX9" s="453"/>
      <c r="GEY9" s="283"/>
      <c r="GEZ9" s="284"/>
      <c r="GFA9" s="285"/>
      <c r="GFB9" s="281"/>
      <c r="GFC9" s="282"/>
      <c r="GFD9" s="453"/>
      <c r="GFE9" s="453"/>
      <c r="GFF9" s="453"/>
      <c r="GFG9" s="283"/>
      <c r="GFH9" s="284"/>
      <c r="GFI9" s="285"/>
      <c r="GFJ9" s="281"/>
      <c r="GFK9" s="282"/>
      <c r="GFL9" s="453"/>
      <c r="GFM9" s="453"/>
      <c r="GFN9" s="453"/>
      <c r="GFO9" s="283"/>
      <c r="GFP9" s="284"/>
      <c r="GFQ9" s="285"/>
      <c r="GFR9" s="281"/>
      <c r="GFS9" s="282"/>
      <c r="GFT9" s="453"/>
      <c r="GFU9" s="453"/>
      <c r="GFV9" s="453"/>
      <c r="GFW9" s="283"/>
      <c r="GFX9" s="284"/>
      <c r="GFY9" s="285"/>
      <c r="GFZ9" s="281"/>
      <c r="GGA9" s="282"/>
      <c r="GGB9" s="453"/>
      <c r="GGC9" s="453"/>
      <c r="GGD9" s="453"/>
      <c r="GGE9" s="283"/>
      <c r="GGF9" s="284"/>
      <c r="GGG9" s="285"/>
      <c r="GGH9" s="281"/>
      <c r="GGI9" s="282"/>
      <c r="GGJ9" s="453"/>
      <c r="GGK9" s="453"/>
      <c r="GGL9" s="453"/>
      <c r="GGM9" s="283"/>
      <c r="GGN9" s="284"/>
      <c r="GGO9" s="285"/>
      <c r="GGP9" s="281"/>
      <c r="GGQ9" s="282"/>
      <c r="GGR9" s="453"/>
      <c r="GGS9" s="453"/>
      <c r="GGT9" s="453"/>
      <c r="GGU9" s="283"/>
      <c r="GGV9" s="284"/>
      <c r="GGW9" s="285"/>
      <c r="GGX9" s="281"/>
      <c r="GGY9" s="282"/>
      <c r="GGZ9" s="453"/>
      <c r="GHA9" s="453"/>
      <c r="GHB9" s="453"/>
      <c r="GHC9" s="283"/>
      <c r="GHD9" s="284"/>
      <c r="GHE9" s="285"/>
      <c r="GHF9" s="281"/>
      <c r="GHG9" s="282"/>
      <c r="GHH9" s="453"/>
      <c r="GHI9" s="453"/>
      <c r="GHJ9" s="453"/>
      <c r="GHK9" s="283"/>
      <c r="GHL9" s="284"/>
      <c r="GHM9" s="285"/>
      <c r="GHN9" s="281"/>
      <c r="GHO9" s="282"/>
      <c r="GHP9" s="453"/>
      <c r="GHQ9" s="453"/>
      <c r="GHR9" s="453"/>
      <c r="GHS9" s="283"/>
      <c r="GHT9" s="284"/>
      <c r="GHU9" s="285"/>
      <c r="GHV9" s="281"/>
      <c r="GHW9" s="282"/>
      <c r="GHX9" s="453"/>
      <c r="GHY9" s="453"/>
      <c r="GHZ9" s="453"/>
      <c r="GIA9" s="283"/>
      <c r="GIB9" s="284"/>
      <c r="GIC9" s="285"/>
      <c r="GID9" s="281"/>
      <c r="GIE9" s="282"/>
      <c r="GIF9" s="453"/>
      <c r="GIG9" s="453"/>
      <c r="GIH9" s="453"/>
      <c r="GII9" s="283"/>
      <c r="GIJ9" s="284"/>
      <c r="GIK9" s="285"/>
      <c r="GIL9" s="281"/>
      <c r="GIM9" s="282"/>
      <c r="GIN9" s="453"/>
      <c r="GIO9" s="453"/>
      <c r="GIP9" s="453"/>
      <c r="GIQ9" s="283"/>
      <c r="GIR9" s="284"/>
      <c r="GIS9" s="285"/>
      <c r="GIT9" s="281"/>
      <c r="GIU9" s="282"/>
      <c r="GIV9" s="453"/>
      <c r="GIW9" s="453"/>
      <c r="GIX9" s="453"/>
      <c r="GIY9" s="283"/>
      <c r="GIZ9" s="284"/>
      <c r="GJA9" s="285"/>
      <c r="GJB9" s="281"/>
      <c r="GJC9" s="282"/>
      <c r="GJD9" s="453"/>
      <c r="GJE9" s="453"/>
      <c r="GJF9" s="453"/>
      <c r="GJG9" s="283"/>
      <c r="GJH9" s="284"/>
      <c r="GJI9" s="285"/>
      <c r="GJJ9" s="281"/>
      <c r="GJK9" s="282"/>
      <c r="GJL9" s="453"/>
      <c r="GJM9" s="453"/>
      <c r="GJN9" s="453"/>
      <c r="GJO9" s="283"/>
      <c r="GJP9" s="284"/>
      <c r="GJQ9" s="285"/>
      <c r="GJR9" s="281"/>
      <c r="GJS9" s="282"/>
      <c r="GJT9" s="453"/>
      <c r="GJU9" s="453"/>
      <c r="GJV9" s="453"/>
      <c r="GJW9" s="283"/>
      <c r="GJX9" s="284"/>
      <c r="GJY9" s="285"/>
      <c r="GJZ9" s="281"/>
      <c r="GKA9" s="282"/>
      <c r="GKB9" s="453"/>
      <c r="GKC9" s="453"/>
      <c r="GKD9" s="453"/>
      <c r="GKE9" s="283"/>
      <c r="GKF9" s="284"/>
      <c r="GKG9" s="285"/>
      <c r="GKH9" s="281"/>
      <c r="GKI9" s="282"/>
      <c r="GKJ9" s="453"/>
      <c r="GKK9" s="453"/>
      <c r="GKL9" s="453"/>
      <c r="GKM9" s="283"/>
      <c r="GKN9" s="284"/>
      <c r="GKO9" s="285"/>
      <c r="GKP9" s="281"/>
      <c r="GKQ9" s="282"/>
      <c r="GKR9" s="453"/>
      <c r="GKS9" s="453"/>
      <c r="GKT9" s="453"/>
      <c r="GKU9" s="283"/>
      <c r="GKV9" s="284"/>
      <c r="GKW9" s="285"/>
      <c r="GKX9" s="281"/>
      <c r="GKY9" s="282"/>
      <c r="GKZ9" s="453"/>
      <c r="GLA9" s="453"/>
      <c r="GLB9" s="453"/>
      <c r="GLC9" s="283"/>
      <c r="GLD9" s="284"/>
      <c r="GLE9" s="285"/>
      <c r="GLF9" s="281"/>
      <c r="GLG9" s="282"/>
      <c r="GLH9" s="453"/>
      <c r="GLI9" s="453"/>
      <c r="GLJ9" s="453"/>
      <c r="GLK9" s="283"/>
      <c r="GLL9" s="284"/>
      <c r="GLM9" s="285"/>
      <c r="GLN9" s="281"/>
      <c r="GLO9" s="282"/>
      <c r="GLP9" s="453"/>
      <c r="GLQ9" s="453"/>
      <c r="GLR9" s="453"/>
      <c r="GLS9" s="283"/>
      <c r="GLT9" s="284"/>
      <c r="GLU9" s="285"/>
      <c r="GLV9" s="281"/>
      <c r="GLW9" s="282"/>
      <c r="GLX9" s="453"/>
      <c r="GLY9" s="453"/>
      <c r="GLZ9" s="453"/>
      <c r="GMA9" s="283"/>
      <c r="GMB9" s="284"/>
      <c r="GMC9" s="285"/>
      <c r="GMD9" s="281"/>
      <c r="GME9" s="282"/>
      <c r="GMF9" s="453"/>
      <c r="GMG9" s="453"/>
      <c r="GMH9" s="453"/>
      <c r="GMI9" s="283"/>
      <c r="GMJ9" s="284"/>
      <c r="GMK9" s="285"/>
      <c r="GML9" s="281"/>
      <c r="GMM9" s="282"/>
      <c r="GMN9" s="453"/>
      <c r="GMO9" s="453"/>
      <c r="GMP9" s="453"/>
      <c r="GMQ9" s="283"/>
      <c r="GMR9" s="284"/>
      <c r="GMS9" s="285"/>
      <c r="GMT9" s="281"/>
      <c r="GMU9" s="282"/>
      <c r="GMV9" s="453"/>
      <c r="GMW9" s="453"/>
      <c r="GMX9" s="453"/>
      <c r="GMY9" s="283"/>
      <c r="GMZ9" s="284"/>
      <c r="GNA9" s="285"/>
      <c r="GNB9" s="281"/>
      <c r="GNC9" s="282"/>
      <c r="GND9" s="453"/>
      <c r="GNE9" s="453"/>
      <c r="GNF9" s="453"/>
      <c r="GNG9" s="283"/>
      <c r="GNH9" s="284"/>
      <c r="GNI9" s="285"/>
      <c r="GNJ9" s="281"/>
      <c r="GNK9" s="282"/>
      <c r="GNL9" s="453"/>
      <c r="GNM9" s="453"/>
      <c r="GNN9" s="453"/>
      <c r="GNO9" s="283"/>
      <c r="GNP9" s="284"/>
      <c r="GNQ9" s="285"/>
      <c r="GNR9" s="281"/>
      <c r="GNS9" s="282"/>
      <c r="GNT9" s="453"/>
      <c r="GNU9" s="453"/>
      <c r="GNV9" s="453"/>
      <c r="GNW9" s="283"/>
      <c r="GNX9" s="284"/>
      <c r="GNY9" s="285"/>
      <c r="GNZ9" s="281"/>
      <c r="GOA9" s="282"/>
      <c r="GOB9" s="453"/>
      <c r="GOC9" s="453"/>
      <c r="GOD9" s="453"/>
      <c r="GOE9" s="283"/>
      <c r="GOF9" s="284"/>
      <c r="GOG9" s="285"/>
      <c r="GOH9" s="281"/>
      <c r="GOI9" s="282"/>
      <c r="GOJ9" s="453"/>
      <c r="GOK9" s="453"/>
      <c r="GOL9" s="453"/>
      <c r="GOM9" s="283"/>
      <c r="GON9" s="284"/>
      <c r="GOO9" s="285"/>
      <c r="GOP9" s="281"/>
      <c r="GOQ9" s="282"/>
      <c r="GOR9" s="453"/>
      <c r="GOS9" s="453"/>
      <c r="GOT9" s="453"/>
      <c r="GOU9" s="283"/>
      <c r="GOV9" s="284"/>
      <c r="GOW9" s="285"/>
      <c r="GOX9" s="281"/>
      <c r="GOY9" s="282"/>
      <c r="GOZ9" s="453"/>
      <c r="GPA9" s="453"/>
      <c r="GPB9" s="453"/>
      <c r="GPC9" s="283"/>
      <c r="GPD9" s="284"/>
      <c r="GPE9" s="285"/>
      <c r="GPF9" s="281"/>
      <c r="GPG9" s="282"/>
      <c r="GPH9" s="453"/>
      <c r="GPI9" s="453"/>
      <c r="GPJ9" s="453"/>
      <c r="GPK9" s="283"/>
      <c r="GPL9" s="284"/>
      <c r="GPM9" s="285"/>
      <c r="GPN9" s="281"/>
      <c r="GPO9" s="282"/>
      <c r="GPP9" s="453"/>
      <c r="GPQ9" s="453"/>
      <c r="GPR9" s="453"/>
      <c r="GPS9" s="283"/>
      <c r="GPT9" s="284"/>
      <c r="GPU9" s="285"/>
      <c r="GPV9" s="281"/>
      <c r="GPW9" s="282"/>
      <c r="GPX9" s="453"/>
      <c r="GPY9" s="453"/>
      <c r="GPZ9" s="453"/>
      <c r="GQA9" s="283"/>
      <c r="GQB9" s="284"/>
      <c r="GQC9" s="285"/>
      <c r="GQD9" s="281"/>
      <c r="GQE9" s="282"/>
      <c r="GQF9" s="453"/>
      <c r="GQG9" s="453"/>
      <c r="GQH9" s="453"/>
      <c r="GQI9" s="283"/>
      <c r="GQJ9" s="284"/>
      <c r="GQK9" s="285"/>
      <c r="GQL9" s="281"/>
      <c r="GQM9" s="282"/>
      <c r="GQN9" s="453"/>
      <c r="GQO9" s="453"/>
      <c r="GQP9" s="453"/>
      <c r="GQQ9" s="283"/>
      <c r="GQR9" s="284"/>
      <c r="GQS9" s="285"/>
      <c r="GQT9" s="281"/>
      <c r="GQU9" s="282"/>
      <c r="GQV9" s="453"/>
      <c r="GQW9" s="453"/>
      <c r="GQX9" s="453"/>
      <c r="GQY9" s="283"/>
      <c r="GQZ9" s="284"/>
      <c r="GRA9" s="285"/>
      <c r="GRB9" s="281"/>
      <c r="GRC9" s="282"/>
      <c r="GRD9" s="453"/>
      <c r="GRE9" s="453"/>
      <c r="GRF9" s="453"/>
      <c r="GRG9" s="283"/>
      <c r="GRH9" s="284"/>
      <c r="GRI9" s="285"/>
      <c r="GRJ9" s="281"/>
      <c r="GRK9" s="282"/>
      <c r="GRL9" s="453"/>
      <c r="GRM9" s="453"/>
      <c r="GRN9" s="453"/>
      <c r="GRO9" s="283"/>
      <c r="GRP9" s="284"/>
      <c r="GRQ9" s="285"/>
      <c r="GRR9" s="281"/>
      <c r="GRS9" s="282"/>
      <c r="GRT9" s="453"/>
      <c r="GRU9" s="453"/>
      <c r="GRV9" s="453"/>
      <c r="GRW9" s="283"/>
      <c r="GRX9" s="284"/>
      <c r="GRY9" s="285"/>
      <c r="GRZ9" s="281"/>
      <c r="GSA9" s="282"/>
      <c r="GSB9" s="453"/>
      <c r="GSC9" s="453"/>
      <c r="GSD9" s="453"/>
      <c r="GSE9" s="283"/>
      <c r="GSF9" s="284"/>
      <c r="GSG9" s="285"/>
      <c r="GSH9" s="281"/>
      <c r="GSI9" s="282"/>
      <c r="GSJ9" s="453"/>
      <c r="GSK9" s="453"/>
      <c r="GSL9" s="453"/>
      <c r="GSM9" s="283"/>
      <c r="GSN9" s="284"/>
      <c r="GSO9" s="285"/>
      <c r="GSP9" s="281"/>
      <c r="GSQ9" s="282"/>
      <c r="GSR9" s="453"/>
      <c r="GSS9" s="453"/>
      <c r="GST9" s="453"/>
      <c r="GSU9" s="283"/>
      <c r="GSV9" s="284"/>
      <c r="GSW9" s="285"/>
      <c r="GSX9" s="281"/>
      <c r="GSY9" s="282"/>
      <c r="GSZ9" s="453"/>
      <c r="GTA9" s="453"/>
      <c r="GTB9" s="453"/>
      <c r="GTC9" s="283"/>
      <c r="GTD9" s="284"/>
      <c r="GTE9" s="285"/>
      <c r="GTF9" s="281"/>
      <c r="GTG9" s="282"/>
      <c r="GTH9" s="453"/>
      <c r="GTI9" s="453"/>
      <c r="GTJ9" s="453"/>
      <c r="GTK9" s="283"/>
      <c r="GTL9" s="284"/>
      <c r="GTM9" s="285"/>
      <c r="GTN9" s="281"/>
      <c r="GTO9" s="282"/>
      <c r="GTP9" s="453"/>
      <c r="GTQ9" s="453"/>
      <c r="GTR9" s="453"/>
      <c r="GTS9" s="283"/>
      <c r="GTT9" s="284"/>
      <c r="GTU9" s="285"/>
      <c r="GTV9" s="281"/>
      <c r="GTW9" s="282"/>
      <c r="GTX9" s="453"/>
      <c r="GTY9" s="453"/>
      <c r="GTZ9" s="453"/>
      <c r="GUA9" s="283"/>
      <c r="GUB9" s="284"/>
      <c r="GUC9" s="285"/>
      <c r="GUD9" s="281"/>
      <c r="GUE9" s="282"/>
      <c r="GUF9" s="453"/>
      <c r="GUG9" s="453"/>
      <c r="GUH9" s="453"/>
      <c r="GUI9" s="283"/>
      <c r="GUJ9" s="284"/>
      <c r="GUK9" s="285"/>
      <c r="GUL9" s="281"/>
      <c r="GUM9" s="282"/>
      <c r="GUN9" s="453"/>
      <c r="GUO9" s="453"/>
      <c r="GUP9" s="453"/>
      <c r="GUQ9" s="283"/>
      <c r="GUR9" s="284"/>
      <c r="GUS9" s="285"/>
      <c r="GUT9" s="281"/>
      <c r="GUU9" s="282"/>
      <c r="GUV9" s="453"/>
      <c r="GUW9" s="453"/>
      <c r="GUX9" s="453"/>
      <c r="GUY9" s="283"/>
      <c r="GUZ9" s="284"/>
      <c r="GVA9" s="285"/>
      <c r="GVB9" s="281"/>
      <c r="GVC9" s="282"/>
      <c r="GVD9" s="453"/>
      <c r="GVE9" s="453"/>
      <c r="GVF9" s="453"/>
      <c r="GVG9" s="283"/>
      <c r="GVH9" s="284"/>
      <c r="GVI9" s="285"/>
      <c r="GVJ9" s="281"/>
      <c r="GVK9" s="282"/>
      <c r="GVL9" s="453"/>
      <c r="GVM9" s="453"/>
      <c r="GVN9" s="453"/>
      <c r="GVO9" s="283"/>
      <c r="GVP9" s="284"/>
      <c r="GVQ9" s="285"/>
      <c r="GVR9" s="281"/>
      <c r="GVS9" s="282"/>
      <c r="GVT9" s="453"/>
      <c r="GVU9" s="453"/>
      <c r="GVV9" s="453"/>
      <c r="GVW9" s="283"/>
      <c r="GVX9" s="284"/>
      <c r="GVY9" s="285"/>
      <c r="GVZ9" s="281"/>
      <c r="GWA9" s="282"/>
      <c r="GWB9" s="453"/>
      <c r="GWC9" s="453"/>
      <c r="GWD9" s="453"/>
      <c r="GWE9" s="283"/>
      <c r="GWF9" s="284"/>
      <c r="GWG9" s="285"/>
      <c r="GWH9" s="281"/>
      <c r="GWI9" s="282"/>
      <c r="GWJ9" s="453"/>
      <c r="GWK9" s="453"/>
      <c r="GWL9" s="453"/>
      <c r="GWM9" s="283"/>
      <c r="GWN9" s="284"/>
      <c r="GWO9" s="285"/>
      <c r="GWP9" s="281"/>
      <c r="GWQ9" s="282"/>
      <c r="GWR9" s="453"/>
      <c r="GWS9" s="453"/>
      <c r="GWT9" s="453"/>
      <c r="GWU9" s="283"/>
      <c r="GWV9" s="284"/>
      <c r="GWW9" s="285"/>
      <c r="GWX9" s="281"/>
      <c r="GWY9" s="282"/>
      <c r="GWZ9" s="453"/>
      <c r="GXA9" s="453"/>
      <c r="GXB9" s="453"/>
      <c r="GXC9" s="283"/>
      <c r="GXD9" s="284"/>
      <c r="GXE9" s="285"/>
      <c r="GXF9" s="281"/>
      <c r="GXG9" s="282"/>
      <c r="GXH9" s="453"/>
      <c r="GXI9" s="453"/>
      <c r="GXJ9" s="453"/>
      <c r="GXK9" s="283"/>
      <c r="GXL9" s="284"/>
      <c r="GXM9" s="285"/>
      <c r="GXN9" s="281"/>
      <c r="GXO9" s="282"/>
      <c r="GXP9" s="453"/>
      <c r="GXQ9" s="453"/>
      <c r="GXR9" s="453"/>
      <c r="GXS9" s="283"/>
      <c r="GXT9" s="284"/>
      <c r="GXU9" s="285"/>
      <c r="GXV9" s="281"/>
      <c r="GXW9" s="282"/>
      <c r="GXX9" s="453"/>
      <c r="GXY9" s="453"/>
      <c r="GXZ9" s="453"/>
      <c r="GYA9" s="283"/>
      <c r="GYB9" s="284"/>
      <c r="GYC9" s="285"/>
      <c r="GYD9" s="281"/>
      <c r="GYE9" s="282"/>
      <c r="GYF9" s="453"/>
      <c r="GYG9" s="453"/>
      <c r="GYH9" s="453"/>
      <c r="GYI9" s="283"/>
      <c r="GYJ9" s="284"/>
      <c r="GYK9" s="285"/>
      <c r="GYL9" s="281"/>
      <c r="GYM9" s="282"/>
      <c r="GYN9" s="453"/>
      <c r="GYO9" s="453"/>
      <c r="GYP9" s="453"/>
      <c r="GYQ9" s="283"/>
      <c r="GYR9" s="284"/>
      <c r="GYS9" s="285"/>
      <c r="GYT9" s="281"/>
      <c r="GYU9" s="282"/>
      <c r="GYV9" s="453"/>
      <c r="GYW9" s="453"/>
      <c r="GYX9" s="453"/>
      <c r="GYY9" s="283"/>
      <c r="GYZ9" s="284"/>
      <c r="GZA9" s="285"/>
      <c r="GZB9" s="281"/>
      <c r="GZC9" s="282"/>
      <c r="GZD9" s="453"/>
      <c r="GZE9" s="453"/>
      <c r="GZF9" s="453"/>
      <c r="GZG9" s="283"/>
      <c r="GZH9" s="284"/>
      <c r="GZI9" s="285"/>
      <c r="GZJ9" s="281"/>
      <c r="GZK9" s="282"/>
      <c r="GZL9" s="453"/>
      <c r="GZM9" s="453"/>
      <c r="GZN9" s="453"/>
      <c r="GZO9" s="283"/>
      <c r="GZP9" s="284"/>
      <c r="GZQ9" s="285"/>
      <c r="GZR9" s="281"/>
      <c r="GZS9" s="282"/>
      <c r="GZT9" s="453"/>
      <c r="GZU9" s="453"/>
      <c r="GZV9" s="453"/>
      <c r="GZW9" s="283"/>
      <c r="GZX9" s="284"/>
      <c r="GZY9" s="285"/>
      <c r="GZZ9" s="281"/>
      <c r="HAA9" s="282"/>
      <c r="HAB9" s="453"/>
      <c r="HAC9" s="453"/>
      <c r="HAD9" s="453"/>
      <c r="HAE9" s="283"/>
      <c r="HAF9" s="284"/>
      <c r="HAG9" s="285"/>
      <c r="HAH9" s="281"/>
      <c r="HAI9" s="282"/>
      <c r="HAJ9" s="453"/>
      <c r="HAK9" s="453"/>
      <c r="HAL9" s="453"/>
      <c r="HAM9" s="283"/>
      <c r="HAN9" s="284"/>
      <c r="HAO9" s="285"/>
      <c r="HAP9" s="281"/>
      <c r="HAQ9" s="282"/>
      <c r="HAR9" s="453"/>
      <c r="HAS9" s="453"/>
      <c r="HAT9" s="453"/>
      <c r="HAU9" s="283"/>
      <c r="HAV9" s="284"/>
      <c r="HAW9" s="285"/>
      <c r="HAX9" s="281"/>
      <c r="HAY9" s="282"/>
      <c r="HAZ9" s="453"/>
      <c r="HBA9" s="453"/>
      <c r="HBB9" s="453"/>
      <c r="HBC9" s="283"/>
      <c r="HBD9" s="284"/>
      <c r="HBE9" s="285"/>
      <c r="HBF9" s="281"/>
      <c r="HBG9" s="282"/>
      <c r="HBH9" s="453"/>
      <c r="HBI9" s="453"/>
      <c r="HBJ9" s="453"/>
      <c r="HBK9" s="283"/>
      <c r="HBL9" s="284"/>
      <c r="HBM9" s="285"/>
      <c r="HBN9" s="281"/>
      <c r="HBO9" s="282"/>
      <c r="HBP9" s="453"/>
      <c r="HBQ9" s="453"/>
      <c r="HBR9" s="453"/>
      <c r="HBS9" s="283"/>
      <c r="HBT9" s="284"/>
      <c r="HBU9" s="285"/>
      <c r="HBV9" s="281"/>
      <c r="HBW9" s="282"/>
      <c r="HBX9" s="453"/>
      <c r="HBY9" s="453"/>
      <c r="HBZ9" s="453"/>
      <c r="HCA9" s="283"/>
      <c r="HCB9" s="284"/>
      <c r="HCC9" s="285"/>
      <c r="HCD9" s="281"/>
      <c r="HCE9" s="282"/>
      <c r="HCF9" s="453"/>
      <c r="HCG9" s="453"/>
      <c r="HCH9" s="453"/>
      <c r="HCI9" s="283"/>
      <c r="HCJ9" s="284"/>
      <c r="HCK9" s="285"/>
      <c r="HCL9" s="281"/>
      <c r="HCM9" s="282"/>
      <c r="HCN9" s="453"/>
      <c r="HCO9" s="453"/>
      <c r="HCP9" s="453"/>
      <c r="HCQ9" s="283"/>
      <c r="HCR9" s="284"/>
      <c r="HCS9" s="285"/>
      <c r="HCT9" s="281"/>
      <c r="HCU9" s="282"/>
      <c r="HCV9" s="453"/>
      <c r="HCW9" s="453"/>
      <c r="HCX9" s="453"/>
      <c r="HCY9" s="283"/>
      <c r="HCZ9" s="284"/>
      <c r="HDA9" s="285"/>
      <c r="HDB9" s="281"/>
      <c r="HDC9" s="282"/>
      <c r="HDD9" s="453"/>
      <c r="HDE9" s="453"/>
      <c r="HDF9" s="453"/>
      <c r="HDG9" s="283"/>
      <c r="HDH9" s="284"/>
      <c r="HDI9" s="285"/>
      <c r="HDJ9" s="281"/>
      <c r="HDK9" s="282"/>
      <c r="HDL9" s="453"/>
      <c r="HDM9" s="453"/>
      <c r="HDN9" s="453"/>
      <c r="HDO9" s="283"/>
      <c r="HDP9" s="284"/>
      <c r="HDQ9" s="285"/>
      <c r="HDR9" s="281"/>
      <c r="HDS9" s="282"/>
      <c r="HDT9" s="453"/>
      <c r="HDU9" s="453"/>
      <c r="HDV9" s="453"/>
      <c r="HDW9" s="283"/>
      <c r="HDX9" s="284"/>
      <c r="HDY9" s="285"/>
      <c r="HDZ9" s="281"/>
      <c r="HEA9" s="282"/>
      <c r="HEB9" s="453"/>
      <c r="HEC9" s="453"/>
      <c r="HED9" s="453"/>
      <c r="HEE9" s="283"/>
      <c r="HEF9" s="284"/>
      <c r="HEG9" s="285"/>
      <c r="HEH9" s="281"/>
      <c r="HEI9" s="282"/>
      <c r="HEJ9" s="453"/>
      <c r="HEK9" s="453"/>
      <c r="HEL9" s="453"/>
      <c r="HEM9" s="283"/>
      <c r="HEN9" s="284"/>
      <c r="HEO9" s="285"/>
      <c r="HEP9" s="281"/>
      <c r="HEQ9" s="282"/>
      <c r="HER9" s="453"/>
      <c r="HES9" s="453"/>
      <c r="HET9" s="453"/>
      <c r="HEU9" s="283"/>
      <c r="HEV9" s="284"/>
      <c r="HEW9" s="285"/>
      <c r="HEX9" s="281"/>
      <c r="HEY9" s="282"/>
      <c r="HEZ9" s="453"/>
      <c r="HFA9" s="453"/>
      <c r="HFB9" s="453"/>
      <c r="HFC9" s="283"/>
      <c r="HFD9" s="284"/>
      <c r="HFE9" s="285"/>
      <c r="HFF9" s="281"/>
      <c r="HFG9" s="282"/>
      <c r="HFH9" s="453"/>
      <c r="HFI9" s="453"/>
      <c r="HFJ9" s="453"/>
      <c r="HFK9" s="283"/>
      <c r="HFL9" s="284"/>
      <c r="HFM9" s="285"/>
      <c r="HFN9" s="281"/>
      <c r="HFO9" s="282"/>
      <c r="HFP9" s="453"/>
      <c r="HFQ9" s="453"/>
      <c r="HFR9" s="453"/>
      <c r="HFS9" s="283"/>
      <c r="HFT9" s="284"/>
      <c r="HFU9" s="285"/>
      <c r="HFV9" s="281"/>
      <c r="HFW9" s="282"/>
      <c r="HFX9" s="453"/>
      <c r="HFY9" s="453"/>
      <c r="HFZ9" s="453"/>
      <c r="HGA9" s="283"/>
      <c r="HGB9" s="284"/>
      <c r="HGC9" s="285"/>
      <c r="HGD9" s="281"/>
      <c r="HGE9" s="282"/>
      <c r="HGF9" s="453"/>
      <c r="HGG9" s="453"/>
      <c r="HGH9" s="453"/>
      <c r="HGI9" s="283"/>
      <c r="HGJ9" s="284"/>
      <c r="HGK9" s="285"/>
      <c r="HGL9" s="281"/>
      <c r="HGM9" s="282"/>
      <c r="HGN9" s="453"/>
      <c r="HGO9" s="453"/>
      <c r="HGP9" s="453"/>
      <c r="HGQ9" s="283"/>
      <c r="HGR9" s="284"/>
      <c r="HGS9" s="285"/>
      <c r="HGT9" s="281"/>
      <c r="HGU9" s="282"/>
      <c r="HGV9" s="453"/>
      <c r="HGW9" s="453"/>
      <c r="HGX9" s="453"/>
      <c r="HGY9" s="283"/>
      <c r="HGZ9" s="284"/>
      <c r="HHA9" s="285"/>
      <c r="HHB9" s="281"/>
      <c r="HHC9" s="282"/>
      <c r="HHD9" s="453"/>
      <c r="HHE9" s="453"/>
      <c r="HHF9" s="453"/>
      <c r="HHG9" s="283"/>
      <c r="HHH9" s="284"/>
      <c r="HHI9" s="285"/>
      <c r="HHJ9" s="281"/>
      <c r="HHK9" s="282"/>
      <c r="HHL9" s="453"/>
      <c r="HHM9" s="453"/>
      <c r="HHN9" s="453"/>
      <c r="HHO9" s="283"/>
      <c r="HHP9" s="284"/>
      <c r="HHQ9" s="285"/>
      <c r="HHR9" s="281"/>
      <c r="HHS9" s="282"/>
      <c r="HHT9" s="453"/>
      <c r="HHU9" s="453"/>
      <c r="HHV9" s="453"/>
      <c r="HHW9" s="283"/>
      <c r="HHX9" s="284"/>
      <c r="HHY9" s="285"/>
      <c r="HHZ9" s="281"/>
      <c r="HIA9" s="282"/>
      <c r="HIB9" s="453"/>
      <c r="HIC9" s="453"/>
      <c r="HID9" s="453"/>
      <c r="HIE9" s="283"/>
      <c r="HIF9" s="284"/>
      <c r="HIG9" s="285"/>
      <c r="HIH9" s="281"/>
      <c r="HII9" s="282"/>
      <c r="HIJ9" s="453"/>
      <c r="HIK9" s="453"/>
      <c r="HIL9" s="453"/>
      <c r="HIM9" s="283"/>
      <c r="HIN9" s="284"/>
      <c r="HIO9" s="285"/>
      <c r="HIP9" s="281"/>
      <c r="HIQ9" s="282"/>
      <c r="HIR9" s="453"/>
      <c r="HIS9" s="453"/>
      <c r="HIT9" s="453"/>
      <c r="HIU9" s="283"/>
      <c r="HIV9" s="284"/>
      <c r="HIW9" s="285"/>
      <c r="HIX9" s="281"/>
      <c r="HIY9" s="282"/>
      <c r="HIZ9" s="453"/>
      <c r="HJA9" s="453"/>
      <c r="HJB9" s="453"/>
      <c r="HJC9" s="283"/>
      <c r="HJD9" s="284"/>
      <c r="HJE9" s="285"/>
      <c r="HJF9" s="281"/>
      <c r="HJG9" s="282"/>
      <c r="HJH9" s="453"/>
      <c r="HJI9" s="453"/>
      <c r="HJJ9" s="453"/>
      <c r="HJK9" s="283"/>
      <c r="HJL9" s="284"/>
      <c r="HJM9" s="285"/>
      <c r="HJN9" s="281"/>
      <c r="HJO9" s="282"/>
      <c r="HJP9" s="453"/>
      <c r="HJQ9" s="453"/>
      <c r="HJR9" s="453"/>
      <c r="HJS9" s="283"/>
      <c r="HJT9" s="284"/>
      <c r="HJU9" s="285"/>
      <c r="HJV9" s="281"/>
      <c r="HJW9" s="282"/>
      <c r="HJX9" s="453"/>
      <c r="HJY9" s="453"/>
      <c r="HJZ9" s="453"/>
      <c r="HKA9" s="283"/>
      <c r="HKB9" s="284"/>
      <c r="HKC9" s="285"/>
      <c r="HKD9" s="281"/>
      <c r="HKE9" s="282"/>
      <c r="HKF9" s="453"/>
      <c r="HKG9" s="453"/>
      <c r="HKH9" s="453"/>
      <c r="HKI9" s="283"/>
      <c r="HKJ9" s="284"/>
      <c r="HKK9" s="285"/>
      <c r="HKL9" s="281"/>
      <c r="HKM9" s="282"/>
      <c r="HKN9" s="453"/>
      <c r="HKO9" s="453"/>
      <c r="HKP9" s="453"/>
      <c r="HKQ9" s="283"/>
      <c r="HKR9" s="284"/>
      <c r="HKS9" s="285"/>
      <c r="HKT9" s="281"/>
      <c r="HKU9" s="282"/>
      <c r="HKV9" s="453"/>
      <c r="HKW9" s="453"/>
      <c r="HKX9" s="453"/>
      <c r="HKY9" s="283"/>
      <c r="HKZ9" s="284"/>
      <c r="HLA9" s="285"/>
      <c r="HLB9" s="281"/>
      <c r="HLC9" s="282"/>
      <c r="HLD9" s="453"/>
      <c r="HLE9" s="453"/>
      <c r="HLF9" s="453"/>
      <c r="HLG9" s="283"/>
      <c r="HLH9" s="284"/>
      <c r="HLI9" s="285"/>
      <c r="HLJ9" s="281"/>
      <c r="HLK9" s="282"/>
      <c r="HLL9" s="453"/>
      <c r="HLM9" s="453"/>
      <c r="HLN9" s="453"/>
      <c r="HLO9" s="283"/>
      <c r="HLP9" s="284"/>
      <c r="HLQ9" s="285"/>
      <c r="HLR9" s="281"/>
      <c r="HLS9" s="282"/>
      <c r="HLT9" s="453"/>
      <c r="HLU9" s="453"/>
      <c r="HLV9" s="453"/>
      <c r="HLW9" s="283"/>
      <c r="HLX9" s="284"/>
      <c r="HLY9" s="285"/>
      <c r="HLZ9" s="281"/>
      <c r="HMA9" s="282"/>
      <c r="HMB9" s="453"/>
      <c r="HMC9" s="453"/>
      <c r="HMD9" s="453"/>
      <c r="HME9" s="283"/>
      <c r="HMF9" s="284"/>
      <c r="HMG9" s="285"/>
      <c r="HMH9" s="281"/>
      <c r="HMI9" s="282"/>
      <c r="HMJ9" s="453"/>
      <c r="HMK9" s="453"/>
      <c r="HML9" s="453"/>
      <c r="HMM9" s="283"/>
      <c r="HMN9" s="284"/>
      <c r="HMO9" s="285"/>
      <c r="HMP9" s="281"/>
      <c r="HMQ9" s="282"/>
      <c r="HMR9" s="453"/>
      <c r="HMS9" s="453"/>
      <c r="HMT9" s="453"/>
      <c r="HMU9" s="283"/>
      <c r="HMV9" s="284"/>
      <c r="HMW9" s="285"/>
      <c r="HMX9" s="281"/>
      <c r="HMY9" s="282"/>
      <c r="HMZ9" s="453"/>
      <c r="HNA9" s="453"/>
      <c r="HNB9" s="453"/>
      <c r="HNC9" s="283"/>
      <c r="HND9" s="284"/>
      <c r="HNE9" s="285"/>
      <c r="HNF9" s="281"/>
      <c r="HNG9" s="282"/>
      <c r="HNH9" s="453"/>
      <c r="HNI9" s="453"/>
      <c r="HNJ9" s="453"/>
      <c r="HNK9" s="283"/>
      <c r="HNL9" s="284"/>
      <c r="HNM9" s="285"/>
      <c r="HNN9" s="281"/>
      <c r="HNO9" s="282"/>
      <c r="HNP9" s="453"/>
      <c r="HNQ9" s="453"/>
      <c r="HNR9" s="453"/>
      <c r="HNS9" s="283"/>
      <c r="HNT9" s="284"/>
      <c r="HNU9" s="285"/>
      <c r="HNV9" s="281"/>
      <c r="HNW9" s="282"/>
      <c r="HNX9" s="453"/>
      <c r="HNY9" s="453"/>
      <c r="HNZ9" s="453"/>
      <c r="HOA9" s="283"/>
      <c r="HOB9" s="284"/>
      <c r="HOC9" s="285"/>
      <c r="HOD9" s="281"/>
      <c r="HOE9" s="282"/>
      <c r="HOF9" s="453"/>
      <c r="HOG9" s="453"/>
      <c r="HOH9" s="453"/>
      <c r="HOI9" s="283"/>
      <c r="HOJ9" s="284"/>
      <c r="HOK9" s="285"/>
      <c r="HOL9" s="281"/>
      <c r="HOM9" s="282"/>
      <c r="HON9" s="453"/>
      <c r="HOO9" s="453"/>
      <c r="HOP9" s="453"/>
      <c r="HOQ9" s="283"/>
      <c r="HOR9" s="284"/>
      <c r="HOS9" s="285"/>
      <c r="HOT9" s="281"/>
      <c r="HOU9" s="282"/>
      <c r="HOV9" s="453"/>
      <c r="HOW9" s="453"/>
      <c r="HOX9" s="453"/>
      <c r="HOY9" s="283"/>
      <c r="HOZ9" s="284"/>
      <c r="HPA9" s="285"/>
      <c r="HPB9" s="281"/>
      <c r="HPC9" s="282"/>
      <c r="HPD9" s="453"/>
      <c r="HPE9" s="453"/>
      <c r="HPF9" s="453"/>
      <c r="HPG9" s="283"/>
      <c r="HPH9" s="284"/>
      <c r="HPI9" s="285"/>
      <c r="HPJ9" s="281"/>
      <c r="HPK9" s="282"/>
      <c r="HPL9" s="453"/>
      <c r="HPM9" s="453"/>
      <c r="HPN9" s="453"/>
      <c r="HPO9" s="283"/>
      <c r="HPP9" s="284"/>
      <c r="HPQ9" s="285"/>
      <c r="HPR9" s="281"/>
      <c r="HPS9" s="282"/>
      <c r="HPT9" s="453"/>
      <c r="HPU9" s="453"/>
      <c r="HPV9" s="453"/>
      <c r="HPW9" s="283"/>
      <c r="HPX9" s="284"/>
      <c r="HPY9" s="285"/>
      <c r="HPZ9" s="281"/>
      <c r="HQA9" s="282"/>
      <c r="HQB9" s="453"/>
      <c r="HQC9" s="453"/>
      <c r="HQD9" s="453"/>
      <c r="HQE9" s="283"/>
      <c r="HQF9" s="284"/>
      <c r="HQG9" s="285"/>
      <c r="HQH9" s="281"/>
      <c r="HQI9" s="282"/>
      <c r="HQJ9" s="453"/>
      <c r="HQK9" s="453"/>
      <c r="HQL9" s="453"/>
      <c r="HQM9" s="283"/>
      <c r="HQN9" s="284"/>
      <c r="HQO9" s="285"/>
      <c r="HQP9" s="281"/>
      <c r="HQQ9" s="282"/>
      <c r="HQR9" s="453"/>
      <c r="HQS9" s="453"/>
      <c r="HQT9" s="453"/>
      <c r="HQU9" s="283"/>
      <c r="HQV9" s="284"/>
      <c r="HQW9" s="285"/>
      <c r="HQX9" s="281"/>
      <c r="HQY9" s="282"/>
      <c r="HQZ9" s="453"/>
      <c r="HRA9" s="453"/>
      <c r="HRB9" s="453"/>
      <c r="HRC9" s="283"/>
      <c r="HRD9" s="284"/>
      <c r="HRE9" s="285"/>
      <c r="HRF9" s="281"/>
      <c r="HRG9" s="282"/>
      <c r="HRH9" s="453"/>
      <c r="HRI9" s="453"/>
      <c r="HRJ9" s="453"/>
      <c r="HRK9" s="283"/>
      <c r="HRL9" s="284"/>
      <c r="HRM9" s="285"/>
      <c r="HRN9" s="281"/>
      <c r="HRO9" s="282"/>
      <c r="HRP9" s="453"/>
      <c r="HRQ9" s="453"/>
      <c r="HRR9" s="453"/>
      <c r="HRS9" s="283"/>
      <c r="HRT9" s="284"/>
      <c r="HRU9" s="285"/>
      <c r="HRV9" s="281"/>
      <c r="HRW9" s="282"/>
      <c r="HRX9" s="453"/>
      <c r="HRY9" s="453"/>
      <c r="HRZ9" s="453"/>
      <c r="HSA9" s="283"/>
      <c r="HSB9" s="284"/>
      <c r="HSC9" s="285"/>
      <c r="HSD9" s="281"/>
      <c r="HSE9" s="282"/>
      <c r="HSF9" s="453"/>
      <c r="HSG9" s="453"/>
      <c r="HSH9" s="453"/>
      <c r="HSI9" s="283"/>
      <c r="HSJ9" s="284"/>
      <c r="HSK9" s="285"/>
      <c r="HSL9" s="281"/>
      <c r="HSM9" s="282"/>
      <c r="HSN9" s="453"/>
      <c r="HSO9" s="453"/>
      <c r="HSP9" s="453"/>
      <c r="HSQ9" s="283"/>
      <c r="HSR9" s="284"/>
      <c r="HSS9" s="285"/>
      <c r="HST9" s="281"/>
      <c r="HSU9" s="282"/>
      <c r="HSV9" s="453"/>
      <c r="HSW9" s="453"/>
      <c r="HSX9" s="453"/>
      <c r="HSY9" s="283"/>
      <c r="HSZ9" s="284"/>
      <c r="HTA9" s="285"/>
      <c r="HTB9" s="281"/>
      <c r="HTC9" s="282"/>
      <c r="HTD9" s="453"/>
      <c r="HTE9" s="453"/>
      <c r="HTF9" s="453"/>
      <c r="HTG9" s="283"/>
      <c r="HTH9" s="284"/>
      <c r="HTI9" s="285"/>
      <c r="HTJ9" s="281"/>
      <c r="HTK9" s="282"/>
      <c r="HTL9" s="453"/>
      <c r="HTM9" s="453"/>
      <c r="HTN9" s="453"/>
      <c r="HTO9" s="283"/>
      <c r="HTP9" s="284"/>
      <c r="HTQ9" s="285"/>
      <c r="HTR9" s="281"/>
      <c r="HTS9" s="282"/>
      <c r="HTT9" s="453"/>
      <c r="HTU9" s="453"/>
      <c r="HTV9" s="453"/>
      <c r="HTW9" s="283"/>
      <c r="HTX9" s="284"/>
      <c r="HTY9" s="285"/>
      <c r="HTZ9" s="281"/>
      <c r="HUA9" s="282"/>
      <c r="HUB9" s="453"/>
      <c r="HUC9" s="453"/>
      <c r="HUD9" s="453"/>
      <c r="HUE9" s="283"/>
      <c r="HUF9" s="284"/>
      <c r="HUG9" s="285"/>
      <c r="HUH9" s="281"/>
      <c r="HUI9" s="282"/>
      <c r="HUJ9" s="453"/>
      <c r="HUK9" s="453"/>
      <c r="HUL9" s="453"/>
      <c r="HUM9" s="283"/>
      <c r="HUN9" s="284"/>
      <c r="HUO9" s="285"/>
      <c r="HUP9" s="281"/>
      <c r="HUQ9" s="282"/>
      <c r="HUR9" s="453"/>
      <c r="HUS9" s="453"/>
      <c r="HUT9" s="453"/>
      <c r="HUU9" s="283"/>
      <c r="HUV9" s="284"/>
      <c r="HUW9" s="285"/>
      <c r="HUX9" s="281"/>
      <c r="HUY9" s="282"/>
      <c r="HUZ9" s="453"/>
      <c r="HVA9" s="453"/>
      <c r="HVB9" s="453"/>
      <c r="HVC9" s="283"/>
      <c r="HVD9" s="284"/>
      <c r="HVE9" s="285"/>
      <c r="HVF9" s="281"/>
      <c r="HVG9" s="282"/>
      <c r="HVH9" s="453"/>
      <c r="HVI9" s="453"/>
      <c r="HVJ9" s="453"/>
      <c r="HVK9" s="283"/>
      <c r="HVL9" s="284"/>
      <c r="HVM9" s="285"/>
      <c r="HVN9" s="281"/>
      <c r="HVO9" s="282"/>
      <c r="HVP9" s="453"/>
      <c r="HVQ9" s="453"/>
      <c r="HVR9" s="453"/>
      <c r="HVS9" s="283"/>
      <c r="HVT9" s="284"/>
      <c r="HVU9" s="285"/>
      <c r="HVV9" s="281"/>
      <c r="HVW9" s="282"/>
      <c r="HVX9" s="453"/>
      <c r="HVY9" s="453"/>
      <c r="HVZ9" s="453"/>
      <c r="HWA9" s="283"/>
      <c r="HWB9" s="284"/>
      <c r="HWC9" s="285"/>
      <c r="HWD9" s="281"/>
      <c r="HWE9" s="282"/>
      <c r="HWF9" s="453"/>
      <c r="HWG9" s="453"/>
      <c r="HWH9" s="453"/>
      <c r="HWI9" s="283"/>
      <c r="HWJ9" s="284"/>
      <c r="HWK9" s="285"/>
      <c r="HWL9" s="281"/>
      <c r="HWM9" s="282"/>
      <c r="HWN9" s="453"/>
      <c r="HWO9" s="453"/>
      <c r="HWP9" s="453"/>
      <c r="HWQ9" s="283"/>
      <c r="HWR9" s="284"/>
      <c r="HWS9" s="285"/>
      <c r="HWT9" s="281"/>
      <c r="HWU9" s="282"/>
      <c r="HWV9" s="453"/>
      <c r="HWW9" s="453"/>
      <c r="HWX9" s="453"/>
      <c r="HWY9" s="283"/>
      <c r="HWZ9" s="284"/>
      <c r="HXA9" s="285"/>
      <c r="HXB9" s="281"/>
      <c r="HXC9" s="282"/>
      <c r="HXD9" s="453"/>
      <c r="HXE9" s="453"/>
      <c r="HXF9" s="453"/>
      <c r="HXG9" s="283"/>
      <c r="HXH9" s="284"/>
      <c r="HXI9" s="285"/>
      <c r="HXJ9" s="281"/>
      <c r="HXK9" s="282"/>
      <c r="HXL9" s="453"/>
      <c r="HXM9" s="453"/>
      <c r="HXN9" s="453"/>
      <c r="HXO9" s="283"/>
      <c r="HXP9" s="284"/>
      <c r="HXQ9" s="285"/>
      <c r="HXR9" s="281"/>
      <c r="HXS9" s="282"/>
      <c r="HXT9" s="453"/>
      <c r="HXU9" s="453"/>
      <c r="HXV9" s="453"/>
      <c r="HXW9" s="283"/>
      <c r="HXX9" s="284"/>
      <c r="HXY9" s="285"/>
      <c r="HXZ9" s="281"/>
      <c r="HYA9" s="282"/>
      <c r="HYB9" s="453"/>
      <c r="HYC9" s="453"/>
      <c r="HYD9" s="453"/>
      <c r="HYE9" s="283"/>
      <c r="HYF9" s="284"/>
      <c r="HYG9" s="285"/>
      <c r="HYH9" s="281"/>
      <c r="HYI9" s="282"/>
      <c r="HYJ9" s="453"/>
      <c r="HYK9" s="453"/>
      <c r="HYL9" s="453"/>
      <c r="HYM9" s="283"/>
      <c r="HYN9" s="284"/>
      <c r="HYO9" s="285"/>
      <c r="HYP9" s="281"/>
      <c r="HYQ9" s="282"/>
      <c r="HYR9" s="453"/>
      <c r="HYS9" s="453"/>
      <c r="HYT9" s="453"/>
      <c r="HYU9" s="283"/>
      <c r="HYV9" s="284"/>
      <c r="HYW9" s="285"/>
      <c r="HYX9" s="281"/>
      <c r="HYY9" s="282"/>
      <c r="HYZ9" s="453"/>
      <c r="HZA9" s="453"/>
      <c r="HZB9" s="453"/>
      <c r="HZC9" s="283"/>
      <c r="HZD9" s="284"/>
      <c r="HZE9" s="285"/>
      <c r="HZF9" s="281"/>
      <c r="HZG9" s="282"/>
      <c r="HZH9" s="453"/>
      <c r="HZI9" s="453"/>
      <c r="HZJ9" s="453"/>
      <c r="HZK9" s="283"/>
      <c r="HZL9" s="284"/>
      <c r="HZM9" s="285"/>
      <c r="HZN9" s="281"/>
      <c r="HZO9" s="282"/>
      <c r="HZP9" s="453"/>
      <c r="HZQ9" s="453"/>
      <c r="HZR9" s="453"/>
      <c r="HZS9" s="283"/>
      <c r="HZT9" s="284"/>
      <c r="HZU9" s="285"/>
      <c r="HZV9" s="281"/>
      <c r="HZW9" s="282"/>
      <c r="HZX9" s="453"/>
      <c r="HZY9" s="453"/>
      <c r="HZZ9" s="453"/>
      <c r="IAA9" s="283"/>
      <c r="IAB9" s="284"/>
      <c r="IAC9" s="285"/>
      <c r="IAD9" s="281"/>
      <c r="IAE9" s="282"/>
      <c r="IAF9" s="453"/>
      <c r="IAG9" s="453"/>
      <c r="IAH9" s="453"/>
      <c r="IAI9" s="283"/>
      <c r="IAJ9" s="284"/>
      <c r="IAK9" s="285"/>
      <c r="IAL9" s="281"/>
      <c r="IAM9" s="282"/>
      <c r="IAN9" s="453"/>
      <c r="IAO9" s="453"/>
      <c r="IAP9" s="453"/>
      <c r="IAQ9" s="283"/>
      <c r="IAR9" s="284"/>
      <c r="IAS9" s="285"/>
      <c r="IAT9" s="281"/>
      <c r="IAU9" s="282"/>
      <c r="IAV9" s="453"/>
      <c r="IAW9" s="453"/>
      <c r="IAX9" s="453"/>
      <c r="IAY9" s="283"/>
      <c r="IAZ9" s="284"/>
      <c r="IBA9" s="285"/>
      <c r="IBB9" s="281"/>
      <c r="IBC9" s="282"/>
      <c r="IBD9" s="453"/>
      <c r="IBE9" s="453"/>
      <c r="IBF9" s="453"/>
      <c r="IBG9" s="283"/>
      <c r="IBH9" s="284"/>
      <c r="IBI9" s="285"/>
      <c r="IBJ9" s="281"/>
      <c r="IBK9" s="282"/>
      <c r="IBL9" s="453"/>
      <c r="IBM9" s="453"/>
      <c r="IBN9" s="453"/>
      <c r="IBO9" s="283"/>
      <c r="IBP9" s="284"/>
      <c r="IBQ9" s="285"/>
      <c r="IBR9" s="281"/>
      <c r="IBS9" s="282"/>
      <c r="IBT9" s="453"/>
      <c r="IBU9" s="453"/>
      <c r="IBV9" s="453"/>
      <c r="IBW9" s="283"/>
      <c r="IBX9" s="284"/>
      <c r="IBY9" s="285"/>
      <c r="IBZ9" s="281"/>
      <c r="ICA9" s="282"/>
      <c r="ICB9" s="453"/>
      <c r="ICC9" s="453"/>
      <c r="ICD9" s="453"/>
      <c r="ICE9" s="283"/>
      <c r="ICF9" s="284"/>
      <c r="ICG9" s="285"/>
      <c r="ICH9" s="281"/>
      <c r="ICI9" s="282"/>
      <c r="ICJ9" s="453"/>
      <c r="ICK9" s="453"/>
      <c r="ICL9" s="453"/>
      <c r="ICM9" s="283"/>
      <c r="ICN9" s="284"/>
      <c r="ICO9" s="285"/>
      <c r="ICP9" s="281"/>
      <c r="ICQ9" s="282"/>
      <c r="ICR9" s="453"/>
      <c r="ICS9" s="453"/>
      <c r="ICT9" s="453"/>
      <c r="ICU9" s="283"/>
      <c r="ICV9" s="284"/>
      <c r="ICW9" s="285"/>
      <c r="ICX9" s="281"/>
      <c r="ICY9" s="282"/>
      <c r="ICZ9" s="453"/>
      <c r="IDA9" s="453"/>
      <c r="IDB9" s="453"/>
      <c r="IDC9" s="283"/>
      <c r="IDD9" s="284"/>
      <c r="IDE9" s="285"/>
      <c r="IDF9" s="281"/>
      <c r="IDG9" s="282"/>
      <c r="IDH9" s="453"/>
      <c r="IDI9" s="453"/>
      <c r="IDJ9" s="453"/>
      <c r="IDK9" s="283"/>
      <c r="IDL9" s="284"/>
      <c r="IDM9" s="285"/>
      <c r="IDN9" s="281"/>
      <c r="IDO9" s="282"/>
      <c r="IDP9" s="453"/>
      <c r="IDQ9" s="453"/>
      <c r="IDR9" s="453"/>
      <c r="IDS9" s="283"/>
      <c r="IDT9" s="284"/>
      <c r="IDU9" s="285"/>
      <c r="IDV9" s="281"/>
      <c r="IDW9" s="282"/>
      <c r="IDX9" s="453"/>
      <c r="IDY9" s="453"/>
      <c r="IDZ9" s="453"/>
      <c r="IEA9" s="283"/>
      <c r="IEB9" s="284"/>
      <c r="IEC9" s="285"/>
      <c r="IED9" s="281"/>
      <c r="IEE9" s="282"/>
      <c r="IEF9" s="453"/>
      <c r="IEG9" s="453"/>
      <c r="IEH9" s="453"/>
      <c r="IEI9" s="283"/>
      <c r="IEJ9" s="284"/>
      <c r="IEK9" s="285"/>
      <c r="IEL9" s="281"/>
      <c r="IEM9" s="282"/>
      <c r="IEN9" s="453"/>
      <c r="IEO9" s="453"/>
      <c r="IEP9" s="453"/>
      <c r="IEQ9" s="283"/>
      <c r="IER9" s="284"/>
      <c r="IES9" s="285"/>
      <c r="IET9" s="281"/>
      <c r="IEU9" s="282"/>
      <c r="IEV9" s="453"/>
      <c r="IEW9" s="453"/>
      <c r="IEX9" s="453"/>
      <c r="IEY9" s="283"/>
      <c r="IEZ9" s="284"/>
      <c r="IFA9" s="285"/>
      <c r="IFB9" s="281"/>
      <c r="IFC9" s="282"/>
      <c r="IFD9" s="453"/>
      <c r="IFE9" s="453"/>
      <c r="IFF9" s="453"/>
      <c r="IFG9" s="283"/>
      <c r="IFH9" s="284"/>
      <c r="IFI9" s="285"/>
      <c r="IFJ9" s="281"/>
      <c r="IFK9" s="282"/>
      <c r="IFL9" s="453"/>
      <c r="IFM9" s="453"/>
      <c r="IFN9" s="453"/>
      <c r="IFO9" s="283"/>
      <c r="IFP9" s="284"/>
      <c r="IFQ9" s="285"/>
      <c r="IFR9" s="281"/>
      <c r="IFS9" s="282"/>
      <c r="IFT9" s="453"/>
      <c r="IFU9" s="453"/>
      <c r="IFV9" s="453"/>
      <c r="IFW9" s="283"/>
      <c r="IFX9" s="284"/>
      <c r="IFY9" s="285"/>
      <c r="IFZ9" s="281"/>
      <c r="IGA9" s="282"/>
      <c r="IGB9" s="453"/>
      <c r="IGC9" s="453"/>
      <c r="IGD9" s="453"/>
      <c r="IGE9" s="283"/>
      <c r="IGF9" s="284"/>
      <c r="IGG9" s="285"/>
      <c r="IGH9" s="281"/>
      <c r="IGI9" s="282"/>
      <c r="IGJ9" s="453"/>
      <c r="IGK9" s="453"/>
      <c r="IGL9" s="453"/>
      <c r="IGM9" s="283"/>
      <c r="IGN9" s="284"/>
      <c r="IGO9" s="285"/>
      <c r="IGP9" s="281"/>
      <c r="IGQ9" s="282"/>
      <c r="IGR9" s="453"/>
      <c r="IGS9" s="453"/>
      <c r="IGT9" s="453"/>
      <c r="IGU9" s="283"/>
      <c r="IGV9" s="284"/>
      <c r="IGW9" s="285"/>
      <c r="IGX9" s="281"/>
      <c r="IGY9" s="282"/>
      <c r="IGZ9" s="453"/>
      <c r="IHA9" s="453"/>
      <c r="IHB9" s="453"/>
      <c r="IHC9" s="283"/>
      <c r="IHD9" s="284"/>
      <c r="IHE9" s="285"/>
      <c r="IHF9" s="281"/>
      <c r="IHG9" s="282"/>
      <c r="IHH9" s="453"/>
      <c r="IHI9" s="453"/>
      <c r="IHJ9" s="453"/>
      <c r="IHK9" s="283"/>
      <c r="IHL9" s="284"/>
      <c r="IHM9" s="285"/>
      <c r="IHN9" s="281"/>
      <c r="IHO9" s="282"/>
      <c r="IHP9" s="453"/>
      <c r="IHQ9" s="453"/>
      <c r="IHR9" s="453"/>
      <c r="IHS9" s="283"/>
      <c r="IHT9" s="284"/>
      <c r="IHU9" s="285"/>
      <c r="IHV9" s="281"/>
      <c r="IHW9" s="282"/>
      <c r="IHX9" s="453"/>
      <c r="IHY9" s="453"/>
      <c r="IHZ9" s="453"/>
      <c r="IIA9" s="283"/>
      <c r="IIB9" s="284"/>
      <c r="IIC9" s="285"/>
      <c r="IID9" s="281"/>
      <c r="IIE9" s="282"/>
      <c r="IIF9" s="453"/>
      <c r="IIG9" s="453"/>
      <c r="IIH9" s="453"/>
      <c r="III9" s="283"/>
      <c r="IIJ9" s="284"/>
      <c r="IIK9" s="285"/>
      <c r="IIL9" s="281"/>
      <c r="IIM9" s="282"/>
      <c r="IIN9" s="453"/>
      <c r="IIO9" s="453"/>
      <c r="IIP9" s="453"/>
      <c r="IIQ9" s="283"/>
      <c r="IIR9" s="284"/>
      <c r="IIS9" s="285"/>
      <c r="IIT9" s="281"/>
      <c r="IIU9" s="282"/>
      <c r="IIV9" s="453"/>
      <c r="IIW9" s="453"/>
      <c r="IIX9" s="453"/>
      <c r="IIY9" s="283"/>
      <c r="IIZ9" s="284"/>
      <c r="IJA9" s="285"/>
      <c r="IJB9" s="281"/>
      <c r="IJC9" s="282"/>
      <c r="IJD9" s="453"/>
      <c r="IJE9" s="453"/>
      <c r="IJF9" s="453"/>
      <c r="IJG9" s="283"/>
      <c r="IJH9" s="284"/>
      <c r="IJI9" s="285"/>
      <c r="IJJ9" s="281"/>
      <c r="IJK9" s="282"/>
      <c r="IJL9" s="453"/>
      <c r="IJM9" s="453"/>
      <c r="IJN9" s="453"/>
      <c r="IJO9" s="283"/>
      <c r="IJP9" s="284"/>
      <c r="IJQ9" s="285"/>
      <c r="IJR9" s="281"/>
      <c r="IJS9" s="282"/>
      <c r="IJT9" s="453"/>
      <c r="IJU9" s="453"/>
      <c r="IJV9" s="453"/>
      <c r="IJW9" s="283"/>
      <c r="IJX9" s="284"/>
      <c r="IJY9" s="285"/>
      <c r="IJZ9" s="281"/>
      <c r="IKA9" s="282"/>
      <c r="IKB9" s="453"/>
      <c r="IKC9" s="453"/>
      <c r="IKD9" s="453"/>
      <c r="IKE9" s="283"/>
      <c r="IKF9" s="284"/>
      <c r="IKG9" s="285"/>
      <c r="IKH9" s="281"/>
      <c r="IKI9" s="282"/>
      <c r="IKJ9" s="453"/>
      <c r="IKK9" s="453"/>
      <c r="IKL9" s="453"/>
      <c r="IKM9" s="283"/>
      <c r="IKN9" s="284"/>
      <c r="IKO9" s="285"/>
      <c r="IKP9" s="281"/>
      <c r="IKQ9" s="282"/>
      <c r="IKR9" s="453"/>
      <c r="IKS9" s="453"/>
      <c r="IKT9" s="453"/>
      <c r="IKU9" s="283"/>
      <c r="IKV9" s="284"/>
      <c r="IKW9" s="285"/>
      <c r="IKX9" s="281"/>
      <c r="IKY9" s="282"/>
      <c r="IKZ9" s="453"/>
      <c r="ILA9" s="453"/>
      <c r="ILB9" s="453"/>
      <c r="ILC9" s="283"/>
      <c r="ILD9" s="284"/>
      <c r="ILE9" s="285"/>
      <c r="ILF9" s="281"/>
      <c r="ILG9" s="282"/>
      <c r="ILH9" s="453"/>
      <c r="ILI9" s="453"/>
      <c r="ILJ9" s="453"/>
      <c r="ILK9" s="283"/>
      <c r="ILL9" s="284"/>
      <c r="ILM9" s="285"/>
      <c r="ILN9" s="281"/>
      <c r="ILO9" s="282"/>
      <c r="ILP9" s="453"/>
      <c r="ILQ9" s="453"/>
      <c r="ILR9" s="453"/>
      <c r="ILS9" s="283"/>
      <c r="ILT9" s="284"/>
      <c r="ILU9" s="285"/>
      <c r="ILV9" s="281"/>
      <c r="ILW9" s="282"/>
      <c r="ILX9" s="453"/>
      <c r="ILY9" s="453"/>
      <c r="ILZ9" s="453"/>
      <c r="IMA9" s="283"/>
      <c r="IMB9" s="284"/>
      <c r="IMC9" s="285"/>
      <c r="IMD9" s="281"/>
      <c r="IME9" s="282"/>
      <c r="IMF9" s="453"/>
      <c r="IMG9" s="453"/>
      <c r="IMH9" s="453"/>
      <c r="IMI9" s="283"/>
      <c r="IMJ9" s="284"/>
      <c r="IMK9" s="285"/>
      <c r="IML9" s="281"/>
      <c r="IMM9" s="282"/>
      <c r="IMN9" s="453"/>
      <c r="IMO9" s="453"/>
      <c r="IMP9" s="453"/>
      <c r="IMQ9" s="283"/>
      <c r="IMR9" s="284"/>
      <c r="IMS9" s="285"/>
      <c r="IMT9" s="281"/>
      <c r="IMU9" s="282"/>
      <c r="IMV9" s="453"/>
      <c r="IMW9" s="453"/>
      <c r="IMX9" s="453"/>
      <c r="IMY9" s="283"/>
      <c r="IMZ9" s="284"/>
      <c r="INA9" s="285"/>
      <c r="INB9" s="281"/>
      <c r="INC9" s="282"/>
      <c r="IND9" s="453"/>
      <c r="INE9" s="453"/>
      <c r="INF9" s="453"/>
      <c r="ING9" s="283"/>
      <c r="INH9" s="284"/>
      <c r="INI9" s="285"/>
      <c r="INJ9" s="281"/>
      <c r="INK9" s="282"/>
      <c r="INL9" s="453"/>
      <c r="INM9" s="453"/>
      <c r="INN9" s="453"/>
      <c r="INO9" s="283"/>
      <c r="INP9" s="284"/>
      <c r="INQ9" s="285"/>
      <c r="INR9" s="281"/>
      <c r="INS9" s="282"/>
      <c r="INT9" s="453"/>
      <c r="INU9" s="453"/>
      <c r="INV9" s="453"/>
      <c r="INW9" s="283"/>
      <c r="INX9" s="284"/>
      <c r="INY9" s="285"/>
      <c r="INZ9" s="281"/>
      <c r="IOA9" s="282"/>
      <c r="IOB9" s="453"/>
      <c r="IOC9" s="453"/>
      <c r="IOD9" s="453"/>
      <c r="IOE9" s="283"/>
      <c r="IOF9" s="284"/>
      <c r="IOG9" s="285"/>
      <c r="IOH9" s="281"/>
      <c r="IOI9" s="282"/>
      <c r="IOJ9" s="453"/>
      <c r="IOK9" s="453"/>
      <c r="IOL9" s="453"/>
      <c r="IOM9" s="283"/>
      <c r="ION9" s="284"/>
      <c r="IOO9" s="285"/>
      <c r="IOP9" s="281"/>
      <c r="IOQ9" s="282"/>
      <c r="IOR9" s="453"/>
      <c r="IOS9" s="453"/>
      <c r="IOT9" s="453"/>
      <c r="IOU9" s="283"/>
      <c r="IOV9" s="284"/>
      <c r="IOW9" s="285"/>
      <c r="IOX9" s="281"/>
      <c r="IOY9" s="282"/>
      <c r="IOZ9" s="453"/>
      <c r="IPA9" s="453"/>
      <c r="IPB9" s="453"/>
      <c r="IPC9" s="283"/>
      <c r="IPD9" s="284"/>
      <c r="IPE9" s="285"/>
      <c r="IPF9" s="281"/>
      <c r="IPG9" s="282"/>
      <c r="IPH9" s="453"/>
      <c r="IPI9" s="453"/>
      <c r="IPJ9" s="453"/>
      <c r="IPK9" s="283"/>
      <c r="IPL9" s="284"/>
      <c r="IPM9" s="285"/>
      <c r="IPN9" s="281"/>
      <c r="IPO9" s="282"/>
      <c r="IPP9" s="453"/>
      <c r="IPQ9" s="453"/>
      <c r="IPR9" s="453"/>
      <c r="IPS9" s="283"/>
      <c r="IPT9" s="284"/>
      <c r="IPU9" s="285"/>
      <c r="IPV9" s="281"/>
      <c r="IPW9" s="282"/>
      <c r="IPX9" s="453"/>
      <c r="IPY9" s="453"/>
      <c r="IPZ9" s="453"/>
      <c r="IQA9" s="283"/>
      <c r="IQB9" s="284"/>
      <c r="IQC9" s="285"/>
      <c r="IQD9" s="281"/>
      <c r="IQE9" s="282"/>
      <c r="IQF9" s="453"/>
      <c r="IQG9" s="453"/>
      <c r="IQH9" s="453"/>
      <c r="IQI9" s="283"/>
      <c r="IQJ9" s="284"/>
      <c r="IQK9" s="285"/>
      <c r="IQL9" s="281"/>
      <c r="IQM9" s="282"/>
      <c r="IQN9" s="453"/>
      <c r="IQO9" s="453"/>
      <c r="IQP9" s="453"/>
      <c r="IQQ9" s="283"/>
      <c r="IQR9" s="284"/>
      <c r="IQS9" s="285"/>
      <c r="IQT9" s="281"/>
      <c r="IQU9" s="282"/>
      <c r="IQV9" s="453"/>
      <c r="IQW9" s="453"/>
      <c r="IQX9" s="453"/>
      <c r="IQY9" s="283"/>
      <c r="IQZ9" s="284"/>
      <c r="IRA9" s="285"/>
      <c r="IRB9" s="281"/>
      <c r="IRC9" s="282"/>
      <c r="IRD9" s="453"/>
      <c r="IRE9" s="453"/>
      <c r="IRF9" s="453"/>
      <c r="IRG9" s="283"/>
      <c r="IRH9" s="284"/>
      <c r="IRI9" s="285"/>
      <c r="IRJ9" s="281"/>
      <c r="IRK9" s="282"/>
      <c r="IRL9" s="453"/>
      <c r="IRM9" s="453"/>
      <c r="IRN9" s="453"/>
      <c r="IRO9" s="283"/>
      <c r="IRP9" s="284"/>
      <c r="IRQ9" s="285"/>
      <c r="IRR9" s="281"/>
      <c r="IRS9" s="282"/>
      <c r="IRT9" s="453"/>
      <c r="IRU9" s="453"/>
      <c r="IRV9" s="453"/>
      <c r="IRW9" s="283"/>
      <c r="IRX9" s="284"/>
      <c r="IRY9" s="285"/>
      <c r="IRZ9" s="281"/>
      <c r="ISA9" s="282"/>
      <c r="ISB9" s="453"/>
      <c r="ISC9" s="453"/>
      <c r="ISD9" s="453"/>
      <c r="ISE9" s="283"/>
      <c r="ISF9" s="284"/>
      <c r="ISG9" s="285"/>
      <c r="ISH9" s="281"/>
      <c r="ISI9" s="282"/>
      <c r="ISJ9" s="453"/>
      <c r="ISK9" s="453"/>
      <c r="ISL9" s="453"/>
      <c r="ISM9" s="283"/>
      <c r="ISN9" s="284"/>
      <c r="ISO9" s="285"/>
      <c r="ISP9" s="281"/>
      <c r="ISQ9" s="282"/>
      <c r="ISR9" s="453"/>
      <c r="ISS9" s="453"/>
      <c r="IST9" s="453"/>
      <c r="ISU9" s="283"/>
      <c r="ISV9" s="284"/>
      <c r="ISW9" s="285"/>
      <c r="ISX9" s="281"/>
      <c r="ISY9" s="282"/>
      <c r="ISZ9" s="453"/>
      <c r="ITA9" s="453"/>
      <c r="ITB9" s="453"/>
      <c r="ITC9" s="283"/>
      <c r="ITD9" s="284"/>
      <c r="ITE9" s="285"/>
      <c r="ITF9" s="281"/>
      <c r="ITG9" s="282"/>
      <c r="ITH9" s="453"/>
      <c r="ITI9" s="453"/>
      <c r="ITJ9" s="453"/>
      <c r="ITK9" s="283"/>
      <c r="ITL9" s="284"/>
      <c r="ITM9" s="285"/>
      <c r="ITN9" s="281"/>
      <c r="ITO9" s="282"/>
      <c r="ITP9" s="453"/>
      <c r="ITQ9" s="453"/>
      <c r="ITR9" s="453"/>
      <c r="ITS9" s="283"/>
      <c r="ITT9" s="284"/>
      <c r="ITU9" s="285"/>
      <c r="ITV9" s="281"/>
      <c r="ITW9" s="282"/>
      <c r="ITX9" s="453"/>
      <c r="ITY9" s="453"/>
      <c r="ITZ9" s="453"/>
      <c r="IUA9" s="283"/>
      <c r="IUB9" s="284"/>
      <c r="IUC9" s="285"/>
      <c r="IUD9" s="281"/>
      <c r="IUE9" s="282"/>
      <c r="IUF9" s="453"/>
      <c r="IUG9" s="453"/>
      <c r="IUH9" s="453"/>
      <c r="IUI9" s="283"/>
      <c r="IUJ9" s="284"/>
      <c r="IUK9" s="285"/>
      <c r="IUL9" s="281"/>
      <c r="IUM9" s="282"/>
      <c r="IUN9" s="453"/>
      <c r="IUO9" s="453"/>
      <c r="IUP9" s="453"/>
      <c r="IUQ9" s="283"/>
      <c r="IUR9" s="284"/>
      <c r="IUS9" s="285"/>
      <c r="IUT9" s="281"/>
      <c r="IUU9" s="282"/>
      <c r="IUV9" s="453"/>
      <c r="IUW9" s="453"/>
      <c r="IUX9" s="453"/>
      <c r="IUY9" s="283"/>
      <c r="IUZ9" s="284"/>
      <c r="IVA9" s="285"/>
      <c r="IVB9" s="281"/>
      <c r="IVC9" s="282"/>
      <c r="IVD9" s="453"/>
      <c r="IVE9" s="453"/>
      <c r="IVF9" s="453"/>
      <c r="IVG9" s="283"/>
      <c r="IVH9" s="284"/>
      <c r="IVI9" s="285"/>
      <c r="IVJ9" s="281"/>
      <c r="IVK9" s="282"/>
      <c r="IVL9" s="453"/>
      <c r="IVM9" s="453"/>
      <c r="IVN9" s="453"/>
      <c r="IVO9" s="283"/>
      <c r="IVP9" s="284"/>
      <c r="IVQ9" s="285"/>
      <c r="IVR9" s="281"/>
      <c r="IVS9" s="282"/>
      <c r="IVT9" s="453"/>
      <c r="IVU9" s="453"/>
      <c r="IVV9" s="453"/>
      <c r="IVW9" s="283"/>
      <c r="IVX9" s="284"/>
      <c r="IVY9" s="285"/>
      <c r="IVZ9" s="281"/>
      <c r="IWA9" s="282"/>
      <c r="IWB9" s="453"/>
      <c r="IWC9" s="453"/>
      <c r="IWD9" s="453"/>
      <c r="IWE9" s="283"/>
      <c r="IWF9" s="284"/>
      <c r="IWG9" s="285"/>
      <c r="IWH9" s="281"/>
      <c r="IWI9" s="282"/>
      <c r="IWJ9" s="453"/>
      <c r="IWK9" s="453"/>
      <c r="IWL9" s="453"/>
      <c r="IWM9" s="283"/>
      <c r="IWN9" s="284"/>
      <c r="IWO9" s="285"/>
      <c r="IWP9" s="281"/>
      <c r="IWQ9" s="282"/>
      <c r="IWR9" s="453"/>
      <c r="IWS9" s="453"/>
      <c r="IWT9" s="453"/>
      <c r="IWU9" s="283"/>
      <c r="IWV9" s="284"/>
      <c r="IWW9" s="285"/>
      <c r="IWX9" s="281"/>
      <c r="IWY9" s="282"/>
      <c r="IWZ9" s="453"/>
      <c r="IXA9" s="453"/>
      <c r="IXB9" s="453"/>
      <c r="IXC9" s="283"/>
      <c r="IXD9" s="284"/>
      <c r="IXE9" s="285"/>
      <c r="IXF9" s="281"/>
      <c r="IXG9" s="282"/>
      <c r="IXH9" s="453"/>
      <c r="IXI9" s="453"/>
      <c r="IXJ9" s="453"/>
      <c r="IXK9" s="283"/>
      <c r="IXL9" s="284"/>
      <c r="IXM9" s="285"/>
      <c r="IXN9" s="281"/>
      <c r="IXO9" s="282"/>
      <c r="IXP9" s="453"/>
      <c r="IXQ9" s="453"/>
      <c r="IXR9" s="453"/>
      <c r="IXS9" s="283"/>
      <c r="IXT9" s="284"/>
      <c r="IXU9" s="285"/>
      <c r="IXV9" s="281"/>
      <c r="IXW9" s="282"/>
      <c r="IXX9" s="453"/>
      <c r="IXY9" s="453"/>
      <c r="IXZ9" s="453"/>
      <c r="IYA9" s="283"/>
      <c r="IYB9" s="284"/>
      <c r="IYC9" s="285"/>
      <c r="IYD9" s="281"/>
      <c r="IYE9" s="282"/>
      <c r="IYF9" s="453"/>
      <c r="IYG9" s="453"/>
      <c r="IYH9" s="453"/>
      <c r="IYI9" s="283"/>
      <c r="IYJ9" s="284"/>
      <c r="IYK9" s="285"/>
      <c r="IYL9" s="281"/>
      <c r="IYM9" s="282"/>
      <c r="IYN9" s="453"/>
      <c r="IYO9" s="453"/>
      <c r="IYP9" s="453"/>
      <c r="IYQ9" s="283"/>
      <c r="IYR9" s="284"/>
      <c r="IYS9" s="285"/>
      <c r="IYT9" s="281"/>
      <c r="IYU9" s="282"/>
      <c r="IYV9" s="453"/>
      <c r="IYW9" s="453"/>
      <c r="IYX9" s="453"/>
      <c r="IYY9" s="283"/>
      <c r="IYZ9" s="284"/>
      <c r="IZA9" s="285"/>
      <c r="IZB9" s="281"/>
      <c r="IZC9" s="282"/>
      <c r="IZD9" s="453"/>
      <c r="IZE9" s="453"/>
      <c r="IZF9" s="453"/>
      <c r="IZG9" s="283"/>
      <c r="IZH9" s="284"/>
      <c r="IZI9" s="285"/>
      <c r="IZJ9" s="281"/>
      <c r="IZK9" s="282"/>
      <c r="IZL9" s="453"/>
      <c r="IZM9" s="453"/>
      <c r="IZN9" s="453"/>
      <c r="IZO9" s="283"/>
      <c r="IZP9" s="284"/>
      <c r="IZQ9" s="285"/>
      <c r="IZR9" s="281"/>
      <c r="IZS9" s="282"/>
      <c r="IZT9" s="453"/>
      <c r="IZU9" s="453"/>
      <c r="IZV9" s="453"/>
      <c r="IZW9" s="283"/>
      <c r="IZX9" s="284"/>
      <c r="IZY9" s="285"/>
      <c r="IZZ9" s="281"/>
      <c r="JAA9" s="282"/>
      <c r="JAB9" s="453"/>
      <c r="JAC9" s="453"/>
      <c r="JAD9" s="453"/>
      <c r="JAE9" s="283"/>
      <c r="JAF9" s="284"/>
      <c r="JAG9" s="285"/>
      <c r="JAH9" s="281"/>
      <c r="JAI9" s="282"/>
      <c r="JAJ9" s="453"/>
      <c r="JAK9" s="453"/>
      <c r="JAL9" s="453"/>
      <c r="JAM9" s="283"/>
      <c r="JAN9" s="284"/>
      <c r="JAO9" s="285"/>
      <c r="JAP9" s="281"/>
      <c r="JAQ9" s="282"/>
      <c r="JAR9" s="453"/>
      <c r="JAS9" s="453"/>
      <c r="JAT9" s="453"/>
      <c r="JAU9" s="283"/>
      <c r="JAV9" s="284"/>
      <c r="JAW9" s="285"/>
      <c r="JAX9" s="281"/>
      <c r="JAY9" s="282"/>
      <c r="JAZ9" s="453"/>
      <c r="JBA9" s="453"/>
      <c r="JBB9" s="453"/>
      <c r="JBC9" s="283"/>
      <c r="JBD9" s="284"/>
      <c r="JBE9" s="285"/>
      <c r="JBF9" s="281"/>
      <c r="JBG9" s="282"/>
      <c r="JBH9" s="453"/>
      <c r="JBI9" s="453"/>
      <c r="JBJ9" s="453"/>
      <c r="JBK9" s="283"/>
      <c r="JBL9" s="284"/>
      <c r="JBM9" s="285"/>
      <c r="JBN9" s="281"/>
      <c r="JBO9" s="282"/>
      <c r="JBP9" s="453"/>
      <c r="JBQ9" s="453"/>
      <c r="JBR9" s="453"/>
      <c r="JBS9" s="283"/>
      <c r="JBT9" s="284"/>
      <c r="JBU9" s="285"/>
      <c r="JBV9" s="281"/>
      <c r="JBW9" s="282"/>
      <c r="JBX9" s="453"/>
      <c r="JBY9" s="453"/>
      <c r="JBZ9" s="453"/>
      <c r="JCA9" s="283"/>
      <c r="JCB9" s="284"/>
      <c r="JCC9" s="285"/>
      <c r="JCD9" s="281"/>
      <c r="JCE9" s="282"/>
      <c r="JCF9" s="453"/>
      <c r="JCG9" s="453"/>
      <c r="JCH9" s="453"/>
      <c r="JCI9" s="283"/>
      <c r="JCJ9" s="284"/>
      <c r="JCK9" s="285"/>
      <c r="JCL9" s="281"/>
      <c r="JCM9" s="282"/>
      <c r="JCN9" s="453"/>
      <c r="JCO9" s="453"/>
      <c r="JCP9" s="453"/>
      <c r="JCQ9" s="283"/>
      <c r="JCR9" s="284"/>
      <c r="JCS9" s="285"/>
      <c r="JCT9" s="281"/>
      <c r="JCU9" s="282"/>
      <c r="JCV9" s="453"/>
      <c r="JCW9" s="453"/>
      <c r="JCX9" s="453"/>
      <c r="JCY9" s="283"/>
      <c r="JCZ9" s="284"/>
      <c r="JDA9" s="285"/>
      <c r="JDB9" s="281"/>
      <c r="JDC9" s="282"/>
      <c r="JDD9" s="453"/>
      <c r="JDE9" s="453"/>
      <c r="JDF9" s="453"/>
      <c r="JDG9" s="283"/>
      <c r="JDH9" s="284"/>
      <c r="JDI9" s="285"/>
      <c r="JDJ9" s="281"/>
      <c r="JDK9" s="282"/>
      <c r="JDL9" s="453"/>
      <c r="JDM9" s="453"/>
      <c r="JDN9" s="453"/>
      <c r="JDO9" s="283"/>
      <c r="JDP9" s="284"/>
      <c r="JDQ9" s="285"/>
      <c r="JDR9" s="281"/>
      <c r="JDS9" s="282"/>
      <c r="JDT9" s="453"/>
      <c r="JDU9" s="453"/>
      <c r="JDV9" s="453"/>
      <c r="JDW9" s="283"/>
      <c r="JDX9" s="284"/>
      <c r="JDY9" s="285"/>
      <c r="JDZ9" s="281"/>
      <c r="JEA9" s="282"/>
      <c r="JEB9" s="453"/>
      <c r="JEC9" s="453"/>
      <c r="JED9" s="453"/>
      <c r="JEE9" s="283"/>
      <c r="JEF9" s="284"/>
      <c r="JEG9" s="285"/>
      <c r="JEH9" s="281"/>
      <c r="JEI9" s="282"/>
      <c r="JEJ9" s="453"/>
      <c r="JEK9" s="453"/>
      <c r="JEL9" s="453"/>
      <c r="JEM9" s="283"/>
      <c r="JEN9" s="284"/>
      <c r="JEO9" s="285"/>
      <c r="JEP9" s="281"/>
      <c r="JEQ9" s="282"/>
      <c r="JER9" s="453"/>
      <c r="JES9" s="453"/>
      <c r="JET9" s="453"/>
      <c r="JEU9" s="283"/>
      <c r="JEV9" s="284"/>
      <c r="JEW9" s="285"/>
      <c r="JEX9" s="281"/>
      <c r="JEY9" s="282"/>
      <c r="JEZ9" s="453"/>
      <c r="JFA9" s="453"/>
      <c r="JFB9" s="453"/>
      <c r="JFC9" s="283"/>
      <c r="JFD9" s="284"/>
      <c r="JFE9" s="285"/>
      <c r="JFF9" s="281"/>
      <c r="JFG9" s="282"/>
      <c r="JFH9" s="453"/>
      <c r="JFI9" s="453"/>
      <c r="JFJ9" s="453"/>
      <c r="JFK9" s="283"/>
      <c r="JFL9" s="284"/>
      <c r="JFM9" s="285"/>
      <c r="JFN9" s="281"/>
      <c r="JFO9" s="282"/>
      <c r="JFP9" s="453"/>
      <c r="JFQ9" s="453"/>
      <c r="JFR9" s="453"/>
      <c r="JFS9" s="283"/>
      <c r="JFT9" s="284"/>
      <c r="JFU9" s="285"/>
      <c r="JFV9" s="281"/>
      <c r="JFW9" s="282"/>
      <c r="JFX9" s="453"/>
      <c r="JFY9" s="453"/>
      <c r="JFZ9" s="453"/>
      <c r="JGA9" s="283"/>
      <c r="JGB9" s="284"/>
      <c r="JGC9" s="285"/>
      <c r="JGD9" s="281"/>
      <c r="JGE9" s="282"/>
      <c r="JGF9" s="453"/>
      <c r="JGG9" s="453"/>
      <c r="JGH9" s="453"/>
      <c r="JGI9" s="283"/>
      <c r="JGJ9" s="284"/>
      <c r="JGK9" s="285"/>
      <c r="JGL9" s="281"/>
      <c r="JGM9" s="282"/>
      <c r="JGN9" s="453"/>
      <c r="JGO9" s="453"/>
      <c r="JGP9" s="453"/>
      <c r="JGQ9" s="283"/>
      <c r="JGR9" s="284"/>
      <c r="JGS9" s="285"/>
      <c r="JGT9" s="281"/>
      <c r="JGU9" s="282"/>
      <c r="JGV9" s="453"/>
      <c r="JGW9" s="453"/>
      <c r="JGX9" s="453"/>
      <c r="JGY9" s="283"/>
      <c r="JGZ9" s="284"/>
      <c r="JHA9" s="285"/>
      <c r="JHB9" s="281"/>
      <c r="JHC9" s="282"/>
      <c r="JHD9" s="453"/>
      <c r="JHE9" s="453"/>
      <c r="JHF9" s="453"/>
      <c r="JHG9" s="283"/>
      <c r="JHH9" s="284"/>
      <c r="JHI9" s="285"/>
      <c r="JHJ9" s="281"/>
      <c r="JHK9" s="282"/>
      <c r="JHL9" s="453"/>
      <c r="JHM9" s="453"/>
      <c r="JHN9" s="453"/>
      <c r="JHO9" s="283"/>
      <c r="JHP9" s="284"/>
      <c r="JHQ9" s="285"/>
      <c r="JHR9" s="281"/>
      <c r="JHS9" s="282"/>
      <c r="JHT9" s="453"/>
      <c r="JHU9" s="453"/>
      <c r="JHV9" s="453"/>
      <c r="JHW9" s="283"/>
      <c r="JHX9" s="284"/>
      <c r="JHY9" s="285"/>
      <c r="JHZ9" s="281"/>
      <c r="JIA9" s="282"/>
      <c r="JIB9" s="453"/>
      <c r="JIC9" s="453"/>
      <c r="JID9" s="453"/>
      <c r="JIE9" s="283"/>
      <c r="JIF9" s="284"/>
      <c r="JIG9" s="285"/>
      <c r="JIH9" s="281"/>
      <c r="JII9" s="282"/>
      <c r="JIJ9" s="453"/>
      <c r="JIK9" s="453"/>
      <c r="JIL9" s="453"/>
      <c r="JIM9" s="283"/>
      <c r="JIN9" s="284"/>
      <c r="JIO9" s="285"/>
      <c r="JIP9" s="281"/>
      <c r="JIQ9" s="282"/>
      <c r="JIR9" s="453"/>
      <c r="JIS9" s="453"/>
      <c r="JIT9" s="453"/>
      <c r="JIU9" s="283"/>
      <c r="JIV9" s="284"/>
      <c r="JIW9" s="285"/>
      <c r="JIX9" s="281"/>
      <c r="JIY9" s="282"/>
      <c r="JIZ9" s="453"/>
      <c r="JJA9" s="453"/>
      <c r="JJB9" s="453"/>
      <c r="JJC9" s="283"/>
      <c r="JJD9" s="284"/>
      <c r="JJE9" s="285"/>
      <c r="JJF9" s="281"/>
      <c r="JJG9" s="282"/>
      <c r="JJH9" s="453"/>
      <c r="JJI9" s="453"/>
      <c r="JJJ9" s="453"/>
      <c r="JJK9" s="283"/>
      <c r="JJL9" s="284"/>
      <c r="JJM9" s="285"/>
      <c r="JJN9" s="281"/>
      <c r="JJO9" s="282"/>
      <c r="JJP9" s="453"/>
      <c r="JJQ9" s="453"/>
      <c r="JJR9" s="453"/>
      <c r="JJS9" s="283"/>
      <c r="JJT9" s="284"/>
      <c r="JJU9" s="285"/>
      <c r="JJV9" s="281"/>
      <c r="JJW9" s="282"/>
      <c r="JJX9" s="453"/>
      <c r="JJY9" s="453"/>
      <c r="JJZ9" s="453"/>
      <c r="JKA9" s="283"/>
      <c r="JKB9" s="284"/>
      <c r="JKC9" s="285"/>
      <c r="JKD9" s="281"/>
      <c r="JKE9" s="282"/>
      <c r="JKF9" s="453"/>
      <c r="JKG9" s="453"/>
      <c r="JKH9" s="453"/>
      <c r="JKI9" s="283"/>
      <c r="JKJ9" s="284"/>
      <c r="JKK9" s="285"/>
      <c r="JKL9" s="281"/>
      <c r="JKM9" s="282"/>
      <c r="JKN9" s="453"/>
      <c r="JKO9" s="453"/>
      <c r="JKP9" s="453"/>
      <c r="JKQ9" s="283"/>
      <c r="JKR9" s="284"/>
      <c r="JKS9" s="285"/>
      <c r="JKT9" s="281"/>
      <c r="JKU9" s="282"/>
      <c r="JKV9" s="453"/>
      <c r="JKW9" s="453"/>
      <c r="JKX9" s="453"/>
      <c r="JKY9" s="283"/>
      <c r="JKZ9" s="284"/>
      <c r="JLA9" s="285"/>
      <c r="JLB9" s="281"/>
      <c r="JLC9" s="282"/>
      <c r="JLD9" s="453"/>
      <c r="JLE9" s="453"/>
      <c r="JLF9" s="453"/>
      <c r="JLG9" s="283"/>
      <c r="JLH9" s="284"/>
      <c r="JLI9" s="285"/>
      <c r="JLJ9" s="281"/>
      <c r="JLK9" s="282"/>
      <c r="JLL9" s="453"/>
      <c r="JLM9" s="453"/>
      <c r="JLN9" s="453"/>
      <c r="JLO9" s="283"/>
      <c r="JLP9" s="284"/>
      <c r="JLQ9" s="285"/>
      <c r="JLR9" s="281"/>
      <c r="JLS9" s="282"/>
      <c r="JLT9" s="453"/>
      <c r="JLU9" s="453"/>
      <c r="JLV9" s="453"/>
      <c r="JLW9" s="283"/>
      <c r="JLX9" s="284"/>
      <c r="JLY9" s="285"/>
      <c r="JLZ9" s="281"/>
      <c r="JMA9" s="282"/>
      <c r="JMB9" s="453"/>
      <c r="JMC9" s="453"/>
      <c r="JMD9" s="453"/>
      <c r="JME9" s="283"/>
      <c r="JMF9" s="284"/>
      <c r="JMG9" s="285"/>
      <c r="JMH9" s="281"/>
      <c r="JMI9" s="282"/>
      <c r="JMJ9" s="453"/>
      <c r="JMK9" s="453"/>
      <c r="JML9" s="453"/>
      <c r="JMM9" s="283"/>
      <c r="JMN9" s="284"/>
      <c r="JMO9" s="285"/>
      <c r="JMP9" s="281"/>
      <c r="JMQ9" s="282"/>
      <c r="JMR9" s="453"/>
      <c r="JMS9" s="453"/>
      <c r="JMT9" s="453"/>
      <c r="JMU9" s="283"/>
      <c r="JMV9" s="284"/>
      <c r="JMW9" s="285"/>
      <c r="JMX9" s="281"/>
      <c r="JMY9" s="282"/>
      <c r="JMZ9" s="453"/>
      <c r="JNA9" s="453"/>
      <c r="JNB9" s="453"/>
      <c r="JNC9" s="283"/>
      <c r="JND9" s="284"/>
      <c r="JNE9" s="285"/>
      <c r="JNF9" s="281"/>
      <c r="JNG9" s="282"/>
      <c r="JNH9" s="453"/>
      <c r="JNI9" s="453"/>
      <c r="JNJ9" s="453"/>
      <c r="JNK9" s="283"/>
      <c r="JNL9" s="284"/>
      <c r="JNM9" s="285"/>
      <c r="JNN9" s="281"/>
      <c r="JNO9" s="282"/>
      <c r="JNP9" s="453"/>
      <c r="JNQ9" s="453"/>
      <c r="JNR9" s="453"/>
      <c r="JNS9" s="283"/>
      <c r="JNT9" s="284"/>
      <c r="JNU9" s="285"/>
      <c r="JNV9" s="281"/>
      <c r="JNW9" s="282"/>
      <c r="JNX9" s="453"/>
      <c r="JNY9" s="453"/>
      <c r="JNZ9" s="453"/>
      <c r="JOA9" s="283"/>
      <c r="JOB9" s="284"/>
      <c r="JOC9" s="285"/>
      <c r="JOD9" s="281"/>
      <c r="JOE9" s="282"/>
      <c r="JOF9" s="453"/>
      <c r="JOG9" s="453"/>
      <c r="JOH9" s="453"/>
      <c r="JOI9" s="283"/>
      <c r="JOJ9" s="284"/>
      <c r="JOK9" s="285"/>
      <c r="JOL9" s="281"/>
      <c r="JOM9" s="282"/>
      <c r="JON9" s="453"/>
      <c r="JOO9" s="453"/>
      <c r="JOP9" s="453"/>
      <c r="JOQ9" s="283"/>
      <c r="JOR9" s="284"/>
      <c r="JOS9" s="285"/>
      <c r="JOT9" s="281"/>
      <c r="JOU9" s="282"/>
      <c r="JOV9" s="453"/>
      <c r="JOW9" s="453"/>
      <c r="JOX9" s="453"/>
      <c r="JOY9" s="283"/>
      <c r="JOZ9" s="284"/>
      <c r="JPA9" s="285"/>
      <c r="JPB9" s="281"/>
      <c r="JPC9" s="282"/>
      <c r="JPD9" s="453"/>
      <c r="JPE9" s="453"/>
      <c r="JPF9" s="453"/>
      <c r="JPG9" s="283"/>
      <c r="JPH9" s="284"/>
      <c r="JPI9" s="285"/>
      <c r="JPJ9" s="281"/>
      <c r="JPK9" s="282"/>
      <c r="JPL9" s="453"/>
      <c r="JPM9" s="453"/>
      <c r="JPN9" s="453"/>
      <c r="JPO9" s="283"/>
      <c r="JPP9" s="284"/>
      <c r="JPQ9" s="285"/>
      <c r="JPR9" s="281"/>
      <c r="JPS9" s="282"/>
      <c r="JPT9" s="453"/>
      <c r="JPU9" s="453"/>
      <c r="JPV9" s="453"/>
      <c r="JPW9" s="283"/>
      <c r="JPX9" s="284"/>
      <c r="JPY9" s="285"/>
      <c r="JPZ9" s="281"/>
      <c r="JQA9" s="282"/>
      <c r="JQB9" s="453"/>
      <c r="JQC9" s="453"/>
      <c r="JQD9" s="453"/>
      <c r="JQE9" s="283"/>
      <c r="JQF9" s="284"/>
      <c r="JQG9" s="285"/>
      <c r="JQH9" s="281"/>
      <c r="JQI9" s="282"/>
      <c r="JQJ9" s="453"/>
      <c r="JQK9" s="453"/>
      <c r="JQL9" s="453"/>
      <c r="JQM9" s="283"/>
      <c r="JQN9" s="284"/>
      <c r="JQO9" s="285"/>
      <c r="JQP9" s="281"/>
      <c r="JQQ9" s="282"/>
      <c r="JQR9" s="453"/>
      <c r="JQS9" s="453"/>
      <c r="JQT9" s="453"/>
      <c r="JQU9" s="283"/>
      <c r="JQV9" s="284"/>
      <c r="JQW9" s="285"/>
      <c r="JQX9" s="281"/>
      <c r="JQY9" s="282"/>
      <c r="JQZ9" s="453"/>
      <c r="JRA9" s="453"/>
      <c r="JRB9" s="453"/>
      <c r="JRC9" s="283"/>
      <c r="JRD9" s="284"/>
      <c r="JRE9" s="285"/>
      <c r="JRF9" s="281"/>
      <c r="JRG9" s="282"/>
      <c r="JRH9" s="453"/>
      <c r="JRI9" s="453"/>
      <c r="JRJ9" s="453"/>
      <c r="JRK9" s="283"/>
      <c r="JRL9" s="284"/>
      <c r="JRM9" s="285"/>
      <c r="JRN9" s="281"/>
      <c r="JRO9" s="282"/>
      <c r="JRP9" s="453"/>
      <c r="JRQ9" s="453"/>
      <c r="JRR9" s="453"/>
      <c r="JRS9" s="283"/>
      <c r="JRT9" s="284"/>
      <c r="JRU9" s="285"/>
      <c r="JRV9" s="281"/>
      <c r="JRW9" s="282"/>
      <c r="JRX9" s="453"/>
      <c r="JRY9" s="453"/>
      <c r="JRZ9" s="453"/>
      <c r="JSA9" s="283"/>
      <c r="JSB9" s="284"/>
      <c r="JSC9" s="285"/>
      <c r="JSD9" s="281"/>
      <c r="JSE9" s="282"/>
      <c r="JSF9" s="453"/>
      <c r="JSG9" s="453"/>
      <c r="JSH9" s="453"/>
      <c r="JSI9" s="283"/>
      <c r="JSJ9" s="284"/>
      <c r="JSK9" s="285"/>
      <c r="JSL9" s="281"/>
      <c r="JSM9" s="282"/>
      <c r="JSN9" s="453"/>
      <c r="JSO9" s="453"/>
      <c r="JSP9" s="453"/>
      <c r="JSQ9" s="283"/>
      <c r="JSR9" s="284"/>
      <c r="JSS9" s="285"/>
      <c r="JST9" s="281"/>
      <c r="JSU9" s="282"/>
      <c r="JSV9" s="453"/>
      <c r="JSW9" s="453"/>
      <c r="JSX9" s="453"/>
      <c r="JSY9" s="283"/>
      <c r="JSZ9" s="284"/>
      <c r="JTA9" s="285"/>
      <c r="JTB9" s="281"/>
      <c r="JTC9" s="282"/>
      <c r="JTD9" s="453"/>
      <c r="JTE9" s="453"/>
      <c r="JTF9" s="453"/>
      <c r="JTG9" s="283"/>
      <c r="JTH9" s="284"/>
      <c r="JTI9" s="285"/>
      <c r="JTJ9" s="281"/>
      <c r="JTK9" s="282"/>
      <c r="JTL9" s="453"/>
      <c r="JTM9" s="453"/>
      <c r="JTN9" s="453"/>
      <c r="JTO9" s="283"/>
      <c r="JTP9" s="284"/>
      <c r="JTQ9" s="285"/>
      <c r="JTR9" s="281"/>
      <c r="JTS9" s="282"/>
      <c r="JTT9" s="453"/>
      <c r="JTU9" s="453"/>
      <c r="JTV9" s="453"/>
      <c r="JTW9" s="283"/>
      <c r="JTX9" s="284"/>
      <c r="JTY9" s="285"/>
      <c r="JTZ9" s="281"/>
      <c r="JUA9" s="282"/>
      <c r="JUB9" s="453"/>
      <c r="JUC9" s="453"/>
      <c r="JUD9" s="453"/>
      <c r="JUE9" s="283"/>
      <c r="JUF9" s="284"/>
      <c r="JUG9" s="285"/>
      <c r="JUH9" s="281"/>
      <c r="JUI9" s="282"/>
      <c r="JUJ9" s="453"/>
      <c r="JUK9" s="453"/>
      <c r="JUL9" s="453"/>
      <c r="JUM9" s="283"/>
      <c r="JUN9" s="284"/>
      <c r="JUO9" s="285"/>
      <c r="JUP9" s="281"/>
      <c r="JUQ9" s="282"/>
      <c r="JUR9" s="453"/>
      <c r="JUS9" s="453"/>
      <c r="JUT9" s="453"/>
      <c r="JUU9" s="283"/>
      <c r="JUV9" s="284"/>
      <c r="JUW9" s="285"/>
      <c r="JUX9" s="281"/>
      <c r="JUY9" s="282"/>
      <c r="JUZ9" s="453"/>
      <c r="JVA9" s="453"/>
      <c r="JVB9" s="453"/>
      <c r="JVC9" s="283"/>
      <c r="JVD9" s="284"/>
      <c r="JVE9" s="285"/>
      <c r="JVF9" s="281"/>
      <c r="JVG9" s="282"/>
      <c r="JVH9" s="453"/>
      <c r="JVI9" s="453"/>
      <c r="JVJ9" s="453"/>
      <c r="JVK9" s="283"/>
      <c r="JVL9" s="284"/>
      <c r="JVM9" s="285"/>
      <c r="JVN9" s="281"/>
      <c r="JVO9" s="282"/>
      <c r="JVP9" s="453"/>
      <c r="JVQ9" s="453"/>
      <c r="JVR9" s="453"/>
      <c r="JVS9" s="283"/>
      <c r="JVT9" s="284"/>
      <c r="JVU9" s="285"/>
      <c r="JVV9" s="281"/>
      <c r="JVW9" s="282"/>
      <c r="JVX9" s="453"/>
      <c r="JVY9" s="453"/>
      <c r="JVZ9" s="453"/>
      <c r="JWA9" s="283"/>
      <c r="JWB9" s="284"/>
      <c r="JWC9" s="285"/>
      <c r="JWD9" s="281"/>
      <c r="JWE9" s="282"/>
      <c r="JWF9" s="453"/>
      <c r="JWG9" s="453"/>
      <c r="JWH9" s="453"/>
      <c r="JWI9" s="283"/>
      <c r="JWJ9" s="284"/>
      <c r="JWK9" s="285"/>
      <c r="JWL9" s="281"/>
      <c r="JWM9" s="282"/>
      <c r="JWN9" s="453"/>
      <c r="JWO9" s="453"/>
      <c r="JWP9" s="453"/>
      <c r="JWQ9" s="283"/>
      <c r="JWR9" s="284"/>
      <c r="JWS9" s="285"/>
      <c r="JWT9" s="281"/>
      <c r="JWU9" s="282"/>
      <c r="JWV9" s="453"/>
      <c r="JWW9" s="453"/>
      <c r="JWX9" s="453"/>
      <c r="JWY9" s="283"/>
      <c r="JWZ9" s="284"/>
      <c r="JXA9" s="285"/>
      <c r="JXB9" s="281"/>
      <c r="JXC9" s="282"/>
      <c r="JXD9" s="453"/>
      <c r="JXE9" s="453"/>
      <c r="JXF9" s="453"/>
      <c r="JXG9" s="283"/>
      <c r="JXH9" s="284"/>
      <c r="JXI9" s="285"/>
      <c r="JXJ9" s="281"/>
      <c r="JXK9" s="282"/>
      <c r="JXL9" s="453"/>
      <c r="JXM9" s="453"/>
      <c r="JXN9" s="453"/>
      <c r="JXO9" s="283"/>
      <c r="JXP9" s="284"/>
      <c r="JXQ9" s="285"/>
      <c r="JXR9" s="281"/>
      <c r="JXS9" s="282"/>
      <c r="JXT9" s="453"/>
      <c r="JXU9" s="453"/>
      <c r="JXV9" s="453"/>
      <c r="JXW9" s="283"/>
      <c r="JXX9" s="284"/>
      <c r="JXY9" s="285"/>
      <c r="JXZ9" s="281"/>
      <c r="JYA9" s="282"/>
      <c r="JYB9" s="453"/>
      <c r="JYC9" s="453"/>
      <c r="JYD9" s="453"/>
      <c r="JYE9" s="283"/>
      <c r="JYF9" s="284"/>
      <c r="JYG9" s="285"/>
      <c r="JYH9" s="281"/>
      <c r="JYI9" s="282"/>
      <c r="JYJ9" s="453"/>
      <c r="JYK9" s="453"/>
      <c r="JYL9" s="453"/>
      <c r="JYM9" s="283"/>
      <c r="JYN9" s="284"/>
      <c r="JYO9" s="285"/>
      <c r="JYP9" s="281"/>
      <c r="JYQ9" s="282"/>
      <c r="JYR9" s="453"/>
      <c r="JYS9" s="453"/>
      <c r="JYT9" s="453"/>
      <c r="JYU9" s="283"/>
      <c r="JYV9" s="284"/>
      <c r="JYW9" s="285"/>
      <c r="JYX9" s="281"/>
      <c r="JYY9" s="282"/>
      <c r="JYZ9" s="453"/>
      <c r="JZA9" s="453"/>
      <c r="JZB9" s="453"/>
      <c r="JZC9" s="283"/>
      <c r="JZD9" s="284"/>
      <c r="JZE9" s="285"/>
      <c r="JZF9" s="281"/>
      <c r="JZG9" s="282"/>
      <c r="JZH9" s="453"/>
      <c r="JZI9" s="453"/>
      <c r="JZJ9" s="453"/>
      <c r="JZK9" s="283"/>
      <c r="JZL9" s="284"/>
      <c r="JZM9" s="285"/>
      <c r="JZN9" s="281"/>
      <c r="JZO9" s="282"/>
      <c r="JZP9" s="453"/>
      <c r="JZQ9" s="453"/>
      <c r="JZR9" s="453"/>
      <c r="JZS9" s="283"/>
      <c r="JZT9" s="284"/>
      <c r="JZU9" s="285"/>
      <c r="JZV9" s="281"/>
      <c r="JZW9" s="282"/>
      <c r="JZX9" s="453"/>
      <c r="JZY9" s="453"/>
      <c r="JZZ9" s="453"/>
      <c r="KAA9" s="283"/>
      <c r="KAB9" s="284"/>
      <c r="KAC9" s="285"/>
      <c r="KAD9" s="281"/>
      <c r="KAE9" s="282"/>
      <c r="KAF9" s="453"/>
      <c r="KAG9" s="453"/>
      <c r="KAH9" s="453"/>
      <c r="KAI9" s="283"/>
      <c r="KAJ9" s="284"/>
      <c r="KAK9" s="285"/>
      <c r="KAL9" s="281"/>
      <c r="KAM9" s="282"/>
      <c r="KAN9" s="453"/>
      <c r="KAO9" s="453"/>
      <c r="KAP9" s="453"/>
      <c r="KAQ9" s="283"/>
      <c r="KAR9" s="284"/>
      <c r="KAS9" s="285"/>
      <c r="KAT9" s="281"/>
      <c r="KAU9" s="282"/>
      <c r="KAV9" s="453"/>
      <c r="KAW9" s="453"/>
      <c r="KAX9" s="453"/>
      <c r="KAY9" s="283"/>
      <c r="KAZ9" s="284"/>
      <c r="KBA9" s="285"/>
      <c r="KBB9" s="281"/>
      <c r="KBC9" s="282"/>
      <c r="KBD9" s="453"/>
      <c r="KBE9" s="453"/>
      <c r="KBF9" s="453"/>
      <c r="KBG9" s="283"/>
      <c r="KBH9" s="284"/>
      <c r="KBI9" s="285"/>
      <c r="KBJ9" s="281"/>
      <c r="KBK9" s="282"/>
      <c r="KBL9" s="453"/>
      <c r="KBM9" s="453"/>
      <c r="KBN9" s="453"/>
      <c r="KBO9" s="283"/>
      <c r="KBP9" s="284"/>
      <c r="KBQ9" s="285"/>
      <c r="KBR9" s="281"/>
      <c r="KBS9" s="282"/>
      <c r="KBT9" s="453"/>
      <c r="KBU9" s="453"/>
      <c r="KBV9" s="453"/>
      <c r="KBW9" s="283"/>
      <c r="KBX9" s="284"/>
      <c r="KBY9" s="285"/>
      <c r="KBZ9" s="281"/>
      <c r="KCA9" s="282"/>
      <c r="KCB9" s="453"/>
      <c r="KCC9" s="453"/>
      <c r="KCD9" s="453"/>
      <c r="KCE9" s="283"/>
      <c r="KCF9" s="284"/>
      <c r="KCG9" s="285"/>
      <c r="KCH9" s="281"/>
      <c r="KCI9" s="282"/>
      <c r="KCJ9" s="453"/>
      <c r="KCK9" s="453"/>
      <c r="KCL9" s="453"/>
      <c r="KCM9" s="283"/>
      <c r="KCN9" s="284"/>
      <c r="KCO9" s="285"/>
      <c r="KCP9" s="281"/>
      <c r="KCQ9" s="282"/>
      <c r="KCR9" s="453"/>
      <c r="KCS9" s="453"/>
      <c r="KCT9" s="453"/>
      <c r="KCU9" s="283"/>
      <c r="KCV9" s="284"/>
      <c r="KCW9" s="285"/>
      <c r="KCX9" s="281"/>
      <c r="KCY9" s="282"/>
      <c r="KCZ9" s="453"/>
      <c r="KDA9" s="453"/>
      <c r="KDB9" s="453"/>
      <c r="KDC9" s="283"/>
      <c r="KDD9" s="284"/>
      <c r="KDE9" s="285"/>
      <c r="KDF9" s="281"/>
      <c r="KDG9" s="282"/>
      <c r="KDH9" s="453"/>
      <c r="KDI9" s="453"/>
      <c r="KDJ9" s="453"/>
      <c r="KDK9" s="283"/>
      <c r="KDL9" s="284"/>
      <c r="KDM9" s="285"/>
      <c r="KDN9" s="281"/>
      <c r="KDO9" s="282"/>
      <c r="KDP9" s="453"/>
      <c r="KDQ9" s="453"/>
      <c r="KDR9" s="453"/>
      <c r="KDS9" s="283"/>
      <c r="KDT9" s="284"/>
      <c r="KDU9" s="285"/>
      <c r="KDV9" s="281"/>
      <c r="KDW9" s="282"/>
      <c r="KDX9" s="453"/>
      <c r="KDY9" s="453"/>
      <c r="KDZ9" s="453"/>
      <c r="KEA9" s="283"/>
      <c r="KEB9" s="284"/>
      <c r="KEC9" s="285"/>
      <c r="KED9" s="281"/>
      <c r="KEE9" s="282"/>
      <c r="KEF9" s="453"/>
      <c r="KEG9" s="453"/>
      <c r="KEH9" s="453"/>
      <c r="KEI9" s="283"/>
      <c r="KEJ9" s="284"/>
      <c r="KEK9" s="285"/>
      <c r="KEL9" s="281"/>
      <c r="KEM9" s="282"/>
      <c r="KEN9" s="453"/>
      <c r="KEO9" s="453"/>
      <c r="KEP9" s="453"/>
      <c r="KEQ9" s="283"/>
      <c r="KER9" s="284"/>
      <c r="KES9" s="285"/>
      <c r="KET9" s="281"/>
      <c r="KEU9" s="282"/>
      <c r="KEV9" s="453"/>
      <c r="KEW9" s="453"/>
      <c r="KEX9" s="453"/>
      <c r="KEY9" s="283"/>
      <c r="KEZ9" s="284"/>
      <c r="KFA9" s="285"/>
      <c r="KFB9" s="281"/>
      <c r="KFC9" s="282"/>
      <c r="KFD9" s="453"/>
      <c r="KFE9" s="453"/>
      <c r="KFF9" s="453"/>
      <c r="KFG9" s="283"/>
      <c r="KFH9" s="284"/>
      <c r="KFI9" s="285"/>
      <c r="KFJ9" s="281"/>
      <c r="KFK9" s="282"/>
      <c r="KFL9" s="453"/>
      <c r="KFM9" s="453"/>
      <c r="KFN9" s="453"/>
      <c r="KFO9" s="283"/>
      <c r="KFP9" s="284"/>
      <c r="KFQ9" s="285"/>
      <c r="KFR9" s="281"/>
      <c r="KFS9" s="282"/>
      <c r="KFT9" s="453"/>
      <c r="KFU9" s="453"/>
      <c r="KFV9" s="453"/>
      <c r="KFW9" s="283"/>
      <c r="KFX9" s="284"/>
      <c r="KFY9" s="285"/>
      <c r="KFZ9" s="281"/>
      <c r="KGA9" s="282"/>
      <c r="KGB9" s="453"/>
      <c r="KGC9" s="453"/>
      <c r="KGD9" s="453"/>
      <c r="KGE9" s="283"/>
      <c r="KGF9" s="284"/>
      <c r="KGG9" s="285"/>
      <c r="KGH9" s="281"/>
      <c r="KGI9" s="282"/>
      <c r="KGJ9" s="453"/>
      <c r="KGK9" s="453"/>
      <c r="KGL9" s="453"/>
      <c r="KGM9" s="283"/>
      <c r="KGN9" s="284"/>
      <c r="KGO9" s="285"/>
      <c r="KGP9" s="281"/>
      <c r="KGQ9" s="282"/>
      <c r="KGR9" s="453"/>
      <c r="KGS9" s="453"/>
      <c r="KGT9" s="453"/>
      <c r="KGU9" s="283"/>
      <c r="KGV9" s="284"/>
      <c r="KGW9" s="285"/>
      <c r="KGX9" s="281"/>
      <c r="KGY9" s="282"/>
      <c r="KGZ9" s="453"/>
      <c r="KHA9" s="453"/>
      <c r="KHB9" s="453"/>
      <c r="KHC9" s="283"/>
      <c r="KHD9" s="284"/>
      <c r="KHE9" s="285"/>
      <c r="KHF9" s="281"/>
      <c r="KHG9" s="282"/>
      <c r="KHH9" s="453"/>
      <c r="KHI9" s="453"/>
      <c r="KHJ9" s="453"/>
      <c r="KHK9" s="283"/>
      <c r="KHL9" s="284"/>
      <c r="KHM9" s="285"/>
      <c r="KHN9" s="281"/>
      <c r="KHO9" s="282"/>
      <c r="KHP9" s="453"/>
      <c r="KHQ9" s="453"/>
      <c r="KHR9" s="453"/>
      <c r="KHS9" s="283"/>
      <c r="KHT9" s="284"/>
      <c r="KHU9" s="285"/>
      <c r="KHV9" s="281"/>
      <c r="KHW9" s="282"/>
      <c r="KHX9" s="453"/>
      <c r="KHY9" s="453"/>
      <c r="KHZ9" s="453"/>
      <c r="KIA9" s="283"/>
      <c r="KIB9" s="284"/>
      <c r="KIC9" s="285"/>
      <c r="KID9" s="281"/>
      <c r="KIE9" s="282"/>
      <c r="KIF9" s="453"/>
      <c r="KIG9" s="453"/>
      <c r="KIH9" s="453"/>
      <c r="KII9" s="283"/>
      <c r="KIJ9" s="284"/>
      <c r="KIK9" s="285"/>
      <c r="KIL9" s="281"/>
      <c r="KIM9" s="282"/>
      <c r="KIN9" s="453"/>
      <c r="KIO9" s="453"/>
      <c r="KIP9" s="453"/>
      <c r="KIQ9" s="283"/>
      <c r="KIR9" s="284"/>
      <c r="KIS9" s="285"/>
      <c r="KIT9" s="281"/>
      <c r="KIU9" s="282"/>
      <c r="KIV9" s="453"/>
      <c r="KIW9" s="453"/>
      <c r="KIX9" s="453"/>
      <c r="KIY9" s="283"/>
      <c r="KIZ9" s="284"/>
      <c r="KJA9" s="285"/>
      <c r="KJB9" s="281"/>
      <c r="KJC9" s="282"/>
      <c r="KJD9" s="453"/>
      <c r="KJE9" s="453"/>
      <c r="KJF9" s="453"/>
      <c r="KJG9" s="283"/>
      <c r="KJH9" s="284"/>
      <c r="KJI9" s="285"/>
      <c r="KJJ9" s="281"/>
      <c r="KJK9" s="282"/>
      <c r="KJL9" s="453"/>
      <c r="KJM9" s="453"/>
      <c r="KJN9" s="453"/>
      <c r="KJO9" s="283"/>
      <c r="KJP9" s="284"/>
      <c r="KJQ9" s="285"/>
      <c r="KJR9" s="281"/>
      <c r="KJS9" s="282"/>
      <c r="KJT9" s="453"/>
      <c r="KJU9" s="453"/>
      <c r="KJV9" s="453"/>
      <c r="KJW9" s="283"/>
      <c r="KJX9" s="284"/>
      <c r="KJY9" s="285"/>
      <c r="KJZ9" s="281"/>
      <c r="KKA9" s="282"/>
      <c r="KKB9" s="453"/>
      <c r="KKC9" s="453"/>
      <c r="KKD9" s="453"/>
      <c r="KKE9" s="283"/>
      <c r="KKF9" s="284"/>
      <c r="KKG9" s="285"/>
      <c r="KKH9" s="281"/>
      <c r="KKI9" s="282"/>
      <c r="KKJ9" s="453"/>
      <c r="KKK9" s="453"/>
      <c r="KKL9" s="453"/>
      <c r="KKM9" s="283"/>
      <c r="KKN9" s="284"/>
      <c r="KKO9" s="285"/>
      <c r="KKP9" s="281"/>
      <c r="KKQ9" s="282"/>
      <c r="KKR9" s="453"/>
      <c r="KKS9" s="453"/>
      <c r="KKT9" s="453"/>
      <c r="KKU9" s="283"/>
      <c r="KKV9" s="284"/>
      <c r="KKW9" s="285"/>
      <c r="KKX9" s="281"/>
      <c r="KKY9" s="282"/>
      <c r="KKZ9" s="453"/>
      <c r="KLA9" s="453"/>
      <c r="KLB9" s="453"/>
      <c r="KLC9" s="283"/>
      <c r="KLD9" s="284"/>
      <c r="KLE9" s="285"/>
      <c r="KLF9" s="281"/>
      <c r="KLG9" s="282"/>
      <c r="KLH9" s="453"/>
      <c r="KLI9" s="453"/>
      <c r="KLJ9" s="453"/>
      <c r="KLK9" s="283"/>
      <c r="KLL9" s="284"/>
      <c r="KLM9" s="285"/>
      <c r="KLN9" s="281"/>
      <c r="KLO9" s="282"/>
      <c r="KLP9" s="453"/>
      <c r="KLQ9" s="453"/>
      <c r="KLR9" s="453"/>
      <c r="KLS9" s="283"/>
      <c r="KLT9" s="284"/>
      <c r="KLU9" s="285"/>
      <c r="KLV9" s="281"/>
      <c r="KLW9" s="282"/>
      <c r="KLX9" s="453"/>
      <c r="KLY9" s="453"/>
      <c r="KLZ9" s="453"/>
      <c r="KMA9" s="283"/>
      <c r="KMB9" s="284"/>
      <c r="KMC9" s="285"/>
      <c r="KMD9" s="281"/>
      <c r="KME9" s="282"/>
      <c r="KMF9" s="453"/>
      <c r="KMG9" s="453"/>
      <c r="KMH9" s="453"/>
      <c r="KMI9" s="283"/>
      <c r="KMJ9" s="284"/>
      <c r="KMK9" s="285"/>
      <c r="KML9" s="281"/>
      <c r="KMM9" s="282"/>
      <c r="KMN9" s="453"/>
      <c r="KMO9" s="453"/>
      <c r="KMP9" s="453"/>
      <c r="KMQ9" s="283"/>
      <c r="KMR9" s="284"/>
      <c r="KMS9" s="285"/>
      <c r="KMT9" s="281"/>
      <c r="KMU9" s="282"/>
      <c r="KMV9" s="453"/>
      <c r="KMW9" s="453"/>
      <c r="KMX9" s="453"/>
      <c r="KMY9" s="283"/>
      <c r="KMZ9" s="284"/>
      <c r="KNA9" s="285"/>
      <c r="KNB9" s="281"/>
      <c r="KNC9" s="282"/>
      <c r="KND9" s="453"/>
      <c r="KNE9" s="453"/>
      <c r="KNF9" s="453"/>
      <c r="KNG9" s="283"/>
      <c r="KNH9" s="284"/>
      <c r="KNI9" s="285"/>
      <c r="KNJ9" s="281"/>
      <c r="KNK9" s="282"/>
      <c r="KNL9" s="453"/>
      <c r="KNM9" s="453"/>
      <c r="KNN9" s="453"/>
      <c r="KNO9" s="283"/>
      <c r="KNP9" s="284"/>
      <c r="KNQ9" s="285"/>
      <c r="KNR9" s="281"/>
      <c r="KNS9" s="282"/>
      <c r="KNT9" s="453"/>
      <c r="KNU9" s="453"/>
      <c r="KNV9" s="453"/>
      <c r="KNW9" s="283"/>
      <c r="KNX9" s="284"/>
      <c r="KNY9" s="285"/>
      <c r="KNZ9" s="281"/>
      <c r="KOA9" s="282"/>
      <c r="KOB9" s="453"/>
      <c r="KOC9" s="453"/>
      <c r="KOD9" s="453"/>
      <c r="KOE9" s="283"/>
      <c r="KOF9" s="284"/>
      <c r="KOG9" s="285"/>
      <c r="KOH9" s="281"/>
      <c r="KOI9" s="282"/>
      <c r="KOJ9" s="453"/>
      <c r="KOK9" s="453"/>
      <c r="KOL9" s="453"/>
      <c r="KOM9" s="283"/>
      <c r="KON9" s="284"/>
      <c r="KOO9" s="285"/>
      <c r="KOP9" s="281"/>
      <c r="KOQ9" s="282"/>
      <c r="KOR9" s="453"/>
      <c r="KOS9" s="453"/>
      <c r="KOT9" s="453"/>
      <c r="KOU9" s="283"/>
      <c r="KOV9" s="284"/>
      <c r="KOW9" s="285"/>
      <c r="KOX9" s="281"/>
      <c r="KOY9" s="282"/>
      <c r="KOZ9" s="453"/>
      <c r="KPA9" s="453"/>
      <c r="KPB9" s="453"/>
      <c r="KPC9" s="283"/>
      <c r="KPD9" s="284"/>
      <c r="KPE9" s="285"/>
      <c r="KPF9" s="281"/>
      <c r="KPG9" s="282"/>
      <c r="KPH9" s="453"/>
      <c r="KPI9" s="453"/>
      <c r="KPJ9" s="453"/>
      <c r="KPK9" s="283"/>
      <c r="KPL9" s="284"/>
      <c r="KPM9" s="285"/>
      <c r="KPN9" s="281"/>
      <c r="KPO9" s="282"/>
      <c r="KPP9" s="453"/>
      <c r="KPQ9" s="453"/>
      <c r="KPR9" s="453"/>
      <c r="KPS9" s="283"/>
      <c r="KPT9" s="284"/>
      <c r="KPU9" s="285"/>
      <c r="KPV9" s="281"/>
      <c r="KPW9" s="282"/>
      <c r="KPX9" s="453"/>
      <c r="KPY9" s="453"/>
      <c r="KPZ9" s="453"/>
      <c r="KQA9" s="283"/>
      <c r="KQB9" s="284"/>
      <c r="KQC9" s="285"/>
      <c r="KQD9" s="281"/>
      <c r="KQE9" s="282"/>
      <c r="KQF9" s="453"/>
      <c r="KQG9" s="453"/>
      <c r="KQH9" s="453"/>
      <c r="KQI9" s="283"/>
      <c r="KQJ9" s="284"/>
      <c r="KQK9" s="285"/>
      <c r="KQL9" s="281"/>
      <c r="KQM9" s="282"/>
      <c r="KQN9" s="453"/>
      <c r="KQO9" s="453"/>
      <c r="KQP9" s="453"/>
      <c r="KQQ9" s="283"/>
      <c r="KQR9" s="284"/>
      <c r="KQS9" s="285"/>
      <c r="KQT9" s="281"/>
      <c r="KQU9" s="282"/>
      <c r="KQV9" s="453"/>
      <c r="KQW9" s="453"/>
      <c r="KQX9" s="453"/>
      <c r="KQY9" s="283"/>
      <c r="KQZ9" s="284"/>
      <c r="KRA9" s="285"/>
      <c r="KRB9" s="281"/>
      <c r="KRC9" s="282"/>
      <c r="KRD9" s="453"/>
      <c r="KRE9" s="453"/>
      <c r="KRF9" s="453"/>
      <c r="KRG9" s="283"/>
      <c r="KRH9" s="284"/>
      <c r="KRI9" s="285"/>
      <c r="KRJ9" s="281"/>
      <c r="KRK9" s="282"/>
      <c r="KRL9" s="453"/>
      <c r="KRM9" s="453"/>
      <c r="KRN9" s="453"/>
      <c r="KRO9" s="283"/>
      <c r="KRP9" s="284"/>
      <c r="KRQ9" s="285"/>
      <c r="KRR9" s="281"/>
      <c r="KRS9" s="282"/>
      <c r="KRT9" s="453"/>
      <c r="KRU9" s="453"/>
      <c r="KRV9" s="453"/>
      <c r="KRW9" s="283"/>
      <c r="KRX9" s="284"/>
      <c r="KRY9" s="285"/>
      <c r="KRZ9" s="281"/>
      <c r="KSA9" s="282"/>
      <c r="KSB9" s="453"/>
      <c r="KSC9" s="453"/>
      <c r="KSD9" s="453"/>
      <c r="KSE9" s="283"/>
      <c r="KSF9" s="284"/>
      <c r="KSG9" s="285"/>
      <c r="KSH9" s="281"/>
      <c r="KSI9" s="282"/>
      <c r="KSJ9" s="453"/>
      <c r="KSK9" s="453"/>
      <c r="KSL9" s="453"/>
      <c r="KSM9" s="283"/>
      <c r="KSN9" s="284"/>
      <c r="KSO9" s="285"/>
      <c r="KSP9" s="281"/>
      <c r="KSQ9" s="282"/>
      <c r="KSR9" s="453"/>
      <c r="KSS9" s="453"/>
      <c r="KST9" s="453"/>
      <c r="KSU9" s="283"/>
      <c r="KSV9" s="284"/>
      <c r="KSW9" s="285"/>
      <c r="KSX9" s="281"/>
      <c r="KSY9" s="282"/>
      <c r="KSZ9" s="453"/>
      <c r="KTA9" s="453"/>
      <c r="KTB9" s="453"/>
      <c r="KTC9" s="283"/>
      <c r="KTD9" s="284"/>
      <c r="KTE9" s="285"/>
      <c r="KTF9" s="281"/>
      <c r="KTG9" s="282"/>
      <c r="KTH9" s="453"/>
      <c r="KTI9" s="453"/>
      <c r="KTJ9" s="453"/>
      <c r="KTK9" s="283"/>
      <c r="KTL9" s="284"/>
      <c r="KTM9" s="285"/>
      <c r="KTN9" s="281"/>
      <c r="KTO9" s="282"/>
      <c r="KTP9" s="453"/>
      <c r="KTQ9" s="453"/>
      <c r="KTR9" s="453"/>
      <c r="KTS9" s="283"/>
      <c r="KTT9" s="284"/>
      <c r="KTU9" s="285"/>
      <c r="KTV9" s="281"/>
      <c r="KTW9" s="282"/>
      <c r="KTX9" s="453"/>
      <c r="KTY9" s="453"/>
      <c r="KTZ9" s="453"/>
      <c r="KUA9" s="283"/>
      <c r="KUB9" s="284"/>
      <c r="KUC9" s="285"/>
      <c r="KUD9" s="281"/>
      <c r="KUE9" s="282"/>
      <c r="KUF9" s="453"/>
      <c r="KUG9" s="453"/>
      <c r="KUH9" s="453"/>
      <c r="KUI9" s="283"/>
      <c r="KUJ9" s="284"/>
      <c r="KUK9" s="285"/>
      <c r="KUL9" s="281"/>
      <c r="KUM9" s="282"/>
      <c r="KUN9" s="453"/>
      <c r="KUO9" s="453"/>
      <c r="KUP9" s="453"/>
      <c r="KUQ9" s="283"/>
      <c r="KUR9" s="284"/>
      <c r="KUS9" s="285"/>
      <c r="KUT9" s="281"/>
      <c r="KUU9" s="282"/>
      <c r="KUV9" s="453"/>
      <c r="KUW9" s="453"/>
      <c r="KUX9" s="453"/>
      <c r="KUY9" s="283"/>
      <c r="KUZ9" s="284"/>
      <c r="KVA9" s="285"/>
      <c r="KVB9" s="281"/>
      <c r="KVC9" s="282"/>
      <c r="KVD9" s="453"/>
      <c r="KVE9" s="453"/>
      <c r="KVF9" s="453"/>
      <c r="KVG9" s="283"/>
      <c r="KVH9" s="284"/>
      <c r="KVI9" s="285"/>
      <c r="KVJ9" s="281"/>
      <c r="KVK9" s="282"/>
      <c r="KVL9" s="453"/>
      <c r="KVM9" s="453"/>
      <c r="KVN9" s="453"/>
      <c r="KVO9" s="283"/>
      <c r="KVP9" s="284"/>
      <c r="KVQ9" s="285"/>
      <c r="KVR9" s="281"/>
      <c r="KVS9" s="282"/>
      <c r="KVT9" s="453"/>
      <c r="KVU9" s="453"/>
      <c r="KVV9" s="453"/>
      <c r="KVW9" s="283"/>
      <c r="KVX9" s="284"/>
      <c r="KVY9" s="285"/>
      <c r="KVZ9" s="281"/>
      <c r="KWA9" s="282"/>
      <c r="KWB9" s="453"/>
      <c r="KWC9" s="453"/>
      <c r="KWD9" s="453"/>
      <c r="KWE9" s="283"/>
      <c r="KWF9" s="284"/>
      <c r="KWG9" s="285"/>
      <c r="KWH9" s="281"/>
      <c r="KWI9" s="282"/>
      <c r="KWJ9" s="453"/>
      <c r="KWK9" s="453"/>
      <c r="KWL9" s="453"/>
      <c r="KWM9" s="283"/>
      <c r="KWN9" s="284"/>
      <c r="KWO9" s="285"/>
      <c r="KWP9" s="281"/>
      <c r="KWQ9" s="282"/>
      <c r="KWR9" s="453"/>
      <c r="KWS9" s="453"/>
      <c r="KWT9" s="453"/>
      <c r="KWU9" s="283"/>
      <c r="KWV9" s="284"/>
      <c r="KWW9" s="285"/>
      <c r="KWX9" s="281"/>
      <c r="KWY9" s="282"/>
      <c r="KWZ9" s="453"/>
      <c r="KXA9" s="453"/>
      <c r="KXB9" s="453"/>
      <c r="KXC9" s="283"/>
      <c r="KXD9" s="284"/>
      <c r="KXE9" s="285"/>
      <c r="KXF9" s="281"/>
      <c r="KXG9" s="282"/>
      <c r="KXH9" s="453"/>
      <c r="KXI9" s="453"/>
      <c r="KXJ9" s="453"/>
      <c r="KXK9" s="283"/>
      <c r="KXL9" s="284"/>
      <c r="KXM9" s="285"/>
      <c r="KXN9" s="281"/>
      <c r="KXO9" s="282"/>
      <c r="KXP9" s="453"/>
      <c r="KXQ9" s="453"/>
      <c r="KXR9" s="453"/>
      <c r="KXS9" s="283"/>
      <c r="KXT9" s="284"/>
      <c r="KXU9" s="285"/>
      <c r="KXV9" s="281"/>
      <c r="KXW9" s="282"/>
      <c r="KXX9" s="453"/>
      <c r="KXY9" s="453"/>
      <c r="KXZ9" s="453"/>
      <c r="KYA9" s="283"/>
      <c r="KYB9" s="284"/>
      <c r="KYC9" s="285"/>
      <c r="KYD9" s="281"/>
      <c r="KYE9" s="282"/>
      <c r="KYF9" s="453"/>
      <c r="KYG9" s="453"/>
      <c r="KYH9" s="453"/>
      <c r="KYI9" s="283"/>
      <c r="KYJ9" s="284"/>
      <c r="KYK9" s="285"/>
      <c r="KYL9" s="281"/>
      <c r="KYM9" s="282"/>
      <c r="KYN9" s="453"/>
      <c r="KYO9" s="453"/>
      <c r="KYP9" s="453"/>
      <c r="KYQ9" s="283"/>
      <c r="KYR9" s="284"/>
      <c r="KYS9" s="285"/>
      <c r="KYT9" s="281"/>
      <c r="KYU9" s="282"/>
      <c r="KYV9" s="453"/>
      <c r="KYW9" s="453"/>
      <c r="KYX9" s="453"/>
      <c r="KYY9" s="283"/>
      <c r="KYZ9" s="284"/>
      <c r="KZA9" s="285"/>
      <c r="KZB9" s="281"/>
      <c r="KZC9" s="282"/>
      <c r="KZD9" s="453"/>
      <c r="KZE9" s="453"/>
      <c r="KZF9" s="453"/>
      <c r="KZG9" s="283"/>
      <c r="KZH9" s="284"/>
      <c r="KZI9" s="285"/>
      <c r="KZJ9" s="281"/>
      <c r="KZK9" s="282"/>
      <c r="KZL9" s="453"/>
      <c r="KZM9" s="453"/>
      <c r="KZN9" s="453"/>
      <c r="KZO9" s="283"/>
      <c r="KZP9" s="284"/>
      <c r="KZQ9" s="285"/>
      <c r="KZR9" s="281"/>
      <c r="KZS9" s="282"/>
      <c r="KZT9" s="453"/>
      <c r="KZU9" s="453"/>
      <c r="KZV9" s="453"/>
      <c r="KZW9" s="283"/>
      <c r="KZX9" s="284"/>
      <c r="KZY9" s="285"/>
      <c r="KZZ9" s="281"/>
      <c r="LAA9" s="282"/>
      <c r="LAB9" s="453"/>
      <c r="LAC9" s="453"/>
      <c r="LAD9" s="453"/>
      <c r="LAE9" s="283"/>
      <c r="LAF9" s="284"/>
      <c r="LAG9" s="285"/>
      <c r="LAH9" s="281"/>
      <c r="LAI9" s="282"/>
      <c r="LAJ9" s="453"/>
      <c r="LAK9" s="453"/>
      <c r="LAL9" s="453"/>
      <c r="LAM9" s="283"/>
      <c r="LAN9" s="284"/>
      <c r="LAO9" s="285"/>
      <c r="LAP9" s="281"/>
      <c r="LAQ9" s="282"/>
      <c r="LAR9" s="453"/>
      <c r="LAS9" s="453"/>
      <c r="LAT9" s="453"/>
      <c r="LAU9" s="283"/>
      <c r="LAV9" s="284"/>
      <c r="LAW9" s="285"/>
      <c r="LAX9" s="281"/>
      <c r="LAY9" s="282"/>
      <c r="LAZ9" s="453"/>
      <c r="LBA9" s="453"/>
      <c r="LBB9" s="453"/>
      <c r="LBC9" s="283"/>
      <c r="LBD9" s="284"/>
      <c r="LBE9" s="285"/>
      <c r="LBF9" s="281"/>
      <c r="LBG9" s="282"/>
      <c r="LBH9" s="453"/>
      <c r="LBI9" s="453"/>
      <c r="LBJ9" s="453"/>
      <c r="LBK9" s="283"/>
      <c r="LBL9" s="284"/>
      <c r="LBM9" s="285"/>
      <c r="LBN9" s="281"/>
      <c r="LBO9" s="282"/>
      <c r="LBP9" s="453"/>
      <c r="LBQ9" s="453"/>
      <c r="LBR9" s="453"/>
      <c r="LBS9" s="283"/>
      <c r="LBT9" s="284"/>
      <c r="LBU9" s="285"/>
      <c r="LBV9" s="281"/>
      <c r="LBW9" s="282"/>
      <c r="LBX9" s="453"/>
      <c r="LBY9" s="453"/>
      <c r="LBZ9" s="453"/>
      <c r="LCA9" s="283"/>
      <c r="LCB9" s="284"/>
      <c r="LCC9" s="285"/>
      <c r="LCD9" s="281"/>
      <c r="LCE9" s="282"/>
      <c r="LCF9" s="453"/>
      <c r="LCG9" s="453"/>
      <c r="LCH9" s="453"/>
      <c r="LCI9" s="283"/>
      <c r="LCJ9" s="284"/>
      <c r="LCK9" s="285"/>
      <c r="LCL9" s="281"/>
      <c r="LCM9" s="282"/>
      <c r="LCN9" s="453"/>
      <c r="LCO9" s="453"/>
      <c r="LCP9" s="453"/>
      <c r="LCQ9" s="283"/>
      <c r="LCR9" s="284"/>
      <c r="LCS9" s="285"/>
      <c r="LCT9" s="281"/>
      <c r="LCU9" s="282"/>
      <c r="LCV9" s="453"/>
      <c r="LCW9" s="453"/>
      <c r="LCX9" s="453"/>
      <c r="LCY9" s="283"/>
      <c r="LCZ9" s="284"/>
      <c r="LDA9" s="285"/>
      <c r="LDB9" s="281"/>
      <c r="LDC9" s="282"/>
      <c r="LDD9" s="453"/>
      <c r="LDE9" s="453"/>
      <c r="LDF9" s="453"/>
      <c r="LDG9" s="283"/>
      <c r="LDH9" s="284"/>
      <c r="LDI9" s="285"/>
      <c r="LDJ9" s="281"/>
      <c r="LDK9" s="282"/>
      <c r="LDL9" s="453"/>
      <c r="LDM9" s="453"/>
      <c r="LDN9" s="453"/>
      <c r="LDO9" s="283"/>
      <c r="LDP9" s="284"/>
      <c r="LDQ9" s="285"/>
      <c r="LDR9" s="281"/>
      <c r="LDS9" s="282"/>
      <c r="LDT9" s="453"/>
      <c r="LDU9" s="453"/>
      <c r="LDV9" s="453"/>
      <c r="LDW9" s="283"/>
      <c r="LDX9" s="284"/>
      <c r="LDY9" s="285"/>
      <c r="LDZ9" s="281"/>
      <c r="LEA9" s="282"/>
      <c r="LEB9" s="453"/>
      <c r="LEC9" s="453"/>
      <c r="LED9" s="453"/>
      <c r="LEE9" s="283"/>
      <c r="LEF9" s="284"/>
      <c r="LEG9" s="285"/>
      <c r="LEH9" s="281"/>
      <c r="LEI9" s="282"/>
      <c r="LEJ9" s="453"/>
      <c r="LEK9" s="453"/>
      <c r="LEL9" s="453"/>
      <c r="LEM9" s="283"/>
      <c r="LEN9" s="284"/>
      <c r="LEO9" s="285"/>
      <c r="LEP9" s="281"/>
      <c r="LEQ9" s="282"/>
      <c r="LER9" s="453"/>
      <c r="LES9" s="453"/>
      <c r="LET9" s="453"/>
      <c r="LEU9" s="283"/>
      <c r="LEV9" s="284"/>
      <c r="LEW9" s="285"/>
      <c r="LEX9" s="281"/>
      <c r="LEY9" s="282"/>
      <c r="LEZ9" s="453"/>
      <c r="LFA9" s="453"/>
      <c r="LFB9" s="453"/>
      <c r="LFC9" s="283"/>
      <c r="LFD9" s="284"/>
      <c r="LFE9" s="285"/>
      <c r="LFF9" s="281"/>
      <c r="LFG9" s="282"/>
      <c r="LFH9" s="453"/>
      <c r="LFI9" s="453"/>
      <c r="LFJ9" s="453"/>
      <c r="LFK9" s="283"/>
      <c r="LFL9" s="284"/>
      <c r="LFM9" s="285"/>
      <c r="LFN9" s="281"/>
      <c r="LFO9" s="282"/>
      <c r="LFP9" s="453"/>
      <c r="LFQ9" s="453"/>
      <c r="LFR9" s="453"/>
      <c r="LFS9" s="283"/>
      <c r="LFT9" s="284"/>
      <c r="LFU9" s="285"/>
      <c r="LFV9" s="281"/>
      <c r="LFW9" s="282"/>
      <c r="LFX9" s="453"/>
      <c r="LFY9" s="453"/>
      <c r="LFZ9" s="453"/>
      <c r="LGA9" s="283"/>
      <c r="LGB9" s="284"/>
      <c r="LGC9" s="285"/>
      <c r="LGD9" s="281"/>
      <c r="LGE9" s="282"/>
      <c r="LGF9" s="453"/>
      <c r="LGG9" s="453"/>
      <c r="LGH9" s="453"/>
      <c r="LGI9" s="283"/>
      <c r="LGJ9" s="284"/>
      <c r="LGK9" s="285"/>
      <c r="LGL9" s="281"/>
      <c r="LGM9" s="282"/>
      <c r="LGN9" s="453"/>
      <c r="LGO9" s="453"/>
      <c r="LGP9" s="453"/>
      <c r="LGQ9" s="283"/>
      <c r="LGR9" s="284"/>
      <c r="LGS9" s="285"/>
      <c r="LGT9" s="281"/>
      <c r="LGU9" s="282"/>
      <c r="LGV9" s="453"/>
      <c r="LGW9" s="453"/>
      <c r="LGX9" s="453"/>
      <c r="LGY9" s="283"/>
      <c r="LGZ9" s="284"/>
      <c r="LHA9" s="285"/>
      <c r="LHB9" s="281"/>
      <c r="LHC9" s="282"/>
      <c r="LHD9" s="453"/>
      <c r="LHE9" s="453"/>
      <c r="LHF9" s="453"/>
      <c r="LHG9" s="283"/>
      <c r="LHH9" s="284"/>
      <c r="LHI9" s="285"/>
      <c r="LHJ9" s="281"/>
      <c r="LHK9" s="282"/>
      <c r="LHL9" s="453"/>
      <c r="LHM9" s="453"/>
      <c r="LHN9" s="453"/>
      <c r="LHO9" s="283"/>
      <c r="LHP9" s="284"/>
      <c r="LHQ9" s="285"/>
      <c r="LHR9" s="281"/>
      <c r="LHS9" s="282"/>
      <c r="LHT9" s="453"/>
      <c r="LHU9" s="453"/>
      <c r="LHV9" s="453"/>
      <c r="LHW9" s="283"/>
      <c r="LHX9" s="284"/>
      <c r="LHY9" s="285"/>
      <c r="LHZ9" s="281"/>
      <c r="LIA9" s="282"/>
      <c r="LIB9" s="453"/>
      <c r="LIC9" s="453"/>
      <c r="LID9" s="453"/>
      <c r="LIE9" s="283"/>
      <c r="LIF9" s="284"/>
      <c r="LIG9" s="285"/>
      <c r="LIH9" s="281"/>
      <c r="LII9" s="282"/>
      <c r="LIJ9" s="453"/>
      <c r="LIK9" s="453"/>
      <c r="LIL9" s="453"/>
      <c r="LIM9" s="283"/>
      <c r="LIN9" s="284"/>
      <c r="LIO9" s="285"/>
      <c r="LIP9" s="281"/>
      <c r="LIQ9" s="282"/>
      <c r="LIR9" s="453"/>
      <c r="LIS9" s="453"/>
      <c r="LIT9" s="453"/>
      <c r="LIU9" s="283"/>
      <c r="LIV9" s="284"/>
      <c r="LIW9" s="285"/>
      <c r="LIX9" s="281"/>
      <c r="LIY9" s="282"/>
      <c r="LIZ9" s="453"/>
      <c r="LJA9" s="453"/>
      <c r="LJB9" s="453"/>
      <c r="LJC9" s="283"/>
      <c r="LJD9" s="284"/>
      <c r="LJE9" s="285"/>
      <c r="LJF9" s="281"/>
      <c r="LJG9" s="282"/>
      <c r="LJH9" s="453"/>
      <c r="LJI9" s="453"/>
      <c r="LJJ9" s="453"/>
      <c r="LJK9" s="283"/>
      <c r="LJL9" s="284"/>
      <c r="LJM9" s="285"/>
      <c r="LJN9" s="281"/>
      <c r="LJO9" s="282"/>
      <c r="LJP9" s="453"/>
      <c r="LJQ9" s="453"/>
      <c r="LJR9" s="453"/>
      <c r="LJS9" s="283"/>
      <c r="LJT9" s="284"/>
      <c r="LJU9" s="285"/>
      <c r="LJV9" s="281"/>
      <c r="LJW9" s="282"/>
      <c r="LJX9" s="453"/>
      <c r="LJY9" s="453"/>
      <c r="LJZ9" s="453"/>
      <c r="LKA9" s="283"/>
      <c r="LKB9" s="284"/>
      <c r="LKC9" s="285"/>
      <c r="LKD9" s="281"/>
      <c r="LKE9" s="282"/>
      <c r="LKF9" s="453"/>
      <c r="LKG9" s="453"/>
      <c r="LKH9" s="453"/>
      <c r="LKI9" s="283"/>
      <c r="LKJ9" s="284"/>
      <c r="LKK9" s="285"/>
      <c r="LKL9" s="281"/>
      <c r="LKM9" s="282"/>
      <c r="LKN9" s="453"/>
      <c r="LKO9" s="453"/>
      <c r="LKP9" s="453"/>
      <c r="LKQ9" s="283"/>
      <c r="LKR9" s="284"/>
      <c r="LKS9" s="285"/>
      <c r="LKT9" s="281"/>
      <c r="LKU9" s="282"/>
      <c r="LKV9" s="453"/>
      <c r="LKW9" s="453"/>
      <c r="LKX9" s="453"/>
      <c r="LKY9" s="283"/>
      <c r="LKZ9" s="284"/>
      <c r="LLA9" s="285"/>
      <c r="LLB9" s="281"/>
      <c r="LLC9" s="282"/>
      <c r="LLD9" s="453"/>
      <c r="LLE9" s="453"/>
      <c r="LLF9" s="453"/>
      <c r="LLG9" s="283"/>
      <c r="LLH9" s="284"/>
      <c r="LLI9" s="285"/>
      <c r="LLJ9" s="281"/>
      <c r="LLK9" s="282"/>
      <c r="LLL9" s="453"/>
      <c r="LLM9" s="453"/>
      <c r="LLN9" s="453"/>
      <c r="LLO9" s="283"/>
      <c r="LLP9" s="284"/>
      <c r="LLQ9" s="285"/>
      <c r="LLR9" s="281"/>
      <c r="LLS9" s="282"/>
      <c r="LLT9" s="453"/>
      <c r="LLU9" s="453"/>
      <c r="LLV9" s="453"/>
      <c r="LLW9" s="283"/>
      <c r="LLX9" s="284"/>
      <c r="LLY9" s="285"/>
      <c r="LLZ9" s="281"/>
      <c r="LMA9" s="282"/>
      <c r="LMB9" s="453"/>
      <c r="LMC9" s="453"/>
      <c r="LMD9" s="453"/>
      <c r="LME9" s="283"/>
      <c r="LMF9" s="284"/>
      <c r="LMG9" s="285"/>
      <c r="LMH9" s="281"/>
      <c r="LMI9" s="282"/>
      <c r="LMJ9" s="453"/>
      <c r="LMK9" s="453"/>
      <c r="LML9" s="453"/>
      <c r="LMM9" s="283"/>
      <c r="LMN9" s="284"/>
      <c r="LMO9" s="285"/>
      <c r="LMP9" s="281"/>
      <c r="LMQ9" s="282"/>
      <c r="LMR9" s="453"/>
      <c r="LMS9" s="453"/>
      <c r="LMT9" s="453"/>
      <c r="LMU9" s="283"/>
      <c r="LMV9" s="284"/>
      <c r="LMW9" s="285"/>
      <c r="LMX9" s="281"/>
      <c r="LMY9" s="282"/>
      <c r="LMZ9" s="453"/>
      <c r="LNA9" s="453"/>
      <c r="LNB9" s="453"/>
      <c r="LNC9" s="283"/>
      <c r="LND9" s="284"/>
      <c r="LNE9" s="285"/>
      <c r="LNF9" s="281"/>
      <c r="LNG9" s="282"/>
      <c r="LNH9" s="453"/>
      <c r="LNI9" s="453"/>
      <c r="LNJ9" s="453"/>
      <c r="LNK9" s="283"/>
      <c r="LNL9" s="284"/>
      <c r="LNM9" s="285"/>
      <c r="LNN9" s="281"/>
      <c r="LNO9" s="282"/>
      <c r="LNP9" s="453"/>
      <c r="LNQ9" s="453"/>
      <c r="LNR9" s="453"/>
      <c r="LNS9" s="283"/>
      <c r="LNT9" s="284"/>
      <c r="LNU9" s="285"/>
      <c r="LNV9" s="281"/>
      <c r="LNW9" s="282"/>
      <c r="LNX9" s="453"/>
      <c r="LNY9" s="453"/>
      <c r="LNZ9" s="453"/>
      <c r="LOA9" s="283"/>
      <c r="LOB9" s="284"/>
      <c r="LOC9" s="285"/>
      <c r="LOD9" s="281"/>
      <c r="LOE9" s="282"/>
      <c r="LOF9" s="453"/>
      <c r="LOG9" s="453"/>
      <c r="LOH9" s="453"/>
      <c r="LOI9" s="283"/>
      <c r="LOJ9" s="284"/>
      <c r="LOK9" s="285"/>
      <c r="LOL9" s="281"/>
      <c r="LOM9" s="282"/>
      <c r="LON9" s="453"/>
      <c r="LOO9" s="453"/>
      <c r="LOP9" s="453"/>
      <c r="LOQ9" s="283"/>
      <c r="LOR9" s="284"/>
      <c r="LOS9" s="285"/>
      <c r="LOT9" s="281"/>
      <c r="LOU9" s="282"/>
      <c r="LOV9" s="453"/>
      <c r="LOW9" s="453"/>
      <c r="LOX9" s="453"/>
      <c r="LOY9" s="283"/>
      <c r="LOZ9" s="284"/>
      <c r="LPA9" s="285"/>
      <c r="LPB9" s="281"/>
      <c r="LPC9" s="282"/>
      <c r="LPD9" s="453"/>
      <c r="LPE9" s="453"/>
      <c r="LPF9" s="453"/>
      <c r="LPG9" s="283"/>
      <c r="LPH9" s="284"/>
      <c r="LPI9" s="285"/>
      <c r="LPJ9" s="281"/>
      <c r="LPK9" s="282"/>
      <c r="LPL9" s="453"/>
      <c r="LPM9" s="453"/>
      <c r="LPN9" s="453"/>
      <c r="LPO9" s="283"/>
      <c r="LPP9" s="284"/>
      <c r="LPQ9" s="285"/>
      <c r="LPR9" s="281"/>
      <c r="LPS9" s="282"/>
      <c r="LPT9" s="453"/>
      <c r="LPU9" s="453"/>
      <c r="LPV9" s="453"/>
      <c r="LPW9" s="283"/>
      <c r="LPX9" s="284"/>
      <c r="LPY9" s="285"/>
      <c r="LPZ9" s="281"/>
      <c r="LQA9" s="282"/>
      <c r="LQB9" s="453"/>
      <c r="LQC9" s="453"/>
      <c r="LQD9" s="453"/>
      <c r="LQE9" s="283"/>
      <c r="LQF9" s="284"/>
      <c r="LQG9" s="285"/>
      <c r="LQH9" s="281"/>
      <c r="LQI9" s="282"/>
      <c r="LQJ9" s="453"/>
      <c r="LQK9" s="453"/>
      <c r="LQL9" s="453"/>
      <c r="LQM9" s="283"/>
      <c r="LQN9" s="284"/>
      <c r="LQO9" s="285"/>
      <c r="LQP9" s="281"/>
      <c r="LQQ9" s="282"/>
      <c r="LQR9" s="453"/>
      <c r="LQS9" s="453"/>
      <c r="LQT9" s="453"/>
      <c r="LQU9" s="283"/>
      <c r="LQV9" s="284"/>
      <c r="LQW9" s="285"/>
      <c r="LQX9" s="281"/>
      <c r="LQY9" s="282"/>
      <c r="LQZ9" s="453"/>
      <c r="LRA9" s="453"/>
      <c r="LRB9" s="453"/>
      <c r="LRC9" s="283"/>
      <c r="LRD9" s="284"/>
      <c r="LRE9" s="285"/>
      <c r="LRF9" s="281"/>
      <c r="LRG9" s="282"/>
      <c r="LRH9" s="453"/>
      <c r="LRI9" s="453"/>
      <c r="LRJ9" s="453"/>
      <c r="LRK9" s="283"/>
      <c r="LRL9" s="284"/>
      <c r="LRM9" s="285"/>
      <c r="LRN9" s="281"/>
      <c r="LRO9" s="282"/>
      <c r="LRP9" s="453"/>
      <c r="LRQ9" s="453"/>
      <c r="LRR9" s="453"/>
      <c r="LRS9" s="283"/>
      <c r="LRT9" s="284"/>
      <c r="LRU9" s="285"/>
      <c r="LRV9" s="281"/>
      <c r="LRW9" s="282"/>
      <c r="LRX9" s="453"/>
      <c r="LRY9" s="453"/>
      <c r="LRZ9" s="453"/>
      <c r="LSA9" s="283"/>
      <c r="LSB9" s="284"/>
      <c r="LSC9" s="285"/>
      <c r="LSD9" s="281"/>
      <c r="LSE9" s="282"/>
      <c r="LSF9" s="453"/>
      <c r="LSG9" s="453"/>
      <c r="LSH9" s="453"/>
      <c r="LSI9" s="283"/>
      <c r="LSJ9" s="284"/>
      <c r="LSK9" s="285"/>
      <c r="LSL9" s="281"/>
      <c r="LSM9" s="282"/>
      <c r="LSN9" s="453"/>
      <c r="LSO9" s="453"/>
      <c r="LSP9" s="453"/>
      <c r="LSQ9" s="283"/>
      <c r="LSR9" s="284"/>
      <c r="LSS9" s="285"/>
      <c r="LST9" s="281"/>
      <c r="LSU9" s="282"/>
      <c r="LSV9" s="453"/>
      <c r="LSW9" s="453"/>
      <c r="LSX9" s="453"/>
      <c r="LSY9" s="283"/>
      <c r="LSZ9" s="284"/>
      <c r="LTA9" s="285"/>
      <c r="LTB9" s="281"/>
      <c r="LTC9" s="282"/>
      <c r="LTD9" s="453"/>
      <c r="LTE9" s="453"/>
      <c r="LTF9" s="453"/>
      <c r="LTG9" s="283"/>
      <c r="LTH9" s="284"/>
      <c r="LTI9" s="285"/>
      <c r="LTJ9" s="281"/>
      <c r="LTK9" s="282"/>
      <c r="LTL9" s="453"/>
      <c r="LTM9" s="453"/>
      <c r="LTN9" s="453"/>
      <c r="LTO9" s="283"/>
      <c r="LTP9" s="284"/>
      <c r="LTQ9" s="285"/>
      <c r="LTR9" s="281"/>
      <c r="LTS9" s="282"/>
      <c r="LTT9" s="453"/>
      <c r="LTU9" s="453"/>
      <c r="LTV9" s="453"/>
      <c r="LTW9" s="283"/>
      <c r="LTX9" s="284"/>
      <c r="LTY9" s="285"/>
      <c r="LTZ9" s="281"/>
      <c r="LUA9" s="282"/>
      <c r="LUB9" s="453"/>
      <c r="LUC9" s="453"/>
      <c r="LUD9" s="453"/>
      <c r="LUE9" s="283"/>
      <c r="LUF9" s="284"/>
      <c r="LUG9" s="285"/>
      <c r="LUH9" s="281"/>
      <c r="LUI9" s="282"/>
      <c r="LUJ9" s="453"/>
      <c r="LUK9" s="453"/>
      <c r="LUL9" s="453"/>
      <c r="LUM9" s="283"/>
      <c r="LUN9" s="284"/>
      <c r="LUO9" s="285"/>
      <c r="LUP9" s="281"/>
      <c r="LUQ9" s="282"/>
      <c r="LUR9" s="453"/>
      <c r="LUS9" s="453"/>
      <c r="LUT9" s="453"/>
      <c r="LUU9" s="283"/>
      <c r="LUV9" s="284"/>
      <c r="LUW9" s="285"/>
      <c r="LUX9" s="281"/>
      <c r="LUY9" s="282"/>
      <c r="LUZ9" s="453"/>
      <c r="LVA9" s="453"/>
      <c r="LVB9" s="453"/>
      <c r="LVC9" s="283"/>
      <c r="LVD9" s="284"/>
      <c r="LVE9" s="285"/>
      <c r="LVF9" s="281"/>
      <c r="LVG9" s="282"/>
      <c r="LVH9" s="453"/>
      <c r="LVI9" s="453"/>
      <c r="LVJ9" s="453"/>
      <c r="LVK9" s="283"/>
      <c r="LVL9" s="284"/>
      <c r="LVM9" s="285"/>
      <c r="LVN9" s="281"/>
      <c r="LVO9" s="282"/>
      <c r="LVP9" s="453"/>
      <c r="LVQ9" s="453"/>
      <c r="LVR9" s="453"/>
      <c r="LVS9" s="283"/>
      <c r="LVT9" s="284"/>
      <c r="LVU9" s="285"/>
      <c r="LVV9" s="281"/>
      <c r="LVW9" s="282"/>
      <c r="LVX9" s="453"/>
      <c r="LVY9" s="453"/>
      <c r="LVZ9" s="453"/>
      <c r="LWA9" s="283"/>
      <c r="LWB9" s="284"/>
      <c r="LWC9" s="285"/>
      <c r="LWD9" s="281"/>
      <c r="LWE9" s="282"/>
      <c r="LWF9" s="453"/>
      <c r="LWG9" s="453"/>
      <c r="LWH9" s="453"/>
      <c r="LWI9" s="283"/>
      <c r="LWJ9" s="284"/>
      <c r="LWK9" s="285"/>
      <c r="LWL9" s="281"/>
      <c r="LWM9" s="282"/>
      <c r="LWN9" s="453"/>
      <c r="LWO9" s="453"/>
      <c r="LWP9" s="453"/>
      <c r="LWQ9" s="283"/>
      <c r="LWR9" s="284"/>
      <c r="LWS9" s="285"/>
      <c r="LWT9" s="281"/>
      <c r="LWU9" s="282"/>
      <c r="LWV9" s="453"/>
      <c r="LWW9" s="453"/>
      <c r="LWX9" s="453"/>
      <c r="LWY9" s="283"/>
      <c r="LWZ9" s="284"/>
      <c r="LXA9" s="285"/>
      <c r="LXB9" s="281"/>
      <c r="LXC9" s="282"/>
      <c r="LXD9" s="453"/>
      <c r="LXE9" s="453"/>
      <c r="LXF9" s="453"/>
      <c r="LXG9" s="283"/>
      <c r="LXH9" s="284"/>
      <c r="LXI9" s="285"/>
      <c r="LXJ9" s="281"/>
      <c r="LXK9" s="282"/>
      <c r="LXL9" s="453"/>
      <c r="LXM9" s="453"/>
      <c r="LXN9" s="453"/>
      <c r="LXO9" s="283"/>
      <c r="LXP9" s="284"/>
      <c r="LXQ9" s="285"/>
      <c r="LXR9" s="281"/>
      <c r="LXS9" s="282"/>
      <c r="LXT9" s="453"/>
      <c r="LXU9" s="453"/>
      <c r="LXV9" s="453"/>
      <c r="LXW9" s="283"/>
      <c r="LXX9" s="284"/>
      <c r="LXY9" s="285"/>
      <c r="LXZ9" s="281"/>
      <c r="LYA9" s="282"/>
      <c r="LYB9" s="453"/>
      <c r="LYC9" s="453"/>
      <c r="LYD9" s="453"/>
      <c r="LYE9" s="283"/>
      <c r="LYF9" s="284"/>
      <c r="LYG9" s="285"/>
      <c r="LYH9" s="281"/>
      <c r="LYI9" s="282"/>
      <c r="LYJ9" s="453"/>
      <c r="LYK9" s="453"/>
      <c r="LYL9" s="453"/>
      <c r="LYM9" s="283"/>
      <c r="LYN9" s="284"/>
      <c r="LYO9" s="285"/>
      <c r="LYP9" s="281"/>
      <c r="LYQ9" s="282"/>
      <c r="LYR9" s="453"/>
      <c r="LYS9" s="453"/>
      <c r="LYT9" s="453"/>
      <c r="LYU9" s="283"/>
      <c r="LYV9" s="284"/>
      <c r="LYW9" s="285"/>
      <c r="LYX9" s="281"/>
      <c r="LYY9" s="282"/>
      <c r="LYZ9" s="453"/>
      <c r="LZA9" s="453"/>
      <c r="LZB9" s="453"/>
      <c r="LZC9" s="283"/>
      <c r="LZD9" s="284"/>
      <c r="LZE9" s="285"/>
      <c r="LZF9" s="281"/>
      <c r="LZG9" s="282"/>
      <c r="LZH9" s="453"/>
      <c r="LZI9" s="453"/>
      <c r="LZJ9" s="453"/>
      <c r="LZK9" s="283"/>
      <c r="LZL9" s="284"/>
      <c r="LZM9" s="285"/>
      <c r="LZN9" s="281"/>
      <c r="LZO9" s="282"/>
      <c r="LZP9" s="453"/>
      <c r="LZQ9" s="453"/>
      <c r="LZR9" s="453"/>
      <c r="LZS9" s="283"/>
      <c r="LZT9" s="284"/>
      <c r="LZU9" s="285"/>
      <c r="LZV9" s="281"/>
      <c r="LZW9" s="282"/>
      <c r="LZX9" s="453"/>
      <c r="LZY9" s="453"/>
      <c r="LZZ9" s="453"/>
      <c r="MAA9" s="283"/>
      <c r="MAB9" s="284"/>
      <c r="MAC9" s="285"/>
      <c r="MAD9" s="281"/>
      <c r="MAE9" s="282"/>
      <c r="MAF9" s="453"/>
      <c r="MAG9" s="453"/>
      <c r="MAH9" s="453"/>
      <c r="MAI9" s="283"/>
      <c r="MAJ9" s="284"/>
      <c r="MAK9" s="285"/>
      <c r="MAL9" s="281"/>
      <c r="MAM9" s="282"/>
      <c r="MAN9" s="453"/>
      <c r="MAO9" s="453"/>
      <c r="MAP9" s="453"/>
      <c r="MAQ9" s="283"/>
      <c r="MAR9" s="284"/>
      <c r="MAS9" s="285"/>
      <c r="MAT9" s="281"/>
      <c r="MAU9" s="282"/>
      <c r="MAV9" s="453"/>
      <c r="MAW9" s="453"/>
      <c r="MAX9" s="453"/>
      <c r="MAY9" s="283"/>
      <c r="MAZ9" s="284"/>
      <c r="MBA9" s="285"/>
      <c r="MBB9" s="281"/>
      <c r="MBC9" s="282"/>
      <c r="MBD9" s="453"/>
      <c r="MBE9" s="453"/>
      <c r="MBF9" s="453"/>
      <c r="MBG9" s="283"/>
      <c r="MBH9" s="284"/>
      <c r="MBI9" s="285"/>
      <c r="MBJ9" s="281"/>
      <c r="MBK9" s="282"/>
      <c r="MBL9" s="453"/>
      <c r="MBM9" s="453"/>
      <c r="MBN9" s="453"/>
      <c r="MBO9" s="283"/>
      <c r="MBP9" s="284"/>
      <c r="MBQ9" s="285"/>
      <c r="MBR9" s="281"/>
      <c r="MBS9" s="282"/>
      <c r="MBT9" s="453"/>
      <c r="MBU9" s="453"/>
      <c r="MBV9" s="453"/>
      <c r="MBW9" s="283"/>
      <c r="MBX9" s="284"/>
      <c r="MBY9" s="285"/>
      <c r="MBZ9" s="281"/>
      <c r="MCA9" s="282"/>
      <c r="MCB9" s="453"/>
      <c r="MCC9" s="453"/>
      <c r="MCD9" s="453"/>
      <c r="MCE9" s="283"/>
      <c r="MCF9" s="284"/>
      <c r="MCG9" s="285"/>
      <c r="MCH9" s="281"/>
      <c r="MCI9" s="282"/>
      <c r="MCJ9" s="453"/>
      <c r="MCK9" s="453"/>
      <c r="MCL9" s="453"/>
      <c r="MCM9" s="283"/>
      <c r="MCN9" s="284"/>
      <c r="MCO9" s="285"/>
      <c r="MCP9" s="281"/>
      <c r="MCQ9" s="282"/>
      <c r="MCR9" s="453"/>
      <c r="MCS9" s="453"/>
      <c r="MCT9" s="453"/>
      <c r="MCU9" s="283"/>
      <c r="MCV9" s="284"/>
      <c r="MCW9" s="285"/>
      <c r="MCX9" s="281"/>
      <c r="MCY9" s="282"/>
      <c r="MCZ9" s="453"/>
      <c r="MDA9" s="453"/>
      <c r="MDB9" s="453"/>
      <c r="MDC9" s="283"/>
      <c r="MDD9" s="284"/>
      <c r="MDE9" s="285"/>
      <c r="MDF9" s="281"/>
      <c r="MDG9" s="282"/>
      <c r="MDH9" s="453"/>
      <c r="MDI9" s="453"/>
      <c r="MDJ9" s="453"/>
      <c r="MDK9" s="283"/>
      <c r="MDL9" s="284"/>
      <c r="MDM9" s="285"/>
      <c r="MDN9" s="281"/>
      <c r="MDO9" s="282"/>
      <c r="MDP9" s="453"/>
      <c r="MDQ9" s="453"/>
      <c r="MDR9" s="453"/>
      <c r="MDS9" s="283"/>
      <c r="MDT9" s="284"/>
      <c r="MDU9" s="285"/>
      <c r="MDV9" s="281"/>
      <c r="MDW9" s="282"/>
      <c r="MDX9" s="453"/>
      <c r="MDY9" s="453"/>
      <c r="MDZ9" s="453"/>
      <c r="MEA9" s="283"/>
      <c r="MEB9" s="284"/>
      <c r="MEC9" s="285"/>
      <c r="MED9" s="281"/>
      <c r="MEE9" s="282"/>
      <c r="MEF9" s="453"/>
      <c r="MEG9" s="453"/>
      <c r="MEH9" s="453"/>
      <c r="MEI9" s="283"/>
      <c r="MEJ9" s="284"/>
      <c r="MEK9" s="285"/>
      <c r="MEL9" s="281"/>
      <c r="MEM9" s="282"/>
      <c r="MEN9" s="453"/>
      <c r="MEO9" s="453"/>
      <c r="MEP9" s="453"/>
      <c r="MEQ9" s="283"/>
      <c r="MER9" s="284"/>
      <c r="MES9" s="285"/>
      <c r="MET9" s="281"/>
      <c r="MEU9" s="282"/>
      <c r="MEV9" s="453"/>
      <c r="MEW9" s="453"/>
      <c r="MEX9" s="453"/>
      <c r="MEY9" s="283"/>
      <c r="MEZ9" s="284"/>
      <c r="MFA9" s="285"/>
      <c r="MFB9" s="281"/>
      <c r="MFC9" s="282"/>
      <c r="MFD9" s="453"/>
      <c r="MFE9" s="453"/>
      <c r="MFF9" s="453"/>
      <c r="MFG9" s="283"/>
      <c r="MFH9" s="284"/>
      <c r="MFI9" s="285"/>
      <c r="MFJ9" s="281"/>
      <c r="MFK9" s="282"/>
      <c r="MFL9" s="453"/>
      <c r="MFM9" s="453"/>
      <c r="MFN9" s="453"/>
      <c r="MFO9" s="283"/>
      <c r="MFP9" s="284"/>
      <c r="MFQ9" s="285"/>
      <c r="MFR9" s="281"/>
      <c r="MFS9" s="282"/>
      <c r="MFT9" s="453"/>
      <c r="MFU9" s="453"/>
      <c r="MFV9" s="453"/>
      <c r="MFW9" s="283"/>
      <c r="MFX9" s="284"/>
      <c r="MFY9" s="285"/>
      <c r="MFZ9" s="281"/>
      <c r="MGA9" s="282"/>
      <c r="MGB9" s="453"/>
      <c r="MGC9" s="453"/>
      <c r="MGD9" s="453"/>
      <c r="MGE9" s="283"/>
      <c r="MGF9" s="284"/>
      <c r="MGG9" s="285"/>
      <c r="MGH9" s="281"/>
      <c r="MGI9" s="282"/>
      <c r="MGJ9" s="453"/>
      <c r="MGK9" s="453"/>
      <c r="MGL9" s="453"/>
      <c r="MGM9" s="283"/>
      <c r="MGN9" s="284"/>
      <c r="MGO9" s="285"/>
      <c r="MGP9" s="281"/>
      <c r="MGQ9" s="282"/>
      <c r="MGR9" s="453"/>
      <c r="MGS9" s="453"/>
      <c r="MGT9" s="453"/>
      <c r="MGU9" s="283"/>
      <c r="MGV9" s="284"/>
      <c r="MGW9" s="285"/>
      <c r="MGX9" s="281"/>
      <c r="MGY9" s="282"/>
      <c r="MGZ9" s="453"/>
      <c r="MHA9" s="453"/>
      <c r="MHB9" s="453"/>
      <c r="MHC9" s="283"/>
      <c r="MHD9" s="284"/>
      <c r="MHE9" s="285"/>
      <c r="MHF9" s="281"/>
      <c r="MHG9" s="282"/>
      <c r="MHH9" s="453"/>
      <c r="MHI9" s="453"/>
      <c r="MHJ9" s="453"/>
      <c r="MHK9" s="283"/>
      <c r="MHL9" s="284"/>
      <c r="MHM9" s="285"/>
      <c r="MHN9" s="281"/>
      <c r="MHO9" s="282"/>
      <c r="MHP9" s="453"/>
      <c r="MHQ9" s="453"/>
      <c r="MHR9" s="453"/>
      <c r="MHS9" s="283"/>
      <c r="MHT9" s="284"/>
      <c r="MHU9" s="285"/>
      <c r="MHV9" s="281"/>
      <c r="MHW9" s="282"/>
      <c r="MHX9" s="453"/>
      <c r="MHY9" s="453"/>
      <c r="MHZ9" s="453"/>
      <c r="MIA9" s="283"/>
      <c r="MIB9" s="284"/>
      <c r="MIC9" s="285"/>
      <c r="MID9" s="281"/>
      <c r="MIE9" s="282"/>
      <c r="MIF9" s="453"/>
      <c r="MIG9" s="453"/>
      <c r="MIH9" s="453"/>
      <c r="MII9" s="283"/>
      <c r="MIJ9" s="284"/>
      <c r="MIK9" s="285"/>
      <c r="MIL9" s="281"/>
      <c r="MIM9" s="282"/>
      <c r="MIN9" s="453"/>
      <c r="MIO9" s="453"/>
      <c r="MIP9" s="453"/>
      <c r="MIQ9" s="283"/>
      <c r="MIR9" s="284"/>
      <c r="MIS9" s="285"/>
      <c r="MIT9" s="281"/>
      <c r="MIU9" s="282"/>
      <c r="MIV9" s="453"/>
      <c r="MIW9" s="453"/>
      <c r="MIX9" s="453"/>
      <c r="MIY9" s="283"/>
      <c r="MIZ9" s="284"/>
      <c r="MJA9" s="285"/>
      <c r="MJB9" s="281"/>
      <c r="MJC9" s="282"/>
      <c r="MJD9" s="453"/>
      <c r="MJE9" s="453"/>
      <c r="MJF9" s="453"/>
      <c r="MJG9" s="283"/>
      <c r="MJH9" s="284"/>
      <c r="MJI9" s="285"/>
      <c r="MJJ9" s="281"/>
      <c r="MJK9" s="282"/>
      <c r="MJL9" s="453"/>
      <c r="MJM9" s="453"/>
      <c r="MJN9" s="453"/>
      <c r="MJO9" s="283"/>
      <c r="MJP9" s="284"/>
      <c r="MJQ9" s="285"/>
      <c r="MJR9" s="281"/>
      <c r="MJS9" s="282"/>
      <c r="MJT9" s="453"/>
      <c r="MJU9" s="453"/>
      <c r="MJV9" s="453"/>
      <c r="MJW9" s="283"/>
      <c r="MJX9" s="284"/>
      <c r="MJY9" s="285"/>
      <c r="MJZ9" s="281"/>
      <c r="MKA9" s="282"/>
      <c r="MKB9" s="453"/>
      <c r="MKC9" s="453"/>
      <c r="MKD9" s="453"/>
      <c r="MKE9" s="283"/>
      <c r="MKF9" s="284"/>
      <c r="MKG9" s="285"/>
      <c r="MKH9" s="281"/>
      <c r="MKI9" s="282"/>
      <c r="MKJ9" s="453"/>
      <c r="MKK9" s="453"/>
      <c r="MKL9" s="453"/>
      <c r="MKM9" s="283"/>
      <c r="MKN9" s="284"/>
      <c r="MKO9" s="285"/>
      <c r="MKP9" s="281"/>
      <c r="MKQ9" s="282"/>
      <c r="MKR9" s="453"/>
      <c r="MKS9" s="453"/>
      <c r="MKT9" s="453"/>
      <c r="MKU9" s="283"/>
      <c r="MKV9" s="284"/>
      <c r="MKW9" s="285"/>
      <c r="MKX9" s="281"/>
      <c r="MKY9" s="282"/>
      <c r="MKZ9" s="453"/>
      <c r="MLA9" s="453"/>
      <c r="MLB9" s="453"/>
      <c r="MLC9" s="283"/>
      <c r="MLD9" s="284"/>
      <c r="MLE9" s="285"/>
      <c r="MLF9" s="281"/>
      <c r="MLG9" s="282"/>
      <c r="MLH9" s="453"/>
      <c r="MLI9" s="453"/>
      <c r="MLJ9" s="453"/>
      <c r="MLK9" s="283"/>
      <c r="MLL9" s="284"/>
      <c r="MLM9" s="285"/>
      <c r="MLN9" s="281"/>
      <c r="MLO9" s="282"/>
      <c r="MLP9" s="453"/>
      <c r="MLQ9" s="453"/>
      <c r="MLR9" s="453"/>
      <c r="MLS9" s="283"/>
      <c r="MLT9" s="284"/>
      <c r="MLU9" s="285"/>
      <c r="MLV9" s="281"/>
      <c r="MLW9" s="282"/>
      <c r="MLX9" s="453"/>
      <c r="MLY9" s="453"/>
      <c r="MLZ9" s="453"/>
      <c r="MMA9" s="283"/>
      <c r="MMB9" s="284"/>
      <c r="MMC9" s="285"/>
      <c r="MMD9" s="281"/>
      <c r="MME9" s="282"/>
      <c r="MMF9" s="453"/>
      <c r="MMG9" s="453"/>
      <c r="MMH9" s="453"/>
      <c r="MMI9" s="283"/>
      <c r="MMJ9" s="284"/>
      <c r="MMK9" s="285"/>
      <c r="MML9" s="281"/>
      <c r="MMM9" s="282"/>
      <c r="MMN9" s="453"/>
      <c r="MMO9" s="453"/>
      <c r="MMP9" s="453"/>
      <c r="MMQ9" s="283"/>
      <c r="MMR9" s="284"/>
      <c r="MMS9" s="285"/>
      <c r="MMT9" s="281"/>
      <c r="MMU9" s="282"/>
      <c r="MMV9" s="453"/>
      <c r="MMW9" s="453"/>
      <c r="MMX9" s="453"/>
      <c r="MMY9" s="283"/>
      <c r="MMZ9" s="284"/>
      <c r="MNA9" s="285"/>
      <c r="MNB9" s="281"/>
      <c r="MNC9" s="282"/>
      <c r="MND9" s="453"/>
      <c r="MNE9" s="453"/>
      <c r="MNF9" s="453"/>
      <c r="MNG9" s="283"/>
      <c r="MNH9" s="284"/>
      <c r="MNI9" s="285"/>
      <c r="MNJ9" s="281"/>
      <c r="MNK9" s="282"/>
      <c r="MNL9" s="453"/>
      <c r="MNM9" s="453"/>
      <c r="MNN9" s="453"/>
      <c r="MNO9" s="283"/>
      <c r="MNP9" s="284"/>
      <c r="MNQ9" s="285"/>
      <c r="MNR9" s="281"/>
      <c r="MNS9" s="282"/>
      <c r="MNT9" s="453"/>
      <c r="MNU9" s="453"/>
      <c r="MNV9" s="453"/>
      <c r="MNW9" s="283"/>
      <c r="MNX9" s="284"/>
      <c r="MNY9" s="285"/>
      <c r="MNZ9" s="281"/>
      <c r="MOA9" s="282"/>
      <c r="MOB9" s="453"/>
      <c r="MOC9" s="453"/>
      <c r="MOD9" s="453"/>
      <c r="MOE9" s="283"/>
      <c r="MOF9" s="284"/>
      <c r="MOG9" s="285"/>
      <c r="MOH9" s="281"/>
      <c r="MOI9" s="282"/>
      <c r="MOJ9" s="453"/>
      <c r="MOK9" s="453"/>
      <c r="MOL9" s="453"/>
      <c r="MOM9" s="283"/>
      <c r="MON9" s="284"/>
      <c r="MOO9" s="285"/>
      <c r="MOP9" s="281"/>
      <c r="MOQ9" s="282"/>
      <c r="MOR9" s="453"/>
      <c r="MOS9" s="453"/>
      <c r="MOT9" s="453"/>
      <c r="MOU9" s="283"/>
      <c r="MOV9" s="284"/>
      <c r="MOW9" s="285"/>
      <c r="MOX9" s="281"/>
      <c r="MOY9" s="282"/>
      <c r="MOZ9" s="453"/>
      <c r="MPA9" s="453"/>
      <c r="MPB9" s="453"/>
      <c r="MPC9" s="283"/>
      <c r="MPD9" s="284"/>
      <c r="MPE9" s="285"/>
      <c r="MPF9" s="281"/>
      <c r="MPG9" s="282"/>
      <c r="MPH9" s="453"/>
      <c r="MPI9" s="453"/>
      <c r="MPJ9" s="453"/>
      <c r="MPK9" s="283"/>
      <c r="MPL9" s="284"/>
      <c r="MPM9" s="285"/>
      <c r="MPN9" s="281"/>
      <c r="MPO9" s="282"/>
      <c r="MPP9" s="453"/>
      <c r="MPQ9" s="453"/>
      <c r="MPR9" s="453"/>
      <c r="MPS9" s="283"/>
      <c r="MPT9" s="284"/>
      <c r="MPU9" s="285"/>
      <c r="MPV9" s="281"/>
      <c r="MPW9" s="282"/>
      <c r="MPX9" s="453"/>
      <c r="MPY9" s="453"/>
      <c r="MPZ9" s="453"/>
      <c r="MQA9" s="283"/>
      <c r="MQB9" s="284"/>
      <c r="MQC9" s="285"/>
      <c r="MQD9" s="281"/>
      <c r="MQE9" s="282"/>
      <c r="MQF9" s="453"/>
      <c r="MQG9" s="453"/>
      <c r="MQH9" s="453"/>
      <c r="MQI9" s="283"/>
      <c r="MQJ9" s="284"/>
      <c r="MQK9" s="285"/>
      <c r="MQL9" s="281"/>
      <c r="MQM9" s="282"/>
      <c r="MQN9" s="453"/>
      <c r="MQO9" s="453"/>
      <c r="MQP9" s="453"/>
      <c r="MQQ9" s="283"/>
      <c r="MQR9" s="284"/>
      <c r="MQS9" s="285"/>
      <c r="MQT9" s="281"/>
      <c r="MQU9" s="282"/>
      <c r="MQV9" s="453"/>
      <c r="MQW9" s="453"/>
      <c r="MQX9" s="453"/>
      <c r="MQY9" s="283"/>
      <c r="MQZ9" s="284"/>
      <c r="MRA9" s="285"/>
      <c r="MRB9" s="281"/>
      <c r="MRC9" s="282"/>
      <c r="MRD9" s="453"/>
      <c r="MRE9" s="453"/>
      <c r="MRF9" s="453"/>
      <c r="MRG9" s="283"/>
      <c r="MRH9" s="284"/>
      <c r="MRI9" s="285"/>
      <c r="MRJ9" s="281"/>
      <c r="MRK9" s="282"/>
      <c r="MRL9" s="453"/>
      <c r="MRM9" s="453"/>
      <c r="MRN9" s="453"/>
      <c r="MRO9" s="283"/>
      <c r="MRP9" s="284"/>
      <c r="MRQ9" s="285"/>
      <c r="MRR9" s="281"/>
      <c r="MRS9" s="282"/>
      <c r="MRT9" s="453"/>
      <c r="MRU9" s="453"/>
      <c r="MRV9" s="453"/>
      <c r="MRW9" s="283"/>
      <c r="MRX9" s="284"/>
      <c r="MRY9" s="285"/>
      <c r="MRZ9" s="281"/>
      <c r="MSA9" s="282"/>
      <c r="MSB9" s="453"/>
      <c r="MSC9" s="453"/>
      <c r="MSD9" s="453"/>
      <c r="MSE9" s="283"/>
      <c r="MSF9" s="284"/>
      <c r="MSG9" s="285"/>
      <c r="MSH9" s="281"/>
      <c r="MSI9" s="282"/>
      <c r="MSJ9" s="453"/>
      <c r="MSK9" s="453"/>
      <c r="MSL9" s="453"/>
      <c r="MSM9" s="283"/>
      <c r="MSN9" s="284"/>
      <c r="MSO9" s="285"/>
      <c r="MSP9" s="281"/>
      <c r="MSQ9" s="282"/>
      <c r="MSR9" s="453"/>
      <c r="MSS9" s="453"/>
      <c r="MST9" s="453"/>
      <c r="MSU9" s="283"/>
      <c r="MSV9" s="284"/>
      <c r="MSW9" s="285"/>
      <c r="MSX9" s="281"/>
      <c r="MSY9" s="282"/>
      <c r="MSZ9" s="453"/>
      <c r="MTA9" s="453"/>
      <c r="MTB9" s="453"/>
      <c r="MTC9" s="283"/>
      <c r="MTD9" s="284"/>
      <c r="MTE9" s="285"/>
      <c r="MTF9" s="281"/>
      <c r="MTG9" s="282"/>
      <c r="MTH9" s="453"/>
      <c r="MTI9" s="453"/>
      <c r="MTJ9" s="453"/>
      <c r="MTK9" s="283"/>
      <c r="MTL9" s="284"/>
      <c r="MTM9" s="285"/>
      <c r="MTN9" s="281"/>
      <c r="MTO9" s="282"/>
      <c r="MTP9" s="453"/>
      <c r="MTQ9" s="453"/>
      <c r="MTR9" s="453"/>
      <c r="MTS9" s="283"/>
      <c r="MTT9" s="284"/>
      <c r="MTU9" s="285"/>
      <c r="MTV9" s="281"/>
      <c r="MTW9" s="282"/>
      <c r="MTX9" s="453"/>
      <c r="MTY9" s="453"/>
      <c r="MTZ9" s="453"/>
      <c r="MUA9" s="283"/>
      <c r="MUB9" s="284"/>
      <c r="MUC9" s="285"/>
      <c r="MUD9" s="281"/>
      <c r="MUE9" s="282"/>
      <c r="MUF9" s="453"/>
      <c r="MUG9" s="453"/>
      <c r="MUH9" s="453"/>
      <c r="MUI9" s="283"/>
      <c r="MUJ9" s="284"/>
      <c r="MUK9" s="285"/>
      <c r="MUL9" s="281"/>
      <c r="MUM9" s="282"/>
      <c r="MUN9" s="453"/>
      <c r="MUO9" s="453"/>
      <c r="MUP9" s="453"/>
      <c r="MUQ9" s="283"/>
      <c r="MUR9" s="284"/>
      <c r="MUS9" s="285"/>
      <c r="MUT9" s="281"/>
      <c r="MUU9" s="282"/>
      <c r="MUV9" s="453"/>
      <c r="MUW9" s="453"/>
      <c r="MUX9" s="453"/>
      <c r="MUY9" s="283"/>
      <c r="MUZ9" s="284"/>
      <c r="MVA9" s="285"/>
      <c r="MVB9" s="281"/>
      <c r="MVC9" s="282"/>
      <c r="MVD9" s="453"/>
      <c r="MVE9" s="453"/>
      <c r="MVF9" s="453"/>
      <c r="MVG9" s="283"/>
      <c r="MVH9" s="284"/>
      <c r="MVI9" s="285"/>
      <c r="MVJ9" s="281"/>
      <c r="MVK9" s="282"/>
      <c r="MVL9" s="453"/>
      <c r="MVM9" s="453"/>
      <c r="MVN9" s="453"/>
      <c r="MVO9" s="283"/>
      <c r="MVP9" s="284"/>
      <c r="MVQ9" s="285"/>
      <c r="MVR9" s="281"/>
      <c r="MVS9" s="282"/>
      <c r="MVT9" s="453"/>
      <c r="MVU9" s="453"/>
      <c r="MVV9" s="453"/>
      <c r="MVW9" s="283"/>
      <c r="MVX9" s="284"/>
      <c r="MVY9" s="285"/>
      <c r="MVZ9" s="281"/>
      <c r="MWA9" s="282"/>
      <c r="MWB9" s="453"/>
      <c r="MWC9" s="453"/>
      <c r="MWD9" s="453"/>
      <c r="MWE9" s="283"/>
      <c r="MWF9" s="284"/>
      <c r="MWG9" s="285"/>
      <c r="MWH9" s="281"/>
      <c r="MWI9" s="282"/>
      <c r="MWJ9" s="453"/>
      <c r="MWK9" s="453"/>
      <c r="MWL9" s="453"/>
      <c r="MWM9" s="283"/>
      <c r="MWN9" s="284"/>
      <c r="MWO9" s="285"/>
      <c r="MWP9" s="281"/>
      <c r="MWQ9" s="282"/>
      <c r="MWR9" s="453"/>
      <c r="MWS9" s="453"/>
      <c r="MWT9" s="453"/>
      <c r="MWU9" s="283"/>
      <c r="MWV9" s="284"/>
      <c r="MWW9" s="285"/>
      <c r="MWX9" s="281"/>
      <c r="MWY9" s="282"/>
      <c r="MWZ9" s="453"/>
      <c r="MXA9" s="453"/>
      <c r="MXB9" s="453"/>
      <c r="MXC9" s="283"/>
      <c r="MXD9" s="284"/>
      <c r="MXE9" s="285"/>
      <c r="MXF9" s="281"/>
      <c r="MXG9" s="282"/>
      <c r="MXH9" s="453"/>
      <c r="MXI9" s="453"/>
      <c r="MXJ9" s="453"/>
      <c r="MXK9" s="283"/>
      <c r="MXL9" s="284"/>
      <c r="MXM9" s="285"/>
      <c r="MXN9" s="281"/>
      <c r="MXO9" s="282"/>
      <c r="MXP9" s="453"/>
      <c r="MXQ9" s="453"/>
      <c r="MXR9" s="453"/>
      <c r="MXS9" s="283"/>
      <c r="MXT9" s="284"/>
      <c r="MXU9" s="285"/>
      <c r="MXV9" s="281"/>
      <c r="MXW9" s="282"/>
      <c r="MXX9" s="453"/>
      <c r="MXY9" s="453"/>
      <c r="MXZ9" s="453"/>
      <c r="MYA9" s="283"/>
      <c r="MYB9" s="284"/>
      <c r="MYC9" s="285"/>
      <c r="MYD9" s="281"/>
      <c r="MYE9" s="282"/>
      <c r="MYF9" s="453"/>
      <c r="MYG9" s="453"/>
      <c r="MYH9" s="453"/>
      <c r="MYI9" s="283"/>
      <c r="MYJ9" s="284"/>
      <c r="MYK9" s="285"/>
      <c r="MYL9" s="281"/>
      <c r="MYM9" s="282"/>
      <c r="MYN9" s="453"/>
      <c r="MYO9" s="453"/>
      <c r="MYP9" s="453"/>
      <c r="MYQ9" s="283"/>
      <c r="MYR9" s="284"/>
      <c r="MYS9" s="285"/>
      <c r="MYT9" s="281"/>
      <c r="MYU9" s="282"/>
      <c r="MYV9" s="453"/>
      <c r="MYW9" s="453"/>
      <c r="MYX9" s="453"/>
      <c r="MYY9" s="283"/>
      <c r="MYZ9" s="284"/>
      <c r="MZA9" s="285"/>
      <c r="MZB9" s="281"/>
      <c r="MZC9" s="282"/>
      <c r="MZD9" s="453"/>
      <c r="MZE9" s="453"/>
      <c r="MZF9" s="453"/>
      <c r="MZG9" s="283"/>
      <c r="MZH9" s="284"/>
      <c r="MZI9" s="285"/>
      <c r="MZJ9" s="281"/>
      <c r="MZK9" s="282"/>
      <c r="MZL9" s="453"/>
      <c r="MZM9" s="453"/>
      <c r="MZN9" s="453"/>
      <c r="MZO9" s="283"/>
      <c r="MZP9" s="284"/>
      <c r="MZQ9" s="285"/>
      <c r="MZR9" s="281"/>
      <c r="MZS9" s="282"/>
      <c r="MZT9" s="453"/>
      <c r="MZU9" s="453"/>
      <c r="MZV9" s="453"/>
      <c r="MZW9" s="283"/>
      <c r="MZX9" s="284"/>
      <c r="MZY9" s="285"/>
      <c r="MZZ9" s="281"/>
      <c r="NAA9" s="282"/>
      <c r="NAB9" s="453"/>
      <c r="NAC9" s="453"/>
      <c r="NAD9" s="453"/>
      <c r="NAE9" s="283"/>
      <c r="NAF9" s="284"/>
      <c r="NAG9" s="285"/>
      <c r="NAH9" s="281"/>
      <c r="NAI9" s="282"/>
      <c r="NAJ9" s="453"/>
      <c r="NAK9" s="453"/>
      <c r="NAL9" s="453"/>
      <c r="NAM9" s="283"/>
      <c r="NAN9" s="284"/>
      <c r="NAO9" s="285"/>
      <c r="NAP9" s="281"/>
      <c r="NAQ9" s="282"/>
      <c r="NAR9" s="453"/>
      <c r="NAS9" s="453"/>
      <c r="NAT9" s="453"/>
      <c r="NAU9" s="283"/>
      <c r="NAV9" s="284"/>
      <c r="NAW9" s="285"/>
      <c r="NAX9" s="281"/>
      <c r="NAY9" s="282"/>
      <c r="NAZ9" s="453"/>
      <c r="NBA9" s="453"/>
      <c r="NBB9" s="453"/>
      <c r="NBC9" s="283"/>
      <c r="NBD9" s="284"/>
      <c r="NBE9" s="285"/>
      <c r="NBF9" s="281"/>
      <c r="NBG9" s="282"/>
      <c r="NBH9" s="453"/>
      <c r="NBI9" s="453"/>
      <c r="NBJ9" s="453"/>
      <c r="NBK9" s="283"/>
      <c r="NBL9" s="284"/>
      <c r="NBM9" s="285"/>
      <c r="NBN9" s="281"/>
      <c r="NBO9" s="282"/>
      <c r="NBP9" s="453"/>
      <c r="NBQ9" s="453"/>
      <c r="NBR9" s="453"/>
      <c r="NBS9" s="283"/>
      <c r="NBT9" s="284"/>
      <c r="NBU9" s="285"/>
      <c r="NBV9" s="281"/>
      <c r="NBW9" s="282"/>
      <c r="NBX9" s="453"/>
      <c r="NBY9" s="453"/>
      <c r="NBZ9" s="453"/>
      <c r="NCA9" s="283"/>
      <c r="NCB9" s="284"/>
      <c r="NCC9" s="285"/>
      <c r="NCD9" s="281"/>
      <c r="NCE9" s="282"/>
      <c r="NCF9" s="453"/>
      <c r="NCG9" s="453"/>
      <c r="NCH9" s="453"/>
      <c r="NCI9" s="283"/>
      <c r="NCJ9" s="284"/>
      <c r="NCK9" s="285"/>
      <c r="NCL9" s="281"/>
      <c r="NCM9" s="282"/>
      <c r="NCN9" s="453"/>
      <c r="NCO9" s="453"/>
      <c r="NCP9" s="453"/>
      <c r="NCQ9" s="283"/>
      <c r="NCR9" s="284"/>
      <c r="NCS9" s="285"/>
      <c r="NCT9" s="281"/>
      <c r="NCU9" s="282"/>
      <c r="NCV9" s="453"/>
      <c r="NCW9" s="453"/>
      <c r="NCX9" s="453"/>
      <c r="NCY9" s="283"/>
      <c r="NCZ9" s="284"/>
      <c r="NDA9" s="285"/>
      <c r="NDB9" s="281"/>
      <c r="NDC9" s="282"/>
      <c r="NDD9" s="453"/>
      <c r="NDE9" s="453"/>
      <c r="NDF9" s="453"/>
      <c r="NDG9" s="283"/>
      <c r="NDH9" s="284"/>
      <c r="NDI9" s="285"/>
      <c r="NDJ9" s="281"/>
      <c r="NDK9" s="282"/>
      <c r="NDL9" s="453"/>
      <c r="NDM9" s="453"/>
      <c r="NDN9" s="453"/>
      <c r="NDO9" s="283"/>
      <c r="NDP9" s="284"/>
      <c r="NDQ9" s="285"/>
      <c r="NDR9" s="281"/>
      <c r="NDS9" s="282"/>
      <c r="NDT9" s="453"/>
      <c r="NDU9" s="453"/>
      <c r="NDV9" s="453"/>
      <c r="NDW9" s="283"/>
      <c r="NDX9" s="284"/>
      <c r="NDY9" s="285"/>
      <c r="NDZ9" s="281"/>
      <c r="NEA9" s="282"/>
      <c r="NEB9" s="453"/>
      <c r="NEC9" s="453"/>
      <c r="NED9" s="453"/>
      <c r="NEE9" s="283"/>
      <c r="NEF9" s="284"/>
      <c r="NEG9" s="285"/>
      <c r="NEH9" s="281"/>
      <c r="NEI9" s="282"/>
      <c r="NEJ9" s="453"/>
      <c r="NEK9" s="453"/>
      <c r="NEL9" s="453"/>
      <c r="NEM9" s="283"/>
      <c r="NEN9" s="284"/>
      <c r="NEO9" s="285"/>
      <c r="NEP9" s="281"/>
      <c r="NEQ9" s="282"/>
      <c r="NER9" s="453"/>
      <c r="NES9" s="453"/>
      <c r="NET9" s="453"/>
      <c r="NEU9" s="283"/>
      <c r="NEV9" s="284"/>
      <c r="NEW9" s="285"/>
      <c r="NEX9" s="281"/>
      <c r="NEY9" s="282"/>
      <c r="NEZ9" s="453"/>
      <c r="NFA9" s="453"/>
      <c r="NFB9" s="453"/>
      <c r="NFC9" s="283"/>
      <c r="NFD9" s="284"/>
      <c r="NFE9" s="285"/>
      <c r="NFF9" s="281"/>
      <c r="NFG9" s="282"/>
      <c r="NFH9" s="453"/>
      <c r="NFI9" s="453"/>
      <c r="NFJ9" s="453"/>
      <c r="NFK9" s="283"/>
      <c r="NFL9" s="284"/>
      <c r="NFM9" s="285"/>
      <c r="NFN9" s="281"/>
      <c r="NFO9" s="282"/>
      <c r="NFP9" s="453"/>
      <c r="NFQ9" s="453"/>
      <c r="NFR9" s="453"/>
      <c r="NFS9" s="283"/>
      <c r="NFT9" s="284"/>
      <c r="NFU9" s="285"/>
      <c r="NFV9" s="281"/>
      <c r="NFW9" s="282"/>
      <c r="NFX9" s="453"/>
      <c r="NFY9" s="453"/>
      <c r="NFZ9" s="453"/>
      <c r="NGA9" s="283"/>
      <c r="NGB9" s="284"/>
      <c r="NGC9" s="285"/>
      <c r="NGD9" s="281"/>
      <c r="NGE9" s="282"/>
      <c r="NGF9" s="453"/>
      <c r="NGG9" s="453"/>
      <c r="NGH9" s="453"/>
      <c r="NGI9" s="283"/>
      <c r="NGJ9" s="284"/>
      <c r="NGK9" s="285"/>
      <c r="NGL9" s="281"/>
      <c r="NGM9" s="282"/>
      <c r="NGN9" s="453"/>
      <c r="NGO9" s="453"/>
      <c r="NGP9" s="453"/>
      <c r="NGQ9" s="283"/>
      <c r="NGR9" s="284"/>
      <c r="NGS9" s="285"/>
      <c r="NGT9" s="281"/>
      <c r="NGU9" s="282"/>
      <c r="NGV9" s="453"/>
      <c r="NGW9" s="453"/>
      <c r="NGX9" s="453"/>
      <c r="NGY9" s="283"/>
      <c r="NGZ9" s="284"/>
      <c r="NHA9" s="285"/>
      <c r="NHB9" s="281"/>
      <c r="NHC9" s="282"/>
      <c r="NHD9" s="453"/>
      <c r="NHE9" s="453"/>
      <c r="NHF9" s="453"/>
      <c r="NHG9" s="283"/>
      <c r="NHH9" s="284"/>
      <c r="NHI9" s="285"/>
      <c r="NHJ9" s="281"/>
      <c r="NHK9" s="282"/>
      <c r="NHL9" s="453"/>
      <c r="NHM9" s="453"/>
      <c r="NHN9" s="453"/>
      <c r="NHO9" s="283"/>
      <c r="NHP9" s="284"/>
      <c r="NHQ9" s="285"/>
      <c r="NHR9" s="281"/>
      <c r="NHS9" s="282"/>
      <c r="NHT9" s="453"/>
      <c r="NHU9" s="453"/>
      <c r="NHV9" s="453"/>
      <c r="NHW9" s="283"/>
      <c r="NHX9" s="284"/>
      <c r="NHY9" s="285"/>
      <c r="NHZ9" s="281"/>
      <c r="NIA9" s="282"/>
      <c r="NIB9" s="453"/>
      <c r="NIC9" s="453"/>
      <c r="NID9" s="453"/>
      <c r="NIE9" s="283"/>
      <c r="NIF9" s="284"/>
      <c r="NIG9" s="285"/>
      <c r="NIH9" s="281"/>
      <c r="NII9" s="282"/>
      <c r="NIJ9" s="453"/>
      <c r="NIK9" s="453"/>
      <c r="NIL9" s="453"/>
      <c r="NIM9" s="283"/>
      <c r="NIN9" s="284"/>
      <c r="NIO9" s="285"/>
      <c r="NIP9" s="281"/>
      <c r="NIQ9" s="282"/>
      <c r="NIR9" s="453"/>
      <c r="NIS9" s="453"/>
      <c r="NIT9" s="453"/>
      <c r="NIU9" s="283"/>
      <c r="NIV9" s="284"/>
      <c r="NIW9" s="285"/>
      <c r="NIX9" s="281"/>
      <c r="NIY9" s="282"/>
      <c r="NIZ9" s="453"/>
      <c r="NJA9" s="453"/>
      <c r="NJB9" s="453"/>
      <c r="NJC9" s="283"/>
      <c r="NJD9" s="284"/>
      <c r="NJE9" s="285"/>
      <c r="NJF9" s="281"/>
      <c r="NJG9" s="282"/>
      <c r="NJH9" s="453"/>
      <c r="NJI9" s="453"/>
      <c r="NJJ9" s="453"/>
      <c r="NJK9" s="283"/>
      <c r="NJL9" s="284"/>
      <c r="NJM9" s="285"/>
      <c r="NJN9" s="281"/>
      <c r="NJO9" s="282"/>
      <c r="NJP9" s="453"/>
      <c r="NJQ9" s="453"/>
      <c r="NJR9" s="453"/>
      <c r="NJS9" s="283"/>
      <c r="NJT9" s="284"/>
      <c r="NJU9" s="285"/>
      <c r="NJV9" s="281"/>
      <c r="NJW9" s="282"/>
      <c r="NJX9" s="453"/>
      <c r="NJY9" s="453"/>
      <c r="NJZ9" s="453"/>
      <c r="NKA9" s="283"/>
      <c r="NKB9" s="284"/>
      <c r="NKC9" s="285"/>
      <c r="NKD9" s="281"/>
      <c r="NKE9" s="282"/>
      <c r="NKF9" s="453"/>
      <c r="NKG9" s="453"/>
      <c r="NKH9" s="453"/>
      <c r="NKI9" s="283"/>
      <c r="NKJ9" s="284"/>
      <c r="NKK9" s="285"/>
      <c r="NKL9" s="281"/>
      <c r="NKM9" s="282"/>
      <c r="NKN9" s="453"/>
      <c r="NKO9" s="453"/>
      <c r="NKP9" s="453"/>
      <c r="NKQ9" s="283"/>
      <c r="NKR9" s="284"/>
      <c r="NKS9" s="285"/>
      <c r="NKT9" s="281"/>
      <c r="NKU9" s="282"/>
      <c r="NKV9" s="453"/>
      <c r="NKW9" s="453"/>
      <c r="NKX9" s="453"/>
      <c r="NKY9" s="283"/>
      <c r="NKZ9" s="284"/>
      <c r="NLA9" s="285"/>
      <c r="NLB9" s="281"/>
      <c r="NLC9" s="282"/>
      <c r="NLD9" s="453"/>
      <c r="NLE9" s="453"/>
      <c r="NLF9" s="453"/>
      <c r="NLG9" s="283"/>
      <c r="NLH9" s="284"/>
      <c r="NLI9" s="285"/>
      <c r="NLJ9" s="281"/>
      <c r="NLK9" s="282"/>
      <c r="NLL9" s="453"/>
      <c r="NLM9" s="453"/>
      <c r="NLN9" s="453"/>
      <c r="NLO9" s="283"/>
      <c r="NLP9" s="284"/>
      <c r="NLQ9" s="285"/>
      <c r="NLR9" s="281"/>
      <c r="NLS9" s="282"/>
      <c r="NLT9" s="453"/>
      <c r="NLU9" s="453"/>
      <c r="NLV9" s="453"/>
      <c r="NLW9" s="283"/>
      <c r="NLX9" s="284"/>
      <c r="NLY9" s="285"/>
      <c r="NLZ9" s="281"/>
      <c r="NMA9" s="282"/>
      <c r="NMB9" s="453"/>
      <c r="NMC9" s="453"/>
      <c r="NMD9" s="453"/>
      <c r="NME9" s="283"/>
      <c r="NMF9" s="284"/>
      <c r="NMG9" s="285"/>
      <c r="NMH9" s="281"/>
      <c r="NMI9" s="282"/>
      <c r="NMJ9" s="453"/>
      <c r="NMK9" s="453"/>
      <c r="NML9" s="453"/>
      <c r="NMM9" s="283"/>
      <c r="NMN9" s="284"/>
      <c r="NMO9" s="285"/>
      <c r="NMP9" s="281"/>
      <c r="NMQ9" s="282"/>
      <c r="NMR9" s="453"/>
      <c r="NMS9" s="453"/>
      <c r="NMT9" s="453"/>
      <c r="NMU9" s="283"/>
      <c r="NMV9" s="284"/>
      <c r="NMW9" s="285"/>
      <c r="NMX9" s="281"/>
      <c r="NMY9" s="282"/>
      <c r="NMZ9" s="453"/>
      <c r="NNA9" s="453"/>
      <c r="NNB9" s="453"/>
      <c r="NNC9" s="283"/>
      <c r="NND9" s="284"/>
      <c r="NNE9" s="285"/>
      <c r="NNF9" s="281"/>
      <c r="NNG9" s="282"/>
      <c r="NNH9" s="453"/>
      <c r="NNI9" s="453"/>
      <c r="NNJ9" s="453"/>
      <c r="NNK9" s="283"/>
      <c r="NNL9" s="284"/>
      <c r="NNM9" s="285"/>
      <c r="NNN9" s="281"/>
      <c r="NNO9" s="282"/>
      <c r="NNP9" s="453"/>
      <c r="NNQ9" s="453"/>
      <c r="NNR9" s="453"/>
      <c r="NNS9" s="283"/>
      <c r="NNT9" s="284"/>
      <c r="NNU9" s="285"/>
      <c r="NNV9" s="281"/>
      <c r="NNW9" s="282"/>
      <c r="NNX9" s="453"/>
      <c r="NNY9" s="453"/>
      <c r="NNZ9" s="453"/>
      <c r="NOA9" s="283"/>
      <c r="NOB9" s="284"/>
      <c r="NOC9" s="285"/>
      <c r="NOD9" s="281"/>
      <c r="NOE9" s="282"/>
      <c r="NOF9" s="453"/>
      <c r="NOG9" s="453"/>
      <c r="NOH9" s="453"/>
      <c r="NOI9" s="283"/>
      <c r="NOJ9" s="284"/>
      <c r="NOK9" s="285"/>
      <c r="NOL9" s="281"/>
      <c r="NOM9" s="282"/>
      <c r="NON9" s="453"/>
      <c r="NOO9" s="453"/>
      <c r="NOP9" s="453"/>
      <c r="NOQ9" s="283"/>
      <c r="NOR9" s="284"/>
      <c r="NOS9" s="285"/>
      <c r="NOT9" s="281"/>
      <c r="NOU9" s="282"/>
      <c r="NOV9" s="453"/>
      <c r="NOW9" s="453"/>
      <c r="NOX9" s="453"/>
      <c r="NOY9" s="283"/>
      <c r="NOZ9" s="284"/>
      <c r="NPA9" s="285"/>
      <c r="NPB9" s="281"/>
      <c r="NPC9" s="282"/>
      <c r="NPD9" s="453"/>
      <c r="NPE9" s="453"/>
      <c r="NPF9" s="453"/>
      <c r="NPG9" s="283"/>
      <c r="NPH9" s="284"/>
      <c r="NPI9" s="285"/>
      <c r="NPJ9" s="281"/>
      <c r="NPK9" s="282"/>
      <c r="NPL9" s="453"/>
      <c r="NPM9" s="453"/>
      <c r="NPN9" s="453"/>
      <c r="NPO9" s="283"/>
      <c r="NPP9" s="284"/>
      <c r="NPQ9" s="285"/>
      <c r="NPR9" s="281"/>
      <c r="NPS9" s="282"/>
      <c r="NPT9" s="453"/>
      <c r="NPU9" s="453"/>
      <c r="NPV9" s="453"/>
      <c r="NPW9" s="283"/>
      <c r="NPX9" s="284"/>
      <c r="NPY9" s="285"/>
      <c r="NPZ9" s="281"/>
      <c r="NQA9" s="282"/>
      <c r="NQB9" s="453"/>
      <c r="NQC9" s="453"/>
      <c r="NQD9" s="453"/>
      <c r="NQE9" s="283"/>
      <c r="NQF9" s="284"/>
      <c r="NQG9" s="285"/>
      <c r="NQH9" s="281"/>
      <c r="NQI9" s="282"/>
      <c r="NQJ9" s="453"/>
      <c r="NQK9" s="453"/>
      <c r="NQL9" s="453"/>
      <c r="NQM9" s="283"/>
      <c r="NQN9" s="284"/>
      <c r="NQO9" s="285"/>
      <c r="NQP9" s="281"/>
      <c r="NQQ9" s="282"/>
      <c r="NQR9" s="453"/>
      <c r="NQS9" s="453"/>
      <c r="NQT9" s="453"/>
      <c r="NQU9" s="283"/>
      <c r="NQV9" s="284"/>
      <c r="NQW9" s="285"/>
      <c r="NQX9" s="281"/>
      <c r="NQY9" s="282"/>
      <c r="NQZ9" s="453"/>
      <c r="NRA9" s="453"/>
      <c r="NRB9" s="453"/>
      <c r="NRC9" s="283"/>
      <c r="NRD9" s="284"/>
      <c r="NRE9" s="285"/>
      <c r="NRF9" s="281"/>
      <c r="NRG9" s="282"/>
      <c r="NRH9" s="453"/>
      <c r="NRI9" s="453"/>
      <c r="NRJ9" s="453"/>
      <c r="NRK9" s="283"/>
      <c r="NRL9" s="284"/>
      <c r="NRM9" s="285"/>
      <c r="NRN9" s="281"/>
      <c r="NRO9" s="282"/>
      <c r="NRP9" s="453"/>
      <c r="NRQ9" s="453"/>
      <c r="NRR9" s="453"/>
      <c r="NRS9" s="283"/>
      <c r="NRT9" s="284"/>
      <c r="NRU9" s="285"/>
      <c r="NRV9" s="281"/>
      <c r="NRW9" s="282"/>
      <c r="NRX9" s="453"/>
      <c r="NRY9" s="453"/>
      <c r="NRZ9" s="453"/>
      <c r="NSA9" s="283"/>
      <c r="NSB9" s="284"/>
      <c r="NSC9" s="285"/>
      <c r="NSD9" s="281"/>
      <c r="NSE9" s="282"/>
      <c r="NSF9" s="453"/>
      <c r="NSG9" s="453"/>
      <c r="NSH9" s="453"/>
      <c r="NSI9" s="283"/>
      <c r="NSJ9" s="284"/>
      <c r="NSK9" s="285"/>
      <c r="NSL9" s="281"/>
      <c r="NSM9" s="282"/>
      <c r="NSN9" s="453"/>
      <c r="NSO9" s="453"/>
      <c r="NSP9" s="453"/>
      <c r="NSQ9" s="283"/>
      <c r="NSR9" s="284"/>
      <c r="NSS9" s="285"/>
      <c r="NST9" s="281"/>
      <c r="NSU9" s="282"/>
      <c r="NSV9" s="453"/>
      <c r="NSW9" s="453"/>
      <c r="NSX9" s="453"/>
      <c r="NSY9" s="283"/>
      <c r="NSZ9" s="284"/>
      <c r="NTA9" s="285"/>
      <c r="NTB9" s="281"/>
      <c r="NTC9" s="282"/>
      <c r="NTD9" s="453"/>
      <c r="NTE9" s="453"/>
      <c r="NTF9" s="453"/>
      <c r="NTG9" s="283"/>
      <c r="NTH9" s="284"/>
      <c r="NTI9" s="285"/>
      <c r="NTJ9" s="281"/>
      <c r="NTK9" s="282"/>
      <c r="NTL9" s="453"/>
      <c r="NTM9" s="453"/>
      <c r="NTN9" s="453"/>
      <c r="NTO9" s="283"/>
      <c r="NTP9" s="284"/>
      <c r="NTQ9" s="285"/>
      <c r="NTR9" s="281"/>
      <c r="NTS9" s="282"/>
      <c r="NTT9" s="453"/>
      <c r="NTU9" s="453"/>
      <c r="NTV9" s="453"/>
      <c r="NTW9" s="283"/>
      <c r="NTX9" s="284"/>
      <c r="NTY9" s="285"/>
      <c r="NTZ9" s="281"/>
      <c r="NUA9" s="282"/>
      <c r="NUB9" s="453"/>
      <c r="NUC9" s="453"/>
      <c r="NUD9" s="453"/>
      <c r="NUE9" s="283"/>
      <c r="NUF9" s="284"/>
      <c r="NUG9" s="285"/>
      <c r="NUH9" s="281"/>
      <c r="NUI9" s="282"/>
      <c r="NUJ9" s="453"/>
      <c r="NUK9" s="453"/>
      <c r="NUL9" s="453"/>
      <c r="NUM9" s="283"/>
      <c r="NUN9" s="284"/>
      <c r="NUO9" s="285"/>
      <c r="NUP9" s="281"/>
      <c r="NUQ9" s="282"/>
      <c r="NUR9" s="453"/>
      <c r="NUS9" s="453"/>
      <c r="NUT9" s="453"/>
      <c r="NUU9" s="283"/>
      <c r="NUV9" s="284"/>
      <c r="NUW9" s="285"/>
      <c r="NUX9" s="281"/>
      <c r="NUY9" s="282"/>
      <c r="NUZ9" s="453"/>
      <c r="NVA9" s="453"/>
      <c r="NVB9" s="453"/>
      <c r="NVC9" s="283"/>
      <c r="NVD9" s="284"/>
      <c r="NVE9" s="285"/>
      <c r="NVF9" s="281"/>
      <c r="NVG9" s="282"/>
      <c r="NVH9" s="453"/>
      <c r="NVI9" s="453"/>
      <c r="NVJ9" s="453"/>
      <c r="NVK9" s="283"/>
      <c r="NVL9" s="284"/>
      <c r="NVM9" s="285"/>
      <c r="NVN9" s="281"/>
      <c r="NVO9" s="282"/>
      <c r="NVP9" s="453"/>
      <c r="NVQ9" s="453"/>
      <c r="NVR9" s="453"/>
      <c r="NVS9" s="283"/>
      <c r="NVT9" s="284"/>
      <c r="NVU9" s="285"/>
      <c r="NVV9" s="281"/>
      <c r="NVW9" s="282"/>
      <c r="NVX9" s="453"/>
      <c r="NVY9" s="453"/>
      <c r="NVZ9" s="453"/>
      <c r="NWA9" s="283"/>
      <c r="NWB9" s="284"/>
      <c r="NWC9" s="285"/>
      <c r="NWD9" s="281"/>
      <c r="NWE9" s="282"/>
      <c r="NWF9" s="453"/>
      <c r="NWG9" s="453"/>
      <c r="NWH9" s="453"/>
      <c r="NWI9" s="283"/>
      <c r="NWJ9" s="284"/>
      <c r="NWK9" s="285"/>
      <c r="NWL9" s="281"/>
      <c r="NWM9" s="282"/>
      <c r="NWN9" s="453"/>
      <c r="NWO9" s="453"/>
      <c r="NWP9" s="453"/>
      <c r="NWQ9" s="283"/>
      <c r="NWR9" s="284"/>
      <c r="NWS9" s="285"/>
      <c r="NWT9" s="281"/>
      <c r="NWU9" s="282"/>
      <c r="NWV9" s="453"/>
      <c r="NWW9" s="453"/>
      <c r="NWX9" s="453"/>
      <c r="NWY9" s="283"/>
      <c r="NWZ9" s="284"/>
      <c r="NXA9" s="285"/>
      <c r="NXB9" s="281"/>
      <c r="NXC9" s="282"/>
      <c r="NXD9" s="453"/>
      <c r="NXE9" s="453"/>
      <c r="NXF9" s="453"/>
      <c r="NXG9" s="283"/>
      <c r="NXH9" s="284"/>
      <c r="NXI9" s="285"/>
      <c r="NXJ9" s="281"/>
      <c r="NXK9" s="282"/>
      <c r="NXL9" s="453"/>
      <c r="NXM9" s="453"/>
      <c r="NXN9" s="453"/>
      <c r="NXO9" s="283"/>
      <c r="NXP9" s="284"/>
      <c r="NXQ9" s="285"/>
      <c r="NXR9" s="281"/>
      <c r="NXS9" s="282"/>
      <c r="NXT9" s="453"/>
      <c r="NXU9" s="453"/>
      <c r="NXV9" s="453"/>
      <c r="NXW9" s="283"/>
      <c r="NXX9" s="284"/>
      <c r="NXY9" s="285"/>
      <c r="NXZ9" s="281"/>
      <c r="NYA9" s="282"/>
      <c r="NYB9" s="453"/>
      <c r="NYC9" s="453"/>
      <c r="NYD9" s="453"/>
      <c r="NYE9" s="283"/>
      <c r="NYF9" s="284"/>
      <c r="NYG9" s="285"/>
      <c r="NYH9" s="281"/>
      <c r="NYI9" s="282"/>
      <c r="NYJ9" s="453"/>
      <c r="NYK9" s="453"/>
      <c r="NYL9" s="453"/>
      <c r="NYM9" s="283"/>
      <c r="NYN9" s="284"/>
      <c r="NYO9" s="285"/>
      <c r="NYP9" s="281"/>
      <c r="NYQ9" s="282"/>
      <c r="NYR9" s="453"/>
      <c r="NYS9" s="453"/>
      <c r="NYT9" s="453"/>
      <c r="NYU9" s="283"/>
      <c r="NYV9" s="284"/>
      <c r="NYW9" s="285"/>
      <c r="NYX9" s="281"/>
      <c r="NYY9" s="282"/>
      <c r="NYZ9" s="453"/>
      <c r="NZA9" s="453"/>
      <c r="NZB9" s="453"/>
      <c r="NZC9" s="283"/>
      <c r="NZD9" s="284"/>
      <c r="NZE9" s="285"/>
      <c r="NZF9" s="281"/>
      <c r="NZG9" s="282"/>
      <c r="NZH9" s="453"/>
      <c r="NZI9" s="453"/>
      <c r="NZJ9" s="453"/>
      <c r="NZK9" s="283"/>
      <c r="NZL9" s="284"/>
      <c r="NZM9" s="285"/>
      <c r="NZN9" s="281"/>
      <c r="NZO9" s="282"/>
      <c r="NZP9" s="453"/>
      <c r="NZQ9" s="453"/>
      <c r="NZR9" s="453"/>
      <c r="NZS9" s="283"/>
      <c r="NZT9" s="284"/>
      <c r="NZU9" s="285"/>
      <c r="NZV9" s="281"/>
      <c r="NZW9" s="282"/>
      <c r="NZX9" s="453"/>
      <c r="NZY9" s="453"/>
      <c r="NZZ9" s="453"/>
      <c r="OAA9" s="283"/>
      <c r="OAB9" s="284"/>
      <c r="OAC9" s="285"/>
      <c r="OAD9" s="281"/>
      <c r="OAE9" s="282"/>
      <c r="OAF9" s="453"/>
      <c r="OAG9" s="453"/>
      <c r="OAH9" s="453"/>
      <c r="OAI9" s="283"/>
      <c r="OAJ9" s="284"/>
      <c r="OAK9" s="285"/>
      <c r="OAL9" s="281"/>
      <c r="OAM9" s="282"/>
      <c r="OAN9" s="453"/>
      <c r="OAO9" s="453"/>
      <c r="OAP9" s="453"/>
      <c r="OAQ9" s="283"/>
      <c r="OAR9" s="284"/>
      <c r="OAS9" s="285"/>
      <c r="OAT9" s="281"/>
      <c r="OAU9" s="282"/>
      <c r="OAV9" s="453"/>
      <c r="OAW9" s="453"/>
      <c r="OAX9" s="453"/>
      <c r="OAY9" s="283"/>
      <c r="OAZ9" s="284"/>
      <c r="OBA9" s="285"/>
      <c r="OBB9" s="281"/>
      <c r="OBC9" s="282"/>
      <c r="OBD9" s="453"/>
      <c r="OBE9" s="453"/>
      <c r="OBF9" s="453"/>
      <c r="OBG9" s="283"/>
      <c r="OBH9" s="284"/>
      <c r="OBI9" s="285"/>
      <c r="OBJ9" s="281"/>
      <c r="OBK9" s="282"/>
      <c r="OBL9" s="453"/>
      <c r="OBM9" s="453"/>
      <c r="OBN9" s="453"/>
      <c r="OBO9" s="283"/>
      <c r="OBP9" s="284"/>
      <c r="OBQ9" s="285"/>
      <c r="OBR9" s="281"/>
      <c r="OBS9" s="282"/>
      <c r="OBT9" s="453"/>
      <c r="OBU9" s="453"/>
      <c r="OBV9" s="453"/>
      <c r="OBW9" s="283"/>
      <c r="OBX9" s="284"/>
      <c r="OBY9" s="285"/>
      <c r="OBZ9" s="281"/>
      <c r="OCA9" s="282"/>
      <c r="OCB9" s="453"/>
      <c r="OCC9" s="453"/>
      <c r="OCD9" s="453"/>
      <c r="OCE9" s="283"/>
      <c r="OCF9" s="284"/>
      <c r="OCG9" s="285"/>
      <c r="OCH9" s="281"/>
      <c r="OCI9" s="282"/>
      <c r="OCJ9" s="453"/>
      <c r="OCK9" s="453"/>
      <c r="OCL9" s="453"/>
      <c r="OCM9" s="283"/>
      <c r="OCN9" s="284"/>
      <c r="OCO9" s="285"/>
      <c r="OCP9" s="281"/>
      <c r="OCQ9" s="282"/>
      <c r="OCR9" s="453"/>
      <c r="OCS9" s="453"/>
      <c r="OCT9" s="453"/>
      <c r="OCU9" s="283"/>
      <c r="OCV9" s="284"/>
      <c r="OCW9" s="285"/>
      <c r="OCX9" s="281"/>
      <c r="OCY9" s="282"/>
      <c r="OCZ9" s="453"/>
      <c r="ODA9" s="453"/>
      <c r="ODB9" s="453"/>
      <c r="ODC9" s="283"/>
      <c r="ODD9" s="284"/>
      <c r="ODE9" s="285"/>
      <c r="ODF9" s="281"/>
      <c r="ODG9" s="282"/>
      <c r="ODH9" s="453"/>
      <c r="ODI9" s="453"/>
      <c r="ODJ9" s="453"/>
      <c r="ODK9" s="283"/>
      <c r="ODL9" s="284"/>
      <c r="ODM9" s="285"/>
      <c r="ODN9" s="281"/>
      <c r="ODO9" s="282"/>
      <c r="ODP9" s="453"/>
      <c r="ODQ9" s="453"/>
      <c r="ODR9" s="453"/>
      <c r="ODS9" s="283"/>
      <c r="ODT9" s="284"/>
      <c r="ODU9" s="285"/>
      <c r="ODV9" s="281"/>
      <c r="ODW9" s="282"/>
      <c r="ODX9" s="453"/>
      <c r="ODY9" s="453"/>
      <c r="ODZ9" s="453"/>
      <c r="OEA9" s="283"/>
      <c r="OEB9" s="284"/>
      <c r="OEC9" s="285"/>
      <c r="OED9" s="281"/>
      <c r="OEE9" s="282"/>
      <c r="OEF9" s="453"/>
      <c r="OEG9" s="453"/>
      <c r="OEH9" s="453"/>
      <c r="OEI9" s="283"/>
      <c r="OEJ9" s="284"/>
      <c r="OEK9" s="285"/>
      <c r="OEL9" s="281"/>
      <c r="OEM9" s="282"/>
      <c r="OEN9" s="453"/>
      <c r="OEO9" s="453"/>
      <c r="OEP9" s="453"/>
      <c r="OEQ9" s="283"/>
      <c r="OER9" s="284"/>
      <c r="OES9" s="285"/>
      <c r="OET9" s="281"/>
      <c r="OEU9" s="282"/>
      <c r="OEV9" s="453"/>
      <c r="OEW9" s="453"/>
      <c r="OEX9" s="453"/>
      <c r="OEY9" s="283"/>
      <c r="OEZ9" s="284"/>
      <c r="OFA9" s="285"/>
      <c r="OFB9" s="281"/>
      <c r="OFC9" s="282"/>
      <c r="OFD9" s="453"/>
      <c r="OFE9" s="453"/>
      <c r="OFF9" s="453"/>
      <c r="OFG9" s="283"/>
      <c r="OFH9" s="284"/>
      <c r="OFI9" s="285"/>
      <c r="OFJ9" s="281"/>
      <c r="OFK9" s="282"/>
      <c r="OFL9" s="453"/>
      <c r="OFM9" s="453"/>
      <c r="OFN9" s="453"/>
      <c r="OFO9" s="283"/>
      <c r="OFP9" s="284"/>
      <c r="OFQ9" s="285"/>
      <c r="OFR9" s="281"/>
      <c r="OFS9" s="282"/>
      <c r="OFT9" s="453"/>
      <c r="OFU9" s="453"/>
      <c r="OFV9" s="453"/>
      <c r="OFW9" s="283"/>
      <c r="OFX9" s="284"/>
      <c r="OFY9" s="285"/>
      <c r="OFZ9" s="281"/>
      <c r="OGA9" s="282"/>
      <c r="OGB9" s="453"/>
      <c r="OGC9" s="453"/>
      <c r="OGD9" s="453"/>
      <c r="OGE9" s="283"/>
      <c r="OGF9" s="284"/>
      <c r="OGG9" s="285"/>
      <c r="OGH9" s="281"/>
      <c r="OGI9" s="282"/>
      <c r="OGJ9" s="453"/>
      <c r="OGK9" s="453"/>
      <c r="OGL9" s="453"/>
      <c r="OGM9" s="283"/>
      <c r="OGN9" s="284"/>
      <c r="OGO9" s="285"/>
      <c r="OGP9" s="281"/>
      <c r="OGQ9" s="282"/>
      <c r="OGR9" s="453"/>
      <c r="OGS9" s="453"/>
      <c r="OGT9" s="453"/>
      <c r="OGU9" s="283"/>
      <c r="OGV9" s="284"/>
      <c r="OGW9" s="285"/>
      <c r="OGX9" s="281"/>
      <c r="OGY9" s="282"/>
      <c r="OGZ9" s="453"/>
      <c r="OHA9" s="453"/>
      <c r="OHB9" s="453"/>
      <c r="OHC9" s="283"/>
      <c r="OHD9" s="284"/>
      <c r="OHE9" s="285"/>
      <c r="OHF9" s="281"/>
      <c r="OHG9" s="282"/>
      <c r="OHH9" s="453"/>
      <c r="OHI9" s="453"/>
      <c r="OHJ9" s="453"/>
      <c r="OHK9" s="283"/>
      <c r="OHL9" s="284"/>
      <c r="OHM9" s="285"/>
      <c r="OHN9" s="281"/>
      <c r="OHO9" s="282"/>
      <c r="OHP9" s="453"/>
      <c r="OHQ9" s="453"/>
      <c r="OHR9" s="453"/>
      <c r="OHS9" s="283"/>
      <c r="OHT9" s="284"/>
      <c r="OHU9" s="285"/>
      <c r="OHV9" s="281"/>
      <c r="OHW9" s="282"/>
      <c r="OHX9" s="453"/>
      <c r="OHY9" s="453"/>
      <c r="OHZ9" s="453"/>
      <c r="OIA9" s="283"/>
      <c r="OIB9" s="284"/>
      <c r="OIC9" s="285"/>
      <c r="OID9" s="281"/>
      <c r="OIE9" s="282"/>
      <c r="OIF9" s="453"/>
      <c r="OIG9" s="453"/>
      <c r="OIH9" s="453"/>
      <c r="OII9" s="283"/>
      <c r="OIJ9" s="284"/>
      <c r="OIK9" s="285"/>
      <c r="OIL9" s="281"/>
      <c r="OIM9" s="282"/>
      <c r="OIN9" s="453"/>
      <c r="OIO9" s="453"/>
      <c r="OIP9" s="453"/>
      <c r="OIQ9" s="283"/>
      <c r="OIR9" s="284"/>
      <c r="OIS9" s="285"/>
      <c r="OIT9" s="281"/>
      <c r="OIU9" s="282"/>
      <c r="OIV9" s="453"/>
      <c r="OIW9" s="453"/>
      <c r="OIX9" s="453"/>
      <c r="OIY9" s="283"/>
      <c r="OIZ9" s="284"/>
      <c r="OJA9" s="285"/>
      <c r="OJB9" s="281"/>
      <c r="OJC9" s="282"/>
      <c r="OJD9" s="453"/>
      <c r="OJE9" s="453"/>
      <c r="OJF9" s="453"/>
      <c r="OJG9" s="283"/>
      <c r="OJH9" s="284"/>
      <c r="OJI9" s="285"/>
      <c r="OJJ9" s="281"/>
      <c r="OJK9" s="282"/>
      <c r="OJL9" s="453"/>
      <c r="OJM9" s="453"/>
      <c r="OJN9" s="453"/>
      <c r="OJO9" s="283"/>
      <c r="OJP9" s="284"/>
      <c r="OJQ9" s="285"/>
      <c r="OJR9" s="281"/>
      <c r="OJS9" s="282"/>
      <c r="OJT9" s="453"/>
      <c r="OJU9" s="453"/>
      <c r="OJV9" s="453"/>
      <c r="OJW9" s="283"/>
      <c r="OJX9" s="284"/>
      <c r="OJY9" s="285"/>
      <c r="OJZ9" s="281"/>
      <c r="OKA9" s="282"/>
      <c r="OKB9" s="453"/>
      <c r="OKC9" s="453"/>
      <c r="OKD9" s="453"/>
      <c r="OKE9" s="283"/>
      <c r="OKF9" s="284"/>
      <c r="OKG9" s="285"/>
      <c r="OKH9" s="281"/>
      <c r="OKI9" s="282"/>
      <c r="OKJ9" s="453"/>
      <c r="OKK9" s="453"/>
      <c r="OKL9" s="453"/>
      <c r="OKM9" s="283"/>
      <c r="OKN9" s="284"/>
      <c r="OKO9" s="285"/>
      <c r="OKP9" s="281"/>
      <c r="OKQ9" s="282"/>
      <c r="OKR9" s="453"/>
      <c r="OKS9" s="453"/>
      <c r="OKT9" s="453"/>
      <c r="OKU9" s="283"/>
      <c r="OKV9" s="284"/>
      <c r="OKW9" s="285"/>
      <c r="OKX9" s="281"/>
      <c r="OKY9" s="282"/>
      <c r="OKZ9" s="453"/>
      <c r="OLA9" s="453"/>
      <c r="OLB9" s="453"/>
      <c r="OLC9" s="283"/>
      <c r="OLD9" s="284"/>
      <c r="OLE9" s="285"/>
      <c r="OLF9" s="281"/>
      <c r="OLG9" s="282"/>
      <c r="OLH9" s="453"/>
      <c r="OLI9" s="453"/>
      <c r="OLJ9" s="453"/>
      <c r="OLK9" s="283"/>
      <c r="OLL9" s="284"/>
      <c r="OLM9" s="285"/>
      <c r="OLN9" s="281"/>
      <c r="OLO9" s="282"/>
      <c r="OLP9" s="453"/>
      <c r="OLQ9" s="453"/>
      <c r="OLR9" s="453"/>
      <c r="OLS9" s="283"/>
      <c r="OLT9" s="284"/>
      <c r="OLU9" s="285"/>
      <c r="OLV9" s="281"/>
      <c r="OLW9" s="282"/>
      <c r="OLX9" s="453"/>
      <c r="OLY9" s="453"/>
      <c r="OLZ9" s="453"/>
      <c r="OMA9" s="283"/>
      <c r="OMB9" s="284"/>
      <c r="OMC9" s="285"/>
      <c r="OMD9" s="281"/>
      <c r="OME9" s="282"/>
      <c r="OMF9" s="453"/>
      <c r="OMG9" s="453"/>
      <c r="OMH9" s="453"/>
      <c r="OMI9" s="283"/>
      <c r="OMJ9" s="284"/>
      <c r="OMK9" s="285"/>
      <c r="OML9" s="281"/>
      <c r="OMM9" s="282"/>
      <c r="OMN9" s="453"/>
      <c r="OMO9" s="453"/>
      <c r="OMP9" s="453"/>
      <c r="OMQ9" s="283"/>
      <c r="OMR9" s="284"/>
      <c r="OMS9" s="285"/>
      <c r="OMT9" s="281"/>
      <c r="OMU9" s="282"/>
      <c r="OMV9" s="453"/>
      <c r="OMW9" s="453"/>
      <c r="OMX9" s="453"/>
      <c r="OMY9" s="283"/>
      <c r="OMZ9" s="284"/>
      <c r="ONA9" s="285"/>
      <c r="ONB9" s="281"/>
      <c r="ONC9" s="282"/>
      <c r="OND9" s="453"/>
      <c r="ONE9" s="453"/>
      <c r="ONF9" s="453"/>
      <c r="ONG9" s="283"/>
      <c r="ONH9" s="284"/>
      <c r="ONI9" s="285"/>
      <c r="ONJ9" s="281"/>
      <c r="ONK9" s="282"/>
      <c r="ONL9" s="453"/>
      <c r="ONM9" s="453"/>
      <c r="ONN9" s="453"/>
      <c r="ONO9" s="283"/>
      <c r="ONP9" s="284"/>
      <c r="ONQ9" s="285"/>
      <c r="ONR9" s="281"/>
      <c r="ONS9" s="282"/>
      <c r="ONT9" s="453"/>
      <c r="ONU9" s="453"/>
      <c r="ONV9" s="453"/>
      <c r="ONW9" s="283"/>
      <c r="ONX9" s="284"/>
      <c r="ONY9" s="285"/>
      <c r="ONZ9" s="281"/>
      <c r="OOA9" s="282"/>
      <c r="OOB9" s="453"/>
      <c r="OOC9" s="453"/>
      <c r="OOD9" s="453"/>
      <c r="OOE9" s="283"/>
      <c r="OOF9" s="284"/>
      <c r="OOG9" s="285"/>
      <c r="OOH9" s="281"/>
      <c r="OOI9" s="282"/>
      <c r="OOJ9" s="453"/>
      <c r="OOK9" s="453"/>
      <c r="OOL9" s="453"/>
      <c r="OOM9" s="283"/>
      <c r="OON9" s="284"/>
      <c r="OOO9" s="285"/>
      <c r="OOP9" s="281"/>
      <c r="OOQ9" s="282"/>
      <c r="OOR9" s="453"/>
      <c r="OOS9" s="453"/>
      <c r="OOT9" s="453"/>
      <c r="OOU9" s="283"/>
      <c r="OOV9" s="284"/>
      <c r="OOW9" s="285"/>
      <c r="OOX9" s="281"/>
      <c r="OOY9" s="282"/>
      <c r="OOZ9" s="453"/>
      <c r="OPA9" s="453"/>
      <c r="OPB9" s="453"/>
      <c r="OPC9" s="283"/>
      <c r="OPD9" s="284"/>
      <c r="OPE9" s="285"/>
      <c r="OPF9" s="281"/>
      <c r="OPG9" s="282"/>
      <c r="OPH9" s="453"/>
      <c r="OPI9" s="453"/>
      <c r="OPJ9" s="453"/>
      <c r="OPK9" s="283"/>
      <c r="OPL9" s="284"/>
      <c r="OPM9" s="285"/>
      <c r="OPN9" s="281"/>
      <c r="OPO9" s="282"/>
      <c r="OPP9" s="453"/>
      <c r="OPQ9" s="453"/>
      <c r="OPR9" s="453"/>
      <c r="OPS9" s="283"/>
      <c r="OPT9" s="284"/>
      <c r="OPU9" s="285"/>
      <c r="OPV9" s="281"/>
      <c r="OPW9" s="282"/>
      <c r="OPX9" s="453"/>
      <c r="OPY9" s="453"/>
      <c r="OPZ9" s="453"/>
      <c r="OQA9" s="283"/>
      <c r="OQB9" s="284"/>
      <c r="OQC9" s="285"/>
      <c r="OQD9" s="281"/>
      <c r="OQE9" s="282"/>
      <c r="OQF9" s="453"/>
      <c r="OQG9" s="453"/>
      <c r="OQH9" s="453"/>
      <c r="OQI9" s="283"/>
      <c r="OQJ9" s="284"/>
      <c r="OQK9" s="285"/>
      <c r="OQL9" s="281"/>
      <c r="OQM9" s="282"/>
      <c r="OQN9" s="453"/>
      <c r="OQO9" s="453"/>
      <c r="OQP9" s="453"/>
      <c r="OQQ9" s="283"/>
      <c r="OQR9" s="284"/>
      <c r="OQS9" s="285"/>
      <c r="OQT9" s="281"/>
      <c r="OQU9" s="282"/>
      <c r="OQV9" s="453"/>
      <c r="OQW9" s="453"/>
      <c r="OQX9" s="453"/>
      <c r="OQY9" s="283"/>
      <c r="OQZ9" s="284"/>
      <c r="ORA9" s="285"/>
      <c r="ORB9" s="281"/>
      <c r="ORC9" s="282"/>
      <c r="ORD9" s="453"/>
      <c r="ORE9" s="453"/>
      <c r="ORF9" s="453"/>
      <c r="ORG9" s="283"/>
      <c r="ORH9" s="284"/>
      <c r="ORI9" s="285"/>
      <c r="ORJ9" s="281"/>
      <c r="ORK9" s="282"/>
      <c r="ORL9" s="453"/>
      <c r="ORM9" s="453"/>
      <c r="ORN9" s="453"/>
      <c r="ORO9" s="283"/>
      <c r="ORP9" s="284"/>
      <c r="ORQ9" s="285"/>
      <c r="ORR9" s="281"/>
      <c r="ORS9" s="282"/>
      <c r="ORT9" s="453"/>
      <c r="ORU9" s="453"/>
      <c r="ORV9" s="453"/>
      <c r="ORW9" s="283"/>
      <c r="ORX9" s="284"/>
      <c r="ORY9" s="285"/>
      <c r="ORZ9" s="281"/>
      <c r="OSA9" s="282"/>
      <c r="OSB9" s="453"/>
      <c r="OSC9" s="453"/>
      <c r="OSD9" s="453"/>
      <c r="OSE9" s="283"/>
      <c r="OSF9" s="284"/>
      <c r="OSG9" s="285"/>
      <c r="OSH9" s="281"/>
      <c r="OSI9" s="282"/>
      <c r="OSJ9" s="453"/>
      <c r="OSK9" s="453"/>
      <c r="OSL9" s="453"/>
      <c r="OSM9" s="283"/>
      <c r="OSN9" s="284"/>
      <c r="OSO9" s="285"/>
      <c r="OSP9" s="281"/>
      <c r="OSQ9" s="282"/>
      <c r="OSR9" s="453"/>
      <c r="OSS9" s="453"/>
      <c r="OST9" s="453"/>
      <c r="OSU9" s="283"/>
      <c r="OSV9" s="284"/>
      <c r="OSW9" s="285"/>
      <c r="OSX9" s="281"/>
      <c r="OSY9" s="282"/>
      <c r="OSZ9" s="453"/>
      <c r="OTA9" s="453"/>
      <c r="OTB9" s="453"/>
      <c r="OTC9" s="283"/>
      <c r="OTD9" s="284"/>
      <c r="OTE9" s="285"/>
      <c r="OTF9" s="281"/>
      <c r="OTG9" s="282"/>
      <c r="OTH9" s="453"/>
      <c r="OTI9" s="453"/>
      <c r="OTJ9" s="453"/>
      <c r="OTK9" s="283"/>
      <c r="OTL9" s="284"/>
      <c r="OTM9" s="285"/>
      <c r="OTN9" s="281"/>
      <c r="OTO9" s="282"/>
      <c r="OTP9" s="453"/>
      <c r="OTQ9" s="453"/>
      <c r="OTR9" s="453"/>
      <c r="OTS9" s="283"/>
      <c r="OTT9" s="284"/>
      <c r="OTU9" s="285"/>
      <c r="OTV9" s="281"/>
      <c r="OTW9" s="282"/>
      <c r="OTX9" s="453"/>
      <c r="OTY9" s="453"/>
      <c r="OTZ9" s="453"/>
      <c r="OUA9" s="283"/>
      <c r="OUB9" s="284"/>
      <c r="OUC9" s="285"/>
      <c r="OUD9" s="281"/>
      <c r="OUE9" s="282"/>
      <c r="OUF9" s="453"/>
      <c r="OUG9" s="453"/>
      <c r="OUH9" s="453"/>
      <c r="OUI9" s="283"/>
      <c r="OUJ9" s="284"/>
      <c r="OUK9" s="285"/>
      <c r="OUL9" s="281"/>
      <c r="OUM9" s="282"/>
      <c r="OUN9" s="453"/>
      <c r="OUO9" s="453"/>
      <c r="OUP9" s="453"/>
      <c r="OUQ9" s="283"/>
      <c r="OUR9" s="284"/>
      <c r="OUS9" s="285"/>
      <c r="OUT9" s="281"/>
      <c r="OUU9" s="282"/>
      <c r="OUV9" s="453"/>
      <c r="OUW9" s="453"/>
      <c r="OUX9" s="453"/>
      <c r="OUY9" s="283"/>
      <c r="OUZ9" s="284"/>
      <c r="OVA9" s="285"/>
      <c r="OVB9" s="281"/>
      <c r="OVC9" s="282"/>
      <c r="OVD9" s="453"/>
      <c r="OVE9" s="453"/>
      <c r="OVF9" s="453"/>
      <c r="OVG9" s="283"/>
      <c r="OVH9" s="284"/>
      <c r="OVI9" s="285"/>
      <c r="OVJ9" s="281"/>
      <c r="OVK9" s="282"/>
      <c r="OVL9" s="453"/>
      <c r="OVM9" s="453"/>
      <c r="OVN9" s="453"/>
      <c r="OVO9" s="283"/>
      <c r="OVP9" s="284"/>
      <c r="OVQ9" s="285"/>
      <c r="OVR9" s="281"/>
      <c r="OVS9" s="282"/>
      <c r="OVT9" s="453"/>
      <c r="OVU9" s="453"/>
      <c r="OVV9" s="453"/>
      <c r="OVW9" s="283"/>
      <c r="OVX9" s="284"/>
      <c r="OVY9" s="285"/>
      <c r="OVZ9" s="281"/>
      <c r="OWA9" s="282"/>
      <c r="OWB9" s="453"/>
      <c r="OWC9" s="453"/>
      <c r="OWD9" s="453"/>
      <c r="OWE9" s="283"/>
      <c r="OWF9" s="284"/>
      <c r="OWG9" s="285"/>
      <c r="OWH9" s="281"/>
      <c r="OWI9" s="282"/>
      <c r="OWJ9" s="453"/>
      <c r="OWK9" s="453"/>
      <c r="OWL9" s="453"/>
      <c r="OWM9" s="283"/>
      <c r="OWN9" s="284"/>
      <c r="OWO9" s="285"/>
      <c r="OWP9" s="281"/>
      <c r="OWQ9" s="282"/>
      <c r="OWR9" s="453"/>
      <c r="OWS9" s="453"/>
      <c r="OWT9" s="453"/>
      <c r="OWU9" s="283"/>
      <c r="OWV9" s="284"/>
      <c r="OWW9" s="285"/>
      <c r="OWX9" s="281"/>
      <c r="OWY9" s="282"/>
      <c r="OWZ9" s="453"/>
      <c r="OXA9" s="453"/>
      <c r="OXB9" s="453"/>
      <c r="OXC9" s="283"/>
      <c r="OXD9" s="284"/>
      <c r="OXE9" s="285"/>
      <c r="OXF9" s="281"/>
      <c r="OXG9" s="282"/>
      <c r="OXH9" s="453"/>
      <c r="OXI9" s="453"/>
      <c r="OXJ9" s="453"/>
      <c r="OXK9" s="283"/>
      <c r="OXL9" s="284"/>
      <c r="OXM9" s="285"/>
      <c r="OXN9" s="281"/>
      <c r="OXO9" s="282"/>
      <c r="OXP9" s="453"/>
      <c r="OXQ9" s="453"/>
      <c r="OXR9" s="453"/>
      <c r="OXS9" s="283"/>
      <c r="OXT9" s="284"/>
      <c r="OXU9" s="285"/>
      <c r="OXV9" s="281"/>
      <c r="OXW9" s="282"/>
      <c r="OXX9" s="453"/>
      <c r="OXY9" s="453"/>
      <c r="OXZ9" s="453"/>
      <c r="OYA9" s="283"/>
      <c r="OYB9" s="284"/>
      <c r="OYC9" s="285"/>
      <c r="OYD9" s="281"/>
      <c r="OYE9" s="282"/>
      <c r="OYF9" s="453"/>
      <c r="OYG9" s="453"/>
      <c r="OYH9" s="453"/>
      <c r="OYI9" s="283"/>
      <c r="OYJ9" s="284"/>
      <c r="OYK9" s="285"/>
      <c r="OYL9" s="281"/>
      <c r="OYM9" s="282"/>
      <c r="OYN9" s="453"/>
      <c r="OYO9" s="453"/>
      <c r="OYP9" s="453"/>
      <c r="OYQ9" s="283"/>
      <c r="OYR9" s="284"/>
      <c r="OYS9" s="285"/>
      <c r="OYT9" s="281"/>
      <c r="OYU9" s="282"/>
      <c r="OYV9" s="453"/>
      <c r="OYW9" s="453"/>
      <c r="OYX9" s="453"/>
      <c r="OYY9" s="283"/>
      <c r="OYZ9" s="284"/>
      <c r="OZA9" s="285"/>
      <c r="OZB9" s="281"/>
      <c r="OZC9" s="282"/>
      <c r="OZD9" s="453"/>
      <c r="OZE9" s="453"/>
      <c r="OZF9" s="453"/>
      <c r="OZG9" s="283"/>
      <c r="OZH9" s="284"/>
      <c r="OZI9" s="285"/>
      <c r="OZJ9" s="281"/>
      <c r="OZK9" s="282"/>
      <c r="OZL9" s="453"/>
      <c r="OZM9" s="453"/>
      <c r="OZN9" s="453"/>
      <c r="OZO9" s="283"/>
      <c r="OZP9" s="284"/>
      <c r="OZQ9" s="285"/>
      <c r="OZR9" s="281"/>
      <c r="OZS9" s="282"/>
      <c r="OZT9" s="453"/>
      <c r="OZU9" s="453"/>
      <c r="OZV9" s="453"/>
      <c r="OZW9" s="283"/>
      <c r="OZX9" s="284"/>
      <c r="OZY9" s="285"/>
      <c r="OZZ9" s="281"/>
      <c r="PAA9" s="282"/>
      <c r="PAB9" s="453"/>
      <c r="PAC9" s="453"/>
      <c r="PAD9" s="453"/>
      <c r="PAE9" s="283"/>
      <c r="PAF9" s="284"/>
      <c r="PAG9" s="285"/>
      <c r="PAH9" s="281"/>
      <c r="PAI9" s="282"/>
      <c r="PAJ9" s="453"/>
      <c r="PAK9" s="453"/>
      <c r="PAL9" s="453"/>
      <c r="PAM9" s="283"/>
      <c r="PAN9" s="284"/>
      <c r="PAO9" s="285"/>
      <c r="PAP9" s="281"/>
      <c r="PAQ9" s="282"/>
      <c r="PAR9" s="453"/>
      <c r="PAS9" s="453"/>
      <c r="PAT9" s="453"/>
      <c r="PAU9" s="283"/>
      <c r="PAV9" s="284"/>
      <c r="PAW9" s="285"/>
      <c r="PAX9" s="281"/>
      <c r="PAY9" s="282"/>
      <c r="PAZ9" s="453"/>
      <c r="PBA9" s="453"/>
      <c r="PBB9" s="453"/>
      <c r="PBC9" s="283"/>
      <c r="PBD9" s="284"/>
      <c r="PBE9" s="285"/>
      <c r="PBF9" s="281"/>
      <c r="PBG9" s="282"/>
      <c r="PBH9" s="453"/>
      <c r="PBI9" s="453"/>
      <c r="PBJ9" s="453"/>
      <c r="PBK9" s="283"/>
      <c r="PBL9" s="284"/>
      <c r="PBM9" s="285"/>
      <c r="PBN9" s="281"/>
      <c r="PBO9" s="282"/>
      <c r="PBP9" s="453"/>
      <c r="PBQ9" s="453"/>
      <c r="PBR9" s="453"/>
      <c r="PBS9" s="283"/>
      <c r="PBT9" s="284"/>
      <c r="PBU9" s="285"/>
      <c r="PBV9" s="281"/>
      <c r="PBW9" s="282"/>
      <c r="PBX9" s="453"/>
      <c r="PBY9" s="453"/>
      <c r="PBZ9" s="453"/>
      <c r="PCA9" s="283"/>
      <c r="PCB9" s="284"/>
      <c r="PCC9" s="285"/>
      <c r="PCD9" s="281"/>
      <c r="PCE9" s="282"/>
      <c r="PCF9" s="453"/>
      <c r="PCG9" s="453"/>
      <c r="PCH9" s="453"/>
      <c r="PCI9" s="283"/>
      <c r="PCJ9" s="284"/>
      <c r="PCK9" s="285"/>
      <c r="PCL9" s="281"/>
      <c r="PCM9" s="282"/>
      <c r="PCN9" s="453"/>
      <c r="PCO9" s="453"/>
      <c r="PCP9" s="453"/>
      <c r="PCQ9" s="283"/>
      <c r="PCR9" s="284"/>
      <c r="PCS9" s="285"/>
      <c r="PCT9" s="281"/>
      <c r="PCU9" s="282"/>
      <c r="PCV9" s="453"/>
      <c r="PCW9" s="453"/>
      <c r="PCX9" s="453"/>
      <c r="PCY9" s="283"/>
      <c r="PCZ9" s="284"/>
      <c r="PDA9" s="285"/>
      <c r="PDB9" s="281"/>
      <c r="PDC9" s="282"/>
      <c r="PDD9" s="453"/>
      <c r="PDE9" s="453"/>
      <c r="PDF9" s="453"/>
      <c r="PDG9" s="283"/>
      <c r="PDH9" s="284"/>
      <c r="PDI9" s="285"/>
      <c r="PDJ9" s="281"/>
      <c r="PDK9" s="282"/>
      <c r="PDL9" s="453"/>
      <c r="PDM9" s="453"/>
      <c r="PDN9" s="453"/>
      <c r="PDO9" s="283"/>
      <c r="PDP9" s="284"/>
      <c r="PDQ9" s="285"/>
      <c r="PDR9" s="281"/>
      <c r="PDS9" s="282"/>
      <c r="PDT9" s="453"/>
      <c r="PDU9" s="453"/>
      <c r="PDV9" s="453"/>
      <c r="PDW9" s="283"/>
      <c r="PDX9" s="284"/>
      <c r="PDY9" s="285"/>
      <c r="PDZ9" s="281"/>
      <c r="PEA9" s="282"/>
      <c r="PEB9" s="453"/>
      <c r="PEC9" s="453"/>
      <c r="PED9" s="453"/>
      <c r="PEE9" s="283"/>
      <c r="PEF9" s="284"/>
      <c r="PEG9" s="285"/>
      <c r="PEH9" s="281"/>
      <c r="PEI9" s="282"/>
      <c r="PEJ9" s="453"/>
      <c r="PEK9" s="453"/>
      <c r="PEL9" s="453"/>
      <c r="PEM9" s="283"/>
      <c r="PEN9" s="284"/>
      <c r="PEO9" s="285"/>
      <c r="PEP9" s="281"/>
      <c r="PEQ9" s="282"/>
      <c r="PER9" s="453"/>
      <c r="PES9" s="453"/>
      <c r="PET9" s="453"/>
      <c r="PEU9" s="283"/>
      <c r="PEV9" s="284"/>
      <c r="PEW9" s="285"/>
      <c r="PEX9" s="281"/>
      <c r="PEY9" s="282"/>
      <c r="PEZ9" s="453"/>
      <c r="PFA9" s="453"/>
      <c r="PFB9" s="453"/>
      <c r="PFC9" s="283"/>
      <c r="PFD9" s="284"/>
      <c r="PFE9" s="285"/>
      <c r="PFF9" s="281"/>
      <c r="PFG9" s="282"/>
      <c r="PFH9" s="453"/>
      <c r="PFI9" s="453"/>
      <c r="PFJ9" s="453"/>
      <c r="PFK9" s="283"/>
      <c r="PFL9" s="284"/>
      <c r="PFM9" s="285"/>
      <c r="PFN9" s="281"/>
      <c r="PFO9" s="282"/>
      <c r="PFP9" s="453"/>
      <c r="PFQ9" s="453"/>
      <c r="PFR9" s="453"/>
      <c r="PFS9" s="283"/>
      <c r="PFT9" s="284"/>
      <c r="PFU9" s="285"/>
      <c r="PFV9" s="281"/>
      <c r="PFW9" s="282"/>
      <c r="PFX9" s="453"/>
      <c r="PFY9" s="453"/>
      <c r="PFZ9" s="453"/>
      <c r="PGA9" s="283"/>
      <c r="PGB9" s="284"/>
      <c r="PGC9" s="285"/>
      <c r="PGD9" s="281"/>
      <c r="PGE9" s="282"/>
      <c r="PGF9" s="453"/>
      <c r="PGG9" s="453"/>
      <c r="PGH9" s="453"/>
      <c r="PGI9" s="283"/>
      <c r="PGJ9" s="284"/>
      <c r="PGK9" s="285"/>
      <c r="PGL9" s="281"/>
      <c r="PGM9" s="282"/>
      <c r="PGN9" s="453"/>
      <c r="PGO9" s="453"/>
      <c r="PGP9" s="453"/>
      <c r="PGQ9" s="283"/>
      <c r="PGR9" s="284"/>
      <c r="PGS9" s="285"/>
      <c r="PGT9" s="281"/>
      <c r="PGU9" s="282"/>
      <c r="PGV9" s="453"/>
      <c r="PGW9" s="453"/>
      <c r="PGX9" s="453"/>
      <c r="PGY9" s="283"/>
      <c r="PGZ9" s="284"/>
      <c r="PHA9" s="285"/>
      <c r="PHB9" s="281"/>
      <c r="PHC9" s="282"/>
      <c r="PHD9" s="453"/>
      <c r="PHE9" s="453"/>
      <c r="PHF9" s="453"/>
      <c r="PHG9" s="283"/>
      <c r="PHH9" s="284"/>
      <c r="PHI9" s="285"/>
      <c r="PHJ9" s="281"/>
      <c r="PHK9" s="282"/>
      <c r="PHL9" s="453"/>
      <c r="PHM9" s="453"/>
      <c r="PHN9" s="453"/>
      <c r="PHO9" s="283"/>
      <c r="PHP9" s="284"/>
      <c r="PHQ9" s="285"/>
      <c r="PHR9" s="281"/>
      <c r="PHS9" s="282"/>
      <c r="PHT9" s="453"/>
      <c r="PHU9" s="453"/>
      <c r="PHV9" s="453"/>
      <c r="PHW9" s="283"/>
      <c r="PHX9" s="284"/>
      <c r="PHY9" s="285"/>
      <c r="PHZ9" s="281"/>
      <c r="PIA9" s="282"/>
      <c r="PIB9" s="453"/>
      <c r="PIC9" s="453"/>
      <c r="PID9" s="453"/>
      <c r="PIE9" s="283"/>
      <c r="PIF9" s="284"/>
      <c r="PIG9" s="285"/>
      <c r="PIH9" s="281"/>
      <c r="PII9" s="282"/>
      <c r="PIJ9" s="453"/>
      <c r="PIK9" s="453"/>
      <c r="PIL9" s="453"/>
      <c r="PIM9" s="283"/>
      <c r="PIN9" s="284"/>
      <c r="PIO9" s="285"/>
      <c r="PIP9" s="281"/>
      <c r="PIQ9" s="282"/>
      <c r="PIR9" s="453"/>
      <c r="PIS9" s="453"/>
      <c r="PIT9" s="453"/>
      <c r="PIU9" s="283"/>
      <c r="PIV9" s="284"/>
      <c r="PIW9" s="285"/>
      <c r="PIX9" s="281"/>
      <c r="PIY9" s="282"/>
      <c r="PIZ9" s="453"/>
      <c r="PJA9" s="453"/>
      <c r="PJB9" s="453"/>
      <c r="PJC9" s="283"/>
      <c r="PJD9" s="284"/>
      <c r="PJE9" s="285"/>
      <c r="PJF9" s="281"/>
      <c r="PJG9" s="282"/>
      <c r="PJH9" s="453"/>
      <c r="PJI9" s="453"/>
      <c r="PJJ9" s="453"/>
      <c r="PJK9" s="283"/>
      <c r="PJL9" s="284"/>
      <c r="PJM9" s="285"/>
      <c r="PJN9" s="281"/>
      <c r="PJO9" s="282"/>
      <c r="PJP9" s="453"/>
      <c r="PJQ9" s="453"/>
      <c r="PJR9" s="453"/>
      <c r="PJS9" s="283"/>
      <c r="PJT9" s="284"/>
      <c r="PJU9" s="285"/>
      <c r="PJV9" s="281"/>
      <c r="PJW9" s="282"/>
      <c r="PJX9" s="453"/>
      <c r="PJY9" s="453"/>
      <c r="PJZ9" s="453"/>
      <c r="PKA9" s="283"/>
      <c r="PKB9" s="284"/>
      <c r="PKC9" s="285"/>
      <c r="PKD9" s="281"/>
      <c r="PKE9" s="282"/>
      <c r="PKF9" s="453"/>
      <c r="PKG9" s="453"/>
      <c r="PKH9" s="453"/>
      <c r="PKI9" s="283"/>
      <c r="PKJ9" s="284"/>
      <c r="PKK9" s="285"/>
      <c r="PKL9" s="281"/>
      <c r="PKM9" s="282"/>
      <c r="PKN9" s="453"/>
      <c r="PKO9" s="453"/>
      <c r="PKP9" s="453"/>
      <c r="PKQ9" s="283"/>
      <c r="PKR9" s="284"/>
      <c r="PKS9" s="285"/>
      <c r="PKT9" s="281"/>
      <c r="PKU9" s="282"/>
      <c r="PKV9" s="453"/>
      <c r="PKW9" s="453"/>
      <c r="PKX9" s="453"/>
      <c r="PKY9" s="283"/>
      <c r="PKZ9" s="284"/>
      <c r="PLA9" s="285"/>
      <c r="PLB9" s="281"/>
      <c r="PLC9" s="282"/>
      <c r="PLD9" s="453"/>
      <c r="PLE9" s="453"/>
      <c r="PLF9" s="453"/>
      <c r="PLG9" s="283"/>
      <c r="PLH9" s="284"/>
      <c r="PLI9" s="285"/>
      <c r="PLJ9" s="281"/>
      <c r="PLK9" s="282"/>
      <c r="PLL9" s="453"/>
      <c r="PLM9" s="453"/>
      <c r="PLN9" s="453"/>
      <c r="PLO9" s="283"/>
      <c r="PLP9" s="284"/>
      <c r="PLQ9" s="285"/>
      <c r="PLR9" s="281"/>
      <c r="PLS9" s="282"/>
      <c r="PLT9" s="453"/>
      <c r="PLU9" s="453"/>
      <c r="PLV9" s="453"/>
      <c r="PLW9" s="283"/>
      <c r="PLX9" s="284"/>
      <c r="PLY9" s="285"/>
      <c r="PLZ9" s="281"/>
      <c r="PMA9" s="282"/>
      <c r="PMB9" s="453"/>
      <c r="PMC9" s="453"/>
      <c r="PMD9" s="453"/>
      <c r="PME9" s="283"/>
      <c r="PMF9" s="284"/>
      <c r="PMG9" s="285"/>
      <c r="PMH9" s="281"/>
      <c r="PMI9" s="282"/>
      <c r="PMJ9" s="453"/>
      <c r="PMK9" s="453"/>
      <c r="PML9" s="453"/>
      <c r="PMM9" s="283"/>
      <c r="PMN9" s="284"/>
      <c r="PMO9" s="285"/>
      <c r="PMP9" s="281"/>
      <c r="PMQ9" s="282"/>
      <c r="PMR9" s="453"/>
      <c r="PMS9" s="453"/>
      <c r="PMT9" s="453"/>
      <c r="PMU9" s="283"/>
      <c r="PMV9" s="284"/>
      <c r="PMW9" s="285"/>
      <c r="PMX9" s="281"/>
      <c r="PMY9" s="282"/>
      <c r="PMZ9" s="453"/>
      <c r="PNA9" s="453"/>
      <c r="PNB9" s="453"/>
      <c r="PNC9" s="283"/>
      <c r="PND9" s="284"/>
      <c r="PNE9" s="285"/>
      <c r="PNF9" s="281"/>
      <c r="PNG9" s="282"/>
      <c r="PNH9" s="453"/>
      <c r="PNI9" s="453"/>
      <c r="PNJ9" s="453"/>
      <c r="PNK9" s="283"/>
      <c r="PNL9" s="284"/>
      <c r="PNM9" s="285"/>
      <c r="PNN9" s="281"/>
      <c r="PNO9" s="282"/>
      <c r="PNP9" s="453"/>
      <c r="PNQ9" s="453"/>
      <c r="PNR9" s="453"/>
      <c r="PNS9" s="283"/>
      <c r="PNT9" s="284"/>
      <c r="PNU9" s="285"/>
      <c r="PNV9" s="281"/>
      <c r="PNW9" s="282"/>
      <c r="PNX9" s="453"/>
      <c r="PNY9" s="453"/>
      <c r="PNZ9" s="453"/>
      <c r="POA9" s="283"/>
      <c r="POB9" s="284"/>
      <c r="POC9" s="285"/>
      <c r="POD9" s="281"/>
      <c r="POE9" s="282"/>
      <c r="POF9" s="453"/>
      <c r="POG9" s="453"/>
      <c r="POH9" s="453"/>
      <c r="POI9" s="283"/>
      <c r="POJ9" s="284"/>
      <c r="POK9" s="285"/>
      <c r="POL9" s="281"/>
      <c r="POM9" s="282"/>
      <c r="PON9" s="453"/>
      <c r="POO9" s="453"/>
      <c r="POP9" s="453"/>
      <c r="POQ9" s="283"/>
      <c r="POR9" s="284"/>
      <c r="POS9" s="285"/>
      <c r="POT9" s="281"/>
      <c r="POU9" s="282"/>
      <c r="POV9" s="453"/>
      <c r="POW9" s="453"/>
      <c r="POX9" s="453"/>
      <c r="POY9" s="283"/>
      <c r="POZ9" s="284"/>
      <c r="PPA9" s="285"/>
      <c r="PPB9" s="281"/>
      <c r="PPC9" s="282"/>
      <c r="PPD9" s="453"/>
      <c r="PPE9" s="453"/>
      <c r="PPF9" s="453"/>
      <c r="PPG9" s="283"/>
      <c r="PPH9" s="284"/>
      <c r="PPI9" s="285"/>
      <c r="PPJ9" s="281"/>
      <c r="PPK9" s="282"/>
      <c r="PPL9" s="453"/>
      <c r="PPM9" s="453"/>
      <c r="PPN9" s="453"/>
      <c r="PPO9" s="283"/>
      <c r="PPP9" s="284"/>
      <c r="PPQ9" s="285"/>
      <c r="PPR9" s="281"/>
      <c r="PPS9" s="282"/>
      <c r="PPT9" s="453"/>
      <c r="PPU9" s="453"/>
      <c r="PPV9" s="453"/>
      <c r="PPW9" s="283"/>
      <c r="PPX9" s="284"/>
      <c r="PPY9" s="285"/>
      <c r="PPZ9" s="281"/>
      <c r="PQA9" s="282"/>
      <c r="PQB9" s="453"/>
      <c r="PQC9" s="453"/>
      <c r="PQD9" s="453"/>
      <c r="PQE9" s="283"/>
      <c r="PQF9" s="284"/>
      <c r="PQG9" s="285"/>
      <c r="PQH9" s="281"/>
      <c r="PQI9" s="282"/>
      <c r="PQJ9" s="453"/>
      <c r="PQK9" s="453"/>
      <c r="PQL9" s="453"/>
      <c r="PQM9" s="283"/>
      <c r="PQN9" s="284"/>
      <c r="PQO9" s="285"/>
      <c r="PQP9" s="281"/>
      <c r="PQQ9" s="282"/>
      <c r="PQR9" s="453"/>
      <c r="PQS9" s="453"/>
      <c r="PQT9" s="453"/>
      <c r="PQU9" s="283"/>
      <c r="PQV9" s="284"/>
      <c r="PQW9" s="285"/>
      <c r="PQX9" s="281"/>
      <c r="PQY9" s="282"/>
      <c r="PQZ9" s="453"/>
      <c r="PRA9" s="453"/>
      <c r="PRB9" s="453"/>
      <c r="PRC9" s="283"/>
      <c r="PRD9" s="284"/>
      <c r="PRE9" s="285"/>
      <c r="PRF9" s="281"/>
      <c r="PRG9" s="282"/>
      <c r="PRH9" s="453"/>
      <c r="PRI9" s="453"/>
      <c r="PRJ9" s="453"/>
      <c r="PRK9" s="283"/>
      <c r="PRL9" s="284"/>
      <c r="PRM9" s="285"/>
      <c r="PRN9" s="281"/>
      <c r="PRO9" s="282"/>
      <c r="PRP9" s="453"/>
      <c r="PRQ9" s="453"/>
      <c r="PRR9" s="453"/>
      <c r="PRS9" s="283"/>
      <c r="PRT9" s="284"/>
      <c r="PRU9" s="285"/>
      <c r="PRV9" s="281"/>
      <c r="PRW9" s="282"/>
      <c r="PRX9" s="453"/>
      <c r="PRY9" s="453"/>
      <c r="PRZ9" s="453"/>
      <c r="PSA9" s="283"/>
      <c r="PSB9" s="284"/>
      <c r="PSC9" s="285"/>
      <c r="PSD9" s="281"/>
      <c r="PSE9" s="282"/>
      <c r="PSF9" s="453"/>
      <c r="PSG9" s="453"/>
      <c r="PSH9" s="453"/>
      <c r="PSI9" s="283"/>
      <c r="PSJ9" s="284"/>
      <c r="PSK9" s="285"/>
      <c r="PSL9" s="281"/>
      <c r="PSM9" s="282"/>
      <c r="PSN9" s="453"/>
      <c r="PSO9" s="453"/>
      <c r="PSP9" s="453"/>
      <c r="PSQ9" s="283"/>
      <c r="PSR9" s="284"/>
      <c r="PSS9" s="285"/>
      <c r="PST9" s="281"/>
      <c r="PSU9" s="282"/>
      <c r="PSV9" s="453"/>
      <c r="PSW9" s="453"/>
      <c r="PSX9" s="453"/>
      <c r="PSY9" s="283"/>
      <c r="PSZ9" s="284"/>
      <c r="PTA9" s="285"/>
      <c r="PTB9" s="281"/>
      <c r="PTC9" s="282"/>
      <c r="PTD9" s="453"/>
      <c r="PTE9" s="453"/>
      <c r="PTF9" s="453"/>
      <c r="PTG9" s="283"/>
      <c r="PTH9" s="284"/>
      <c r="PTI9" s="285"/>
      <c r="PTJ9" s="281"/>
      <c r="PTK9" s="282"/>
      <c r="PTL9" s="453"/>
      <c r="PTM9" s="453"/>
      <c r="PTN9" s="453"/>
      <c r="PTO9" s="283"/>
      <c r="PTP9" s="284"/>
      <c r="PTQ9" s="285"/>
      <c r="PTR9" s="281"/>
      <c r="PTS9" s="282"/>
      <c r="PTT9" s="453"/>
      <c r="PTU9" s="453"/>
      <c r="PTV9" s="453"/>
      <c r="PTW9" s="283"/>
      <c r="PTX9" s="284"/>
      <c r="PTY9" s="285"/>
      <c r="PTZ9" s="281"/>
      <c r="PUA9" s="282"/>
      <c r="PUB9" s="453"/>
      <c r="PUC9" s="453"/>
      <c r="PUD9" s="453"/>
      <c r="PUE9" s="283"/>
      <c r="PUF9" s="284"/>
      <c r="PUG9" s="285"/>
      <c r="PUH9" s="281"/>
      <c r="PUI9" s="282"/>
      <c r="PUJ9" s="453"/>
      <c r="PUK9" s="453"/>
      <c r="PUL9" s="453"/>
      <c r="PUM9" s="283"/>
      <c r="PUN9" s="284"/>
      <c r="PUO9" s="285"/>
      <c r="PUP9" s="281"/>
      <c r="PUQ9" s="282"/>
      <c r="PUR9" s="453"/>
      <c r="PUS9" s="453"/>
      <c r="PUT9" s="453"/>
      <c r="PUU9" s="283"/>
      <c r="PUV9" s="284"/>
      <c r="PUW9" s="285"/>
      <c r="PUX9" s="281"/>
      <c r="PUY9" s="282"/>
      <c r="PUZ9" s="453"/>
      <c r="PVA9" s="453"/>
      <c r="PVB9" s="453"/>
      <c r="PVC9" s="283"/>
      <c r="PVD9" s="284"/>
      <c r="PVE9" s="285"/>
      <c r="PVF9" s="281"/>
      <c r="PVG9" s="282"/>
      <c r="PVH9" s="453"/>
      <c r="PVI9" s="453"/>
      <c r="PVJ9" s="453"/>
      <c r="PVK9" s="283"/>
      <c r="PVL9" s="284"/>
      <c r="PVM9" s="285"/>
      <c r="PVN9" s="281"/>
      <c r="PVO9" s="282"/>
      <c r="PVP9" s="453"/>
      <c r="PVQ9" s="453"/>
      <c r="PVR9" s="453"/>
      <c r="PVS9" s="283"/>
      <c r="PVT9" s="284"/>
      <c r="PVU9" s="285"/>
      <c r="PVV9" s="281"/>
      <c r="PVW9" s="282"/>
      <c r="PVX9" s="453"/>
      <c r="PVY9" s="453"/>
      <c r="PVZ9" s="453"/>
      <c r="PWA9" s="283"/>
      <c r="PWB9" s="284"/>
      <c r="PWC9" s="285"/>
      <c r="PWD9" s="281"/>
      <c r="PWE9" s="282"/>
      <c r="PWF9" s="453"/>
      <c r="PWG9" s="453"/>
      <c r="PWH9" s="453"/>
      <c r="PWI9" s="283"/>
      <c r="PWJ9" s="284"/>
      <c r="PWK9" s="285"/>
      <c r="PWL9" s="281"/>
      <c r="PWM9" s="282"/>
      <c r="PWN9" s="453"/>
      <c r="PWO9" s="453"/>
      <c r="PWP9" s="453"/>
      <c r="PWQ9" s="283"/>
      <c r="PWR9" s="284"/>
      <c r="PWS9" s="285"/>
      <c r="PWT9" s="281"/>
      <c r="PWU9" s="282"/>
      <c r="PWV9" s="453"/>
      <c r="PWW9" s="453"/>
      <c r="PWX9" s="453"/>
      <c r="PWY9" s="283"/>
      <c r="PWZ9" s="284"/>
      <c r="PXA9" s="285"/>
      <c r="PXB9" s="281"/>
      <c r="PXC9" s="282"/>
      <c r="PXD9" s="453"/>
      <c r="PXE9" s="453"/>
      <c r="PXF9" s="453"/>
      <c r="PXG9" s="283"/>
      <c r="PXH9" s="284"/>
      <c r="PXI9" s="285"/>
      <c r="PXJ9" s="281"/>
      <c r="PXK9" s="282"/>
      <c r="PXL9" s="453"/>
      <c r="PXM9" s="453"/>
      <c r="PXN9" s="453"/>
      <c r="PXO9" s="283"/>
      <c r="PXP9" s="284"/>
      <c r="PXQ9" s="285"/>
      <c r="PXR9" s="281"/>
      <c r="PXS9" s="282"/>
      <c r="PXT9" s="453"/>
      <c r="PXU9" s="453"/>
      <c r="PXV9" s="453"/>
      <c r="PXW9" s="283"/>
      <c r="PXX9" s="284"/>
      <c r="PXY9" s="285"/>
      <c r="PXZ9" s="281"/>
      <c r="PYA9" s="282"/>
      <c r="PYB9" s="453"/>
      <c r="PYC9" s="453"/>
      <c r="PYD9" s="453"/>
      <c r="PYE9" s="283"/>
      <c r="PYF9" s="284"/>
      <c r="PYG9" s="285"/>
      <c r="PYH9" s="281"/>
      <c r="PYI9" s="282"/>
      <c r="PYJ9" s="453"/>
      <c r="PYK9" s="453"/>
      <c r="PYL9" s="453"/>
      <c r="PYM9" s="283"/>
      <c r="PYN9" s="284"/>
      <c r="PYO9" s="285"/>
      <c r="PYP9" s="281"/>
      <c r="PYQ9" s="282"/>
      <c r="PYR9" s="453"/>
      <c r="PYS9" s="453"/>
      <c r="PYT9" s="453"/>
      <c r="PYU9" s="283"/>
      <c r="PYV9" s="284"/>
      <c r="PYW9" s="285"/>
      <c r="PYX9" s="281"/>
      <c r="PYY9" s="282"/>
      <c r="PYZ9" s="453"/>
      <c r="PZA9" s="453"/>
      <c r="PZB9" s="453"/>
      <c r="PZC9" s="283"/>
      <c r="PZD9" s="284"/>
      <c r="PZE9" s="285"/>
      <c r="PZF9" s="281"/>
      <c r="PZG9" s="282"/>
      <c r="PZH9" s="453"/>
      <c r="PZI9" s="453"/>
      <c r="PZJ9" s="453"/>
      <c r="PZK9" s="283"/>
      <c r="PZL9" s="284"/>
      <c r="PZM9" s="285"/>
      <c r="PZN9" s="281"/>
      <c r="PZO9" s="282"/>
      <c r="PZP9" s="453"/>
      <c r="PZQ9" s="453"/>
      <c r="PZR9" s="453"/>
      <c r="PZS9" s="283"/>
      <c r="PZT9" s="284"/>
      <c r="PZU9" s="285"/>
      <c r="PZV9" s="281"/>
      <c r="PZW9" s="282"/>
      <c r="PZX9" s="453"/>
      <c r="PZY9" s="453"/>
      <c r="PZZ9" s="453"/>
      <c r="QAA9" s="283"/>
      <c r="QAB9" s="284"/>
      <c r="QAC9" s="285"/>
      <c r="QAD9" s="281"/>
      <c r="QAE9" s="282"/>
      <c r="QAF9" s="453"/>
      <c r="QAG9" s="453"/>
      <c r="QAH9" s="453"/>
      <c r="QAI9" s="283"/>
      <c r="QAJ9" s="284"/>
      <c r="QAK9" s="285"/>
      <c r="QAL9" s="281"/>
      <c r="QAM9" s="282"/>
      <c r="QAN9" s="453"/>
      <c r="QAO9" s="453"/>
      <c r="QAP9" s="453"/>
      <c r="QAQ9" s="283"/>
      <c r="QAR9" s="284"/>
      <c r="QAS9" s="285"/>
      <c r="QAT9" s="281"/>
      <c r="QAU9" s="282"/>
      <c r="QAV9" s="453"/>
      <c r="QAW9" s="453"/>
      <c r="QAX9" s="453"/>
      <c r="QAY9" s="283"/>
      <c r="QAZ9" s="284"/>
      <c r="QBA9" s="285"/>
      <c r="QBB9" s="281"/>
      <c r="QBC9" s="282"/>
      <c r="QBD9" s="453"/>
      <c r="QBE9" s="453"/>
      <c r="QBF9" s="453"/>
      <c r="QBG9" s="283"/>
      <c r="QBH9" s="284"/>
      <c r="QBI9" s="285"/>
      <c r="QBJ9" s="281"/>
      <c r="QBK9" s="282"/>
      <c r="QBL9" s="453"/>
      <c r="QBM9" s="453"/>
      <c r="QBN9" s="453"/>
      <c r="QBO9" s="283"/>
      <c r="QBP9" s="284"/>
      <c r="QBQ9" s="285"/>
      <c r="QBR9" s="281"/>
      <c r="QBS9" s="282"/>
      <c r="QBT9" s="453"/>
      <c r="QBU9" s="453"/>
      <c r="QBV9" s="453"/>
      <c r="QBW9" s="283"/>
      <c r="QBX9" s="284"/>
      <c r="QBY9" s="285"/>
      <c r="QBZ9" s="281"/>
      <c r="QCA9" s="282"/>
      <c r="QCB9" s="453"/>
      <c r="QCC9" s="453"/>
      <c r="QCD9" s="453"/>
      <c r="QCE9" s="283"/>
      <c r="QCF9" s="284"/>
      <c r="QCG9" s="285"/>
      <c r="QCH9" s="281"/>
      <c r="QCI9" s="282"/>
      <c r="QCJ9" s="453"/>
      <c r="QCK9" s="453"/>
      <c r="QCL9" s="453"/>
      <c r="QCM9" s="283"/>
      <c r="QCN9" s="284"/>
      <c r="QCO9" s="285"/>
      <c r="QCP9" s="281"/>
      <c r="QCQ9" s="282"/>
      <c r="QCR9" s="453"/>
      <c r="QCS9" s="453"/>
      <c r="QCT9" s="453"/>
      <c r="QCU9" s="283"/>
      <c r="QCV9" s="284"/>
      <c r="QCW9" s="285"/>
      <c r="QCX9" s="281"/>
      <c r="QCY9" s="282"/>
      <c r="QCZ9" s="453"/>
      <c r="QDA9" s="453"/>
      <c r="QDB9" s="453"/>
      <c r="QDC9" s="283"/>
      <c r="QDD9" s="284"/>
      <c r="QDE9" s="285"/>
      <c r="QDF9" s="281"/>
      <c r="QDG9" s="282"/>
      <c r="QDH9" s="453"/>
      <c r="QDI9" s="453"/>
      <c r="QDJ9" s="453"/>
      <c r="QDK9" s="283"/>
      <c r="QDL9" s="284"/>
      <c r="QDM9" s="285"/>
      <c r="QDN9" s="281"/>
      <c r="QDO9" s="282"/>
      <c r="QDP9" s="453"/>
      <c r="QDQ9" s="453"/>
      <c r="QDR9" s="453"/>
      <c r="QDS9" s="283"/>
      <c r="QDT9" s="284"/>
      <c r="QDU9" s="285"/>
      <c r="QDV9" s="281"/>
      <c r="QDW9" s="282"/>
      <c r="QDX9" s="453"/>
      <c r="QDY9" s="453"/>
      <c r="QDZ9" s="453"/>
      <c r="QEA9" s="283"/>
      <c r="QEB9" s="284"/>
      <c r="QEC9" s="285"/>
      <c r="QED9" s="281"/>
      <c r="QEE9" s="282"/>
      <c r="QEF9" s="453"/>
      <c r="QEG9" s="453"/>
      <c r="QEH9" s="453"/>
      <c r="QEI9" s="283"/>
      <c r="QEJ9" s="284"/>
      <c r="QEK9" s="285"/>
      <c r="QEL9" s="281"/>
      <c r="QEM9" s="282"/>
      <c r="QEN9" s="453"/>
      <c r="QEO9" s="453"/>
      <c r="QEP9" s="453"/>
      <c r="QEQ9" s="283"/>
      <c r="QER9" s="284"/>
      <c r="QES9" s="285"/>
      <c r="QET9" s="281"/>
      <c r="QEU9" s="282"/>
      <c r="QEV9" s="453"/>
      <c r="QEW9" s="453"/>
      <c r="QEX9" s="453"/>
      <c r="QEY9" s="283"/>
      <c r="QEZ9" s="284"/>
      <c r="QFA9" s="285"/>
      <c r="QFB9" s="281"/>
      <c r="QFC9" s="282"/>
      <c r="QFD9" s="453"/>
      <c r="QFE9" s="453"/>
      <c r="QFF9" s="453"/>
      <c r="QFG9" s="283"/>
      <c r="QFH9" s="284"/>
      <c r="QFI9" s="285"/>
      <c r="QFJ9" s="281"/>
      <c r="QFK9" s="282"/>
      <c r="QFL9" s="453"/>
      <c r="QFM9" s="453"/>
      <c r="QFN9" s="453"/>
      <c r="QFO9" s="283"/>
      <c r="QFP9" s="284"/>
      <c r="QFQ9" s="285"/>
      <c r="QFR9" s="281"/>
      <c r="QFS9" s="282"/>
      <c r="QFT9" s="453"/>
      <c r="QFU9" s="453"/>
      <c r="QFV9" s="453"/>
      <c r="QFW9" s="283"/>
      <c r="QFX9" s="284"/>
      <c r="QFY9" s="285"/>
      <c r="QFZ9" s="281"/>
      <c r="QGA9" s="282"/>
      <c r="QGB9" s="453"/>
      <c r="QGC9" s="453"/>
      <c r="QGD9" s="453"/>
      <c r="QGE9" s="283"/>
      <c r="QGF9" s="284"/>
      <c r="QGG9" s="285"/>
      <c r="QGH9" s="281"/>
      <c r="QGI9" s="282"/>
      <c r="QGJ9" s="453"/>
      <c r="QGK9" s="453"/>
      <c r="QGL9" s="453"/>
      <c r="QGM9" s="283"/>
      <c r="QGN9" s="284"/>
      <c r="QGO9" s="285"/>
      <c r="QGP9" s="281"/>
      <c r="QGQ9" s="282"/>
      <c r="QGR9" s="453"/>
      <c r="QGS9" s="453"/>
      <c r="QGT9" s="453"/>
      <c r="QGU9" s="283"/>
      <c r="QGV9" s="284"/>
      <c r="QGW9" s="285"/>
      <c r="QGX9" s="281"/>
      <c r="QGY9" s="282"/>
      <c r="QGZ9" s="453"/>
      <c r="QHA9" s="453"/>
      <c r="QHB9" s="453"/>
      <c r="QHC9" s="283"/>
      <c r="QHD9" s="284"/>
      <c r="QHE9" s="285"/>
      <c r="QHF9" s="281"/>
      <c r="QHG9" s="282"/>
      <c r="QHH9" s="453"/>
      <c r="QHI9" s="453"/>
      <c r="QHJ9" s="453"/>
      <c r="QHK9" s="283"/>
      <c r="QHL9" s="284"/>
      <c r="QHM9" s="285"/>
      <c r="QHN9" s="281"/>
      <c r="QHO9" s="282"/>
      <c r="QHP9" s="453"/>
      <c r="QHQ9" s="453"/>
      <c r="QHR9" s="453"/>
      <c r="QHS9" s="283"/>
      <c r="QHT9" s="284"/>
      <c r="QHU9" s="285"/>
      <c r="QHV9" s="281"/>
      <c r="QHW9" s="282"/>
      <c r="QHX9" s="453"/>
      <c r="QHY9" s="453"/>
      <c r="QHZ9" s="453"/>
      <c r="QIA9" s="283"/>
      <c r="QIB9" s="284"/>
      <c r="QIC9" s="285"/>
      <c r="QID9" s="281"/>
      <c r="QIE9" s="282"/>
      <c r="QIF9" s="453"/>
      <c r="QIG9" s="453"/>
      <c r="QIH9" s="453"/>
      <c r="QII9" s="283"/>
      <c r="QIJ9" s="284"/>
      <c r="QIK9" s="285"/>
      <c r="QIL9" s="281"/>
      <c r="QIM9" s="282"/>
      <c r="QIN9" s="453"/>
      <c r="QIO9" s="453"/>
      <c r="QIP9" s="453"/>
      <c r="QIQ9" s="283"/>
      <c r="QIR9" s="284"/>
      <c r="QIS9" s="285"/>
      <c r="QIT9" s="281"/>
      <c r="QIU9" s="282"/>
      <c r="QIV9" s="453"/>
      <c r="QIW9" s="453"/>
      <c r="QIX9" s="453"/>
      <c r="QIY9" s="283"/>
      <c r="QIZ9" s="284"/>
      <c r="QJA9" s="285"/>
      <c r="QJB9" s="281"/>
      <c r="QJC9" s="282"/>
      <c r="QJD9" s="453"/>
      <c r="QJE9" s="453"/>
      <c r="QJF9" s="453"/>
      <c r="QJG9" s="283"/>
      <c r="QJH9" s="284"/>
      <c r="QJI9" s="285"/>
      <c r="QJJ9" s="281"/>
      <c r="QJK9" s="282"/>
      <c r="QJL9" s="453"/>
      <c r="QJM9" s="453"/>
      <c r="QJN9" s="453"/>
      <c r="QJO9" s="283"/>
      <c r="QJP9" s="284"/>
      <c r="QJQ9" s="285"/>
      <c r="QJR9" s="281"/>
      <c r="QJS9" s="282"/>
      <c r="QJT9" s="453"/>
      <c r="QJU9" s="453"/>
      <c r="QJV9" s="453"/>
      <c r="QJW9" s="283"/>
      <c r="QJX9" s="284"/>
      <c r="QJY9" s="285"/>
      <c r="QJZ9" s="281"/>
      <c r="QKA9" s="282"/>
      <c r="QKB9" s="453"/>
      <c r="QKC9" s="453"/>
      <c r="QKD9" s="453"/>
      <c r="QKE9" s="283"/>
      <c r="QKF9" s="284"/>
      <c r="QKG9" s="285"/>
      <c r="QKH9" s="281"/>
      <c r="QKI9" s="282"/>
      <c r="QKJ9" s="453"/>
      <c r="QKK9" s="453"/>
      <c r="QKL9" s="453"/>
      <c r="QKM9" s="283"/>
      <c r="QKN9" s="284"/>
      <c r="QKO9" s="285"/>
      <c r="QKP9" s="281"/>
      <c r="QKQ9" s="282"/>
      <c r="QKR9" s="453"/>
      <c r="QKS9" s="453"/>
      <c r="QKT9" s="453"/>
      <c r="QKU9" s="283"/>
      <c r="QKV9" s="284"/>
      <c r="QKW9" s="285"/>
      <c r="QKX9" s="281"/>
      <c r="QKY9" s="282"/>
      <c r="QKZ9" s="453"/>
      <c r="QLA9" s="453"/>
      <c r="QLB9" s="453"/>
      <c r="QLC9" s="283"/>
      <c r="QLD9" s="284"/>
      <c r="QLE9" s="285"/>
      <c r="QLF9" s="281"/>
      <c r="QLG9" s="282"/>
      <c r="QLH9" s="453"/>
      <c r="QLI9" s="453"/>
      <c r="QLJ9" s="453"/>
      <c r="QLK9" s="283"/>
      <c r="QLL9" s="284"/>
      <c r="QLM9" s="285"/>
      <c r="QLN9" s="281"/>
      <c r="QLO9" s="282"/>
      <c r="QLP9" s="453"/>
      <c r="QLQ9" s="453"/>
      <c r="QLR9" s="453"/>
      <c r="QLS9" s="283"/>
      <c r="QLT9" s="284"/>
      <c r="QLU9" s="285"/>
      <c r="QLV9" s="281"/>
      <c r="QLW9" s="282"/>
      <c r="QLX9" s="453"/>
      <c r="QLY9" s="453"/>
      <c r="QLZ9" s="453"/>
      <c r="QMA9" s="283"/>
      <c r="QMB9" s="284"/>
      <c r="QMC9" s="285"/>
      <c r="QMD9" s="281"/>
      <c r="QME9" s="282"/>
      <c r="QMF9" s="453"/>
      <c r="QMG9" s="453"/>
      <c r="QMH9" s="453"/>
      <c r="QMI9" s="283"/>
      <c r="QMJ9" s="284"/>
      <c r="QMK9" s="285"/>
      <c r="QML9" s="281"/>
      <c r="QMM9" s="282"/>
      <c r="QMN9" s="453"/>
      <c r="QMO9" s="453"/>
      <c r="QMP9" s="453"/>
      <c r="QMQ9" s="283"/>
      <c r="QMR9" s="284"/>
      <c r="QMS9" s="285"/>
      <c r="QMT9" s="281"/>
      <c r="QMU9" s="282"/>
      <c r="QMV9" s="453"/>
      <c r="QMW9" s="453"/>
      <c r="QMX9" s="453"/>
      <c r="QMY9" s="283"/>
      <c r="QMZ9" s="284"/>
      <c r="QNA9" s="285"/>
      <c r="QNB9" s="281"/>
      <c r="QNC9" s="282"/>
      <c r="QND9" s="453"/>
      <c r="QNE9" s="453"/>
      <c r="QNF9" s="453"/>
      <c r="QNG9" s="283"/>
      <c r="QNH9" s="284"/>
      <c r="QNI9" s="285"/>
      <c r="QNJ9" s="281"/>
      <c r="QNK9" s="282"/>
      <c r="QNL9" s="453"/>
      <c r="QNM9" s="453"/>
      <c r="QNN9" s="453"/>
      <c r="QNO9" s="283"/>
      <c r="QNP9" s="284"/>
      <c r="QNQ9" s="285"/>
      <c r="QNR9" s="281"/>
      <c r="QNS9" s="282"/>
      <c r="QNT9" s="453"/>
      <c r="QNU9" s="453"/>
      <c r="QNV9" s="453"/>
      <c r="QNW9" s="283"/>
      <c r="QNX9" s="284"/>
      <c r="QNY9" s="285"/>
      <c r="QNZ9" s="281"/>
      <c r="QOA9" s="282"/>
      <c r="QOB9" s="453"/>
      <c r="QOC9" s="453"/>
      <c r="QOD9" s="453"/>
      <c r="QOE9" s="283"/>
      <c r="QOF9" s="284"/>
      <c r="QOG9" s="285"/>
      <c r="QOH9" s="281"/>
      <c r="QOI9" s="282"/>
      <c r="QOJ9" s="453"/>
      <c r="QOK9" s="453"/>
      <c r="QOL9" s="453"/>
      <c r="QOM9" s="283"/>
      <c r="QON9" s="284"/>
      <c r="QOO9" s="285"/>
      <c r="QOP9" s="281"/>
      <c r="QOQ9" s="282"/>
      <c r="QOR9" s="453"/>
      <c r="QOS9" s="453"/>
      <c r="QOT9" s="453"/>
      <c r="QOU9" s="283"/>
      <c r="QOV9" s="284"/>
      <c r="QOW9" s="285"/>
      <c r="QOX9" s="281"/>
      <c r="QOY9" s="282"/>
      <c r="QOZ9" s="453"/>
      <c r="QPA9" s="453"/>
      <c r="QPB9" s="453"/>
      <c r="QPC9" s="283"/>
      <c r="QPD9" s="284"/>
      <c r="QPE9" s="285"/>
      <c r="QPF9" s="281"/>
      <c r="QPG9" s="282"/>
      <c r="QPH9" s="453"/>
      <c r="QPI9" s="453"/>
      <c r="QPJ9" s="453"/>
      <c r="QPK9" s="283"/>
      <c r="QPL9" s="284"/>
      <c r="QPM9" s="285"/>
      <c r="QPN9" s="281"/>
      <c r="QPO9" s="282"/>
      <c r="QPP9" s="453"/>
      <c r="QPQ9" s="453"/>
      <c r="QPR9" s="453"/>
      <c r="QPS9" s="283"/>
      <c r="QPT9" s="284"/>
      <c r="QPU9" s="285"/>
      <c r="QPV9" s="281"/>
      <c r="QPW9" s="282"/>
      <c r="QPX9" s="453"/>
      <c r="QPY9" s="453"/>
      <c r="QPZ9" s="453"/>
      <c r="QQA9" s="283"/>
      <c r="QQB9" s="284"/>
      <c r="QQC9" s="285"/>
      <c r="QQD9" s="281"/>
      <c r="QQE9" s="282"/>
      <c r="QQF9" s="453"/>
      <c r="QQG9" s="453"/>
      <c r="QQH9" s="453"/>
      <c r="QQI9" s="283"/>
      <c r="QQJ9" s="284"/>
      <c r="QQK9" s="285"/>
      <c r="QQL9" s="281"/>
      <c r="QQM9" s="282"/>
      <c r="QQN9" s="453"/>
      <c r="QQO9" s="453"/>
      <c r="QQP9" s="453"/>
      <c r="QQQ9" s="283"/>
      <c r="QQR9" s="284"/>
      <c r="QQS9" s="285"/>
      <c r="QQT9" s="281"/>
      <c r="QQU9" s="282"/>
      <c r="QQV9" s="453"/>
      <c r="QQW9" s="453"/>
      <c r="QQX9" s="453"/>
      <c r="QQY9" s="283"/>
      <c r="QQZ9" s="284"/>
      <c r="QRA9" s="285"/>
      <c r="QRB9" s="281"/>
      <c r="QRC9" s="282"/>
      <c r="QRD9" s="453"/>
      <c r="QRE9" s="453"/>
      <c r="QRF9" s="453"/>
      <c r="QRG9" s="283"/>
      <c r="QRH9" s="284"/>
      <c r="QRI9" s="285"/>
      <c r="QRJ9" s="281"/>
      <c r="QRK9" s="282"/>
      <c r="QRL9" s="453"/>
      <c r="QRM9" s="453"/>
      <c r="QRN9" s="453"/>
      <c r="QRO9" s="283"/>
      <c r="QRP9" s="284"/>
      <c r="QRQ9" s="285"/>
      <c r="QRR9" s="281"/>
      <c r="QRS9" s="282"/>
      <c r="QRT9" s="453"/>
      <c r="QRU9" s="453"/>
      <c r="QRV9" s="453"/>
      <c r="QRW9" s="283"/>
      <c r="QRX9" s="284"/>
      <c r="QRY9" s="285"/>
      <c r="QRZ9" s="281"/>
      <c r="QSA9" s="282"/>
      <c r="QSB9" s="453"/>
      <c r="QSC9" s="453"/>
      <c r="QSD9" s="453"/>
      <c r="QSE9" s="283"/>
      <c r="QSF9" s="284"/>
      <c r="QSG9" s="285"/>
      <c r="QSH9" s="281"/>
      <c r="QSI9" s="282"/>
      <c r="QSJ9" s="453"/>
      <c r="QSK9" s="453"/>
      <c r="QSL9" s="453"/>
      <c r="QSM9" s="283"/>
      <c r="QSN9" s="284"/>
      <c r="QSO9" s="285"/>
      <c r="QSP9" s="281"/>
      <c r="QSQ9" s="282"/>
      <c r="QSR9" s="453"/>
      <c r="QSS9" s="453"/>
      <c r="QST9" s="453"/>
      <c r="QSU9" s="283"/>
      <c r="QSV9" s="284"/>
      <c r="QSW9" s="285"/>
      <c r="QSX9" s="281"/>
      <c r="QSY9" s="282"/>
      <c r="QSZ9" s="453"/>
      <c r="QTA9" s="453"/>
      <c r="QTB9" s="453"/>
      <c r="QTC9" s="283"/>
      <c r="QTD9" s="284"/>
      <c r="QTE9" s="285"/>
      <c r="QTF9" s="281"/>
      <c r="QTG9" s="282"/>
      <c r="QTH9" s="453"/>
      <c r="QTI9" s="453"/>
      <c r="QTJ9" s="453"/>
      <c r="QTK9" s="283"/>
      <c r="QTL9" s="284"/>
      <c r="QTM9" s="285"/>
      <c r="QTN9" s="281"/>
      <c r="QTO9" s="282"/>
      <c r="QTP9" s="453"/>
      <c r="QTQ9" s="453"/>
      <c r="QTR9" s="453"/>
      <c r="QTS9" s="283"/>
      <c r="QTT9" s="284"/>
      <c r="QTU9" s="285"/>
      <c r="QTV9" s="281"/>
      <c r="QTW9" s="282"/>
      <c r="QTX9" s="453"/>
      <c r="QTY9" s="453"/>
      <c r="QTZ9" s="453"/>
      <c r="QUA9" s="283"/>
      <c r="QUB9" s="284"/>
      <c r="QUC9" s="285"/>
      <c r="QUD9" s="281"/>
      <c r="QUE9" s="282"/>
      <c r="QUF9" s="453"/>
      <c r="QUG9" s="453"/>
      <c r="QUH9" s="453"/>
      <c r="QUI9" s="283"/>
      <c r="QUJ9" s="284"/>
      <c r="QUK9" s="285"/>
      <c r="QUL9" s="281"/>
      <c r="QUM9" s="282"/>
      <c r="QUN9" s="453"/>
      <c r="QUO9" s="453"/>
      <c r="QUP9" s="453"/>
      <c r="QUQ9" s="283"/>
      <c r="QUR9" s="284"/>
      <c r="QUS9" s="285"/>
      <c r="QUT9" s="281"/>
      <c r="QUU9" s="282"/>
      <c r="QUV9" s="453"/>
      <c r="QUW9" s="453"/>
      <c r="QUX9" s="453"/>
      <c r="QUY9" s="283"/>
      <c r="QUZ9" s="284"/>
      <c r="QVA9" s="285"/>
      <c r="QVB9" s="281"/>
      <c r="QVC9" s="282"/>
      <c r="QVD9" s="453"/>
      <c r="QVE9" s="453"/>
      <c r="QVF9" s="453"/>
      <c r="QVG9" s="283"/>
      <c r="QVH9" s="284"/>
      <c r="QVI9" s="285"/>
      <c r="QVJ9" s="281"/>
      <c r="QVK9" s="282"/>
      <c r="QVL9" s="453"/>
      <c r="QVM9" s="453"/>
      <c r="QVN9" s="453"/>
      <c r="QVO9" s="283"/>
      <c r="QVP9" s="284"/>
      <c r="QVQ9" s="285"/>
      <c r="QVR9" s="281"/>
      <c r="QVS9" s="282"/>
      <c r="QVT9" s="453"/>
      <c r="QVU9" s="453"/>
      <c r="QVV9" s="453"/>
      <c r="QVW9" s="283"/>
      <c r="QVX9" s="284"/>
      <c r="QVY9" s="285"/>
      <c r="QVZ9" s="281"/>
      <c r="QWA9" s="282"/>
      <c r="QWB9" s="453"/>
      <c r="QWC9" s="453"/>
      <c r="QWD9" s="453"/>
      <c r="QWE9" s="283"/>
      <c r="QWF9" s="284"/>
      <c r="QWG9" s="285"/>
      <c r="QWH9" s="281"/>
      <c r="QWI9" s="282"/>
      <c r="QWJ9" s="453"/>
      <c r="QWK9" s="453"/>
      <c r="QWL9" s="453"/>
      <c r="QWM9" s="283"/>
      <c r="QWN9" s="284"/>
      <c r="QWO9" s="285"/>
      <c r="QWP9" s="281"/>
      <c r="QWQ9" s="282"/>
      <c r="QWR9" s="453"/>
      <c r="QWS9" s="453"/>
      <c r="QWT9" s="453"/>
      <c r="QWU9" s="283"/>
      <c r="QWV9" s="284"/>
      <c r="QWW9" s="285"/>
      <c r="QWX9" s="281"/>
      <c r="QWY9" s="282"/>
      <c r="QWZ9" s="453"/>
      <c r="QXA9" s="453"/>
      <c r="QXB9" s="453"/>
      <c r="QXC9" s="283"/>
      <c r="QXD9" s="284"/>
      <c r="QXE9" s="285"/>
      <c r="QXF9" s="281"/>
      <c r="QXG9" s="282"/>
      <c r="QXH9" s="453"/>
      <c r="QXI9" s="453"/>
      <c r="QXJ9" s="453"/>
      <c r="QXK9" s="283"/>
      <c r="QXL9" s="284"/>
      <c r="QXM9" s="285"/>
      <c r="QXN9" s="281"/>
      <c r="QXO9" s="282"/>
      <c r="QXP9" s="453"/>
      <c r="QXQ9" s="453"/>
      <c r="QXR9" s="453"/>
      <c r="QXS9" s="283"/>
      <c r="QXT9" s="284"/>
      <c r="QXU9" s="285"/>
      <c r="QXV9" s="281"/>
      <c r="QXW9" s="282"/>
      <c r="QXX9" s="453"/>
      <c r="QXY9" s="453"/>
      <c r="QXZ9" s="453"/>
      <c r="QYA9" s="283"/>
      <c r="QYB9" s="284"/>
      <c r="QYC9" s="285"/>
      <c r="QYD9" s="281"/>
      <c r="QYE9" s="282"/>
      <c r="QYF9" s="453"/>
      <c r="QYG9" s="453"/>
      <c r="QYH9" s="453"/>
      <c r="QYI9" s="283"/>
      <c r="QYJ9" s="284"/>
      <c r="QYK9" s="285"/>
      <c r="QYL9" s="281"/>
      <c r="QYM9" s="282"/>
      <c r="QYN9" s="453"/>
      <c r="QYO9" s="453"/>
      <c r="QYP9" s="453"/>
      <c r="QYQ9" s="283"/>
      <c r="QYR9" s="284"/>
      <c r="QYS9" s="285"/>
      <c r="QYT9" s="281"/>
      <c r="QYU9" s="282"/>
      <c r="QYV9" s="453"/>
      <c r="QYW9" s="453"/>
      <c r="QYX9" s="453"/>
      <c r="QYY9" s="283"/>
      <c r="QYZ9" s="284"/>
      <c r="QZA9" s="285"/>
      <c r="QZB9" s="281"/>
      <c r="QZC9" s="282"/>
      <c r="QZD9" s="453"/>
      <c r="QZE9" s="453"/>
      <c r="QZF9" s="453"/>
      <c r="QZG9" s="283"/>
      <c r="QZH9" s="284"/>
      <c r="QZI9" s="285"/>
      <c r="QZJ9" s="281"/>
      <c r="QZK9" s="282"/>
      <c r="QZL9" s="453"/>
      <c r="QZM9" s="453"/>
      <c r="QZN9" s="453"/>
      <c r="QZO9" s="283"/>
      <c r="QZP9" s="284"/>
      <c r="QZQ9" s="285"/>
      <c r="QZR9" s="281"/>
      <c r="QZS9" s="282"/>
      <c r="QZT9" s="453"/>
      <c r="QZU9" s="453"/>
      <c r="QZV9" s="453"/>
      <c r="QZW9" s="283"/>
      <c r="QZX9" s="284"/>
      <c r="QZY9" s="285"/>
      <c r="QZZ9" s="281"/>
      <c r="RAA9" s="282"/>
      <c r="RAB9" s="453"/>
      <c r="RAC9" s="453"/>
      <c r="RAD9" s="453"/>
      <c r="RAE9" s="283"/>
      <c r="RAF9" s="284"/>
      <c r="RAG9" s="285"/>
      <c r="RAH9" s="281"/>
      <c r="RAI9" s="282"/>
      <c r="RAJ9" s="453"/>
      <c r="RAK9" s="453"/>
      <c r="RAL9" s="453"/>
      <c r="RAM9" s="283"/>
      <c r="RAN9" s="284"/>
      <c r="RAO9" s="285"/>
      <c r="RAP9" s="281"/>
      <c r="RAQ9" s="282"/>
      <c r="RAR9" s="453"/>
      <c r="RAS9" s="453"/>
      <c r="RAT9" s="453"/>
      <c r="RAU9" s="283"/>
      <c r="RAV9" s="284"/>
      <c r="RAW9" s="285"/>
      <c r="RAX9" s="281"/>
      <c r="RAY9" s="282"/>
      <c r="RAZ9" s="453"/>
      <c r="RBA9" s="453"/>
      <c r="RBB9" s="453"/>
      <c r="RBC9" s="283"/>
      <c r="RBD9" s="284"/>
      <c r="RBE9" s="285"/>
      <c r="RBF9" s="281"/>
      <c r="RBG9" s="282"/>
      <c r="RBH9" s="453"/>
      <c r="RBI9" s="453"/>
      <c r="RBJ9" s="453"/>
      <c r="RBK9" s="283"/>
      <c r="RBL9" s="284"/>
      <c r="RBM9" s="285"/>
      <c r="RBN9" s="281"/>
      <c r="RBO9" s="282"/>
      <c r="RBP9" s="453"/>
      <c r="RBQ9" s="453"/>
      <c r="RBR9" s="453"/>
      <c r="RBS9" s="283"/>
      <c r="RBT9" s="284"/>
      <c r="RBU9" s="285"/>
      <c r="RBV9" s="281"/>
      <c r="RBW9" s="282"/>
      <c r="RBX9" s="453"/>
      <c r="RBY9" s="453"/>
      <c r="RBZ9" s="453"/>
      <c r="RCA9" s="283"/>
      <c r="RCB9" s="284"/>
      <c r="RCC9" s="285"/>
      <c r="RCD9" s="281"/>
      <c r="RCE9" s="282"/>
      <c r="RCF9" s="453"/>
      <c r="RCG9" s="453"/>
      <c r="RCH9" s="453"/>
      <c r="RCI9" s="283"/>
      <c r="RCJ9" s="284"/>
      <c r="RCK9" s="285"/>
      <c r="RCL9" s="281"/>
      <c r="RCM9" s="282"/>
      <c r="RCN9" s="453"/>
      <c r="RCO9" s="453"/>
      <c r="RCP9" s="453"/>
      <c r="RCQ9" s="283"/>
      <c r="RCR9" s="284"/>
      <c r="RCS9" s="285"/>
      <c r="RCT9" s="281"/>
      <c r="RCU9" s="282"/>
      <c r="RCV9" s="453"/>
      <c r="RCW9" s="453"/>
      <c r="RCX9" s="453"/>
      <c r="RCY9" s="283"/>
      <c r="RCZ9" s="284"/>
      <c r="RDA9" s="285"/>
      <c r="RDB9" s="281"/>
      <c r="RDC9" s="282"/>
      <c r="RDD9" s="453"/>
      <c r="RDE9" s="453"/>
      <c r="RDF9" s="453"/>
      <c r="RDG9" s="283"/>
      <c r="RDH9" s="284"/>
      <c r="RDI9" s="285"/>
      <c r="RDJ9" s="281"/>
      <c r="RDK9" s="282"/>
      <c r="RDL9" s="453"/>
      <c r="RDM9" s="453"/>
      <c r="RDN9" s="453"/>
      <c r="RDO9" s="283"/>
      <c r="RDP9" s="284"/>
      <c r="RDQ9" s="285"/>
      <c r="RDR9" s="281"/>
      <c r="RDS9" s="282"/>
      <c r="RDT9" s="453"/>
      <c r="RDU9" s="453"/>
      <c r="RDV9" s="453"/>
      <c r="RDW9" s="283"/>
      <c r="RDX9" s="284"/>
      <c r="RDY9" s="285"/>
      <c r="RDZ9" s="281"/>
      <c r="REA9" s="282"/>
      <c r="REB9" s="453"/>
      <c r="REC9" s="453"/>
      <c r="RED9" s="453"/>
      <c r="REE9" s="283"/>
      <c r="REF9" s="284"/>
      <c r="REG9" s="285"/>
      <c r="REH9" s="281"/>
      <c r="REI9" s="282"/>
      <c r="REJ9" s="453"/>
      <c r="REK9" s="453"/>
      <c r="REL9" s="453"/>
      <c r="REM9" s="283"/>
      <c r="REN9" s="284"/>
      <c r="REO9" s="285"/>
      <c r="REP9" s="281"/>
      <c r="REQ9" s="282"/>
      <c r="RER9" s="453"/>
      <c r="RES9" s="453"/>
      <c r="RET9" s="453"/>
      <c r="REU9" s="283"/>
      <c r="REV9" s="284"/>
      <c r="REW9" s="285"/>
      <c r="REX9" s="281"/>
      <c r="REY9" s="282"/>
      <c r="REZ9" s="453"/>
      <c r="RFA9" s="453"/>
      <c r="RFB9" s="453"/>
      <c r="RFC9" s="283"/>
      <c r="RFD9" s="284"/>
      <c r="RFE9" s="285"/>
      <c r="RFF9" s="281"/>
      <c r="RFG9" s="282"/>
      <c r="RFH9" s="453"/>
      <c r="RFI9" s="453"/>
      <c r="RFJ9" s="453"/>
      <c r="RFK9" s="283"/>
      <c r="RFL9" s="284"/>
      <c r="RFM9" s="285"/>
      <c r="RFN9" s="281"/>
      <c r="RFO9" s="282"/>
      <c r="RFP9" s="453"/>
      <c r="RFQ9" s="453"/>
      <c r="RFR9" s="453"/>
      <c r="RFS9" s="283"/>
      <c r="RFT9" s="284"/>
      <c r="RFU9" s="285"/>
      <c r="RFV9" s="281"/>
      <c r="RFW9" s="282"/>
      <c r="RFX9" s="453"/>
      <c r="RFY9" s="453"/>
      <c r="RFZ9" s="453"/>
      <c r="RGA9" s="283"/>
      <c r="RGB9" s="284"/>
      <c r="RGC9" s="285"/>
      <c r="RGD9" s="281"/>
      <c r="RGE9" s="282"/>
      <c r="RGF9" s="453"/>
      <c r="RGG9" s="453"/>
      <c r="RGH9" s="453"/>
      <c r="RGI9" s="283"/>
      <c r="RGJ9" s="284"/>
      <c r="RGK9" s="285"/>
      <c r="RGL9" s="281"/>
      <c r="RGM9" s="282"/>
      <c r="RGN9" s="453"/>
      <c r="RGO9" s="453"/>
      <c r="RGP9" s="453"/>
      <c r="RGQ9" s="283"/>
      <c r="RGR9" s="284"/>
      <c r="RGS9" s="285"/>
      <c r="RGT9" s="281"/>
      <c r="RGU9" s="282"/>
      <c r="RGV9" s="453"/>
      <c r="RGW9" s="453"/>
      <c r="RGX9" s="453"/>
      <c r="RGY9" s="283"/>
      <c r="RGZ9" s="284"/>
      <c r="RHA9" s="285"/>
      <c r="RHB9" s="281"/>
      <c r="RHC9" s="282"/>
      <c r="RHD9" s="453"/>
      <c r="RHE9" s="453"/>
      <c r="RHF9" s="453"/>
      <c r="RHG9" s="283"/>
      <c r="RHH9" s="284"/>
      <c r="RHI9" s="285"/>
      <c r="RHJ9" s="281"/>
      <c r="RHK9" s="282"/>
      <c r="RHL9" s="453"/>
      <c r="RHM9" s="453"/>
      <c r="RHN9" s="453"/>
      <c r="RHO9" s="283"/>
      <c r="RHP9" s="284"/>
      <c r="RHQ9" s="285"/>
      <c r="RHR9" s="281"/>
      <c r="RHS9" s="282"/>
      <c r="RHT9" s="453"/>
      <c r="RHU9" s="453"/>
      <c r="RHV9" s="453"/>
      <c r="RHW9" s="283"/>
      <c r="RHX9" s="284"/>
      <c r="RHY9" s="285"/>
      <c r="RHZ9" s="281"/>
      <c r="RIA9" s="282"/>
      <c r="RIB9" s="453"/>
      <c r="RIC9" s="453"/>
      <c r="RID9" s="453"/>
      <c r="RIE9" s="283"/>
      <c r="RIF9" s="284"/>
      <c r="RIG9" s="285"/>
      <c r="RIH9" s="281"/>
      <c r="RII9" s="282"/>
      <c r="RIJ9" s="453"/>
      <c r="RIK9" s="453"/>
      <c r="RIL9" s="453"/>
      <c r="RIM9" s="283"/>
      <c r="RIN9" s="284"/>
      <c r="RIO9" s="285"/>
      <c r="RIP9" s="281"/>
      <c r="RIQ9" s="282"/>
      <c r="RIR9" s="453"/>
      <c r="RIS9" s="453"/>
      <c r="RIT9" s="453"/>
      <c r="RIU9" s="283"/>
      <c r="RIV9" s="284"/>
      <c r="RIW9" s="285"/>
      <c r="RIX9" s="281"/>
      <c r="RIY9" s="282"/>
      <c r="RIZ9" s="453"/>
      <c r="RJA9" s="453"/>
      <c r="RJB9" s="453"/>
      <c r="RJC9" s="283"/>
      <c r="RJD9" s="284"/>
      <c r="RJE9" s="285"/>
      <c r="RJF9" s="281"/>
      <c r="RJG9" s="282"/>
      <c r="RJH9" s="453"/>
      <c r="RJI9" s="453"/>
      <c r="RJJ9" s="453"/>
      <c r="RJK9" s="283"/>
      <c r="RJL9" s="284"/>
      <c r="RJM9" s="285"/>
      <c r="RJN9" s="281"/>
      <c r="RJO9" s="282"/>
      <c r="RJP9" s="453"/>
      <c r="RJQ9" s="453"/>
      <c r="RJR9" s="453"/>
      <c r="RJS9" s="283"/>
      <c r="RJT9" s="284"/>
      <c r="RJU9" s="285"/>
      <c r="RJV9" s="281"/>
      <c r="RJW9" s="282"/>
      <c r="RJX9" s="453"/>
      <c r="RJY9" s="453"/>
      <c r="RJZ9" s="453"/>
      <c r="RKA9" s="283"/>
      <c r="RKB9" s="284"/>
      <c r="RKC9" s="285"/>
      <c r="RKD9" s="281"/>
      <c r="RKE9" s="282"/>
      <c r="RKF9" s="453"/>
      <c r="RKG9" s="453"/>
      <c r="RKH9" s="453"/>
      <c r="RKI9" s="283"/>
      <c r="RKJ9" s="284"/>
      <c r="RKK9" s="285"/>
      <c r="RKL9" s="281"/>
      <c r="RKM9" s="282"/>
      <c r="RKN9" s="453"/>
      <c r="RKO9" s="453"/>
      <c r="RKP9" s="453"/>
      <c r="RKQ9" s="283"/>
      <c r="RKR9" s="284"/>
      <c r="RKS9" s="285"/>
      <c r="RKT9" s="281"/>
      <c r="RKU9" s="282"/>
      <c r="RKV9" s="453"/>
      <c r="RKW9" s="453"/>
      <c r="RKX9" s="453"/>
      <c r="RKY9" s="283"/>
      <c r="RKZ9" s="284"/>
      <c r="RLA9" s="285"/>
      <c r="RLB9" s="281"/>
      <c r="RLC9" s="282"/>
      <c r="RLD9" s="453"/>
      <c r="RLE9" s="453"/>
      <c r="RLF9" s="453"/>
      <c r="RLG9" s="283"/>
      <c r="RLH9" s="284"/>
      <c r="RLI9" s="285"/>
      <c r="RLJ9" s="281"/>
      <c r="RLK9" s="282"/>
      <c r="RLL9" s="453"/>
      <c r="RLM9" s="453"/>
      <c r="RLN9" s="453"/>
      <c r="RLO9" s="283"/>
      <c r="RLP9" s="284"/>
      <c r="RLQ9" s="285"/>
      <c r="RLR9" s="281"/>
      <c r="RLS9" s="282"/>
      <c r="RLT9" s="453"/>
      <c r="RLU9" s="453"/>
      <c r="RLV9" s="453"/>
      <c r="RLW9" s="283"/>
      <c r="RLX9" s="284"/>
      <c r="RLY9" s="285"/>
      <c r="RLZ9" s="281"/>
      <c r="RMA9" s="282"/>
      <c r="RMB9" s="453"/>
      <c r="RMC9" s="453"/>
      <c r="RMD9" s="453"/>
      <c r="RME9" s="283"/>
      <c r="RMF9" s="284"/>
      <c r="RMG9" s="285"/>
      <c r="RMH9" s="281"/>
      <c r="RMI9" s="282"/>
      <c r="RMJ9" s="453"/>
      <c r="RMK9" s="453"/>
      <c r="RML9" s="453"/>
      <c r="RMM9" s="283"/>
      <c r="RMN9" s="284"/>
      <c r="RMO9" s="285"/>
      <c r="RMP9" s="281"/>
      <c r="RMQ9" s="282"/>
      <c r="RMR9" s="453"/>
      <c r="RMS9" s="453"/>
      <c r="RMT9" s="453"/>
      <c r="RMU9" s="283"/>
      <c r="RMV9" s="284"/>
      <c r="RMW9" s="285"/>
      <c r="RMX9" s="281"/>
      <c r="RMY9" s="282"/>
      <c r="RMZ9" s="453"/>
      <c r="RNA9" s="453"/>
      <c r="RNB9" s="453"/>
      <c r="RNC9" s="283"/>
      <c r="RND9" s="284"/>
      <c r="RNE9" s="285"/>
      <c r="RNF9" s="281"/>
      <c r="RNG9" s="282"/>
      <c r="RNH9" s="453"/>
      <c r="RNI9" s="453"/>
      <c r="RNJ9" s="453"/>
      <c r="RNK9" s="283"/>
      <c r="RNL9" s="284"/>
      <c r="RNM9" s="285"/>
      <c r="RNN9" s="281"/>
      <c r="RNO9" s="282"/>
      <c r="RNP9" s="453"/>
      <c r="RNQ9" s="453"/>
      <c r="RNR9" s="453"/>
      <c r="RNS9" s="283"/>
      <c r="RNT9" s="284"/>
      <c r="RNU9" s="285"/>
      <c r="RNV9" s="281"/>
      <c r="RNW9" s="282"/>
      <c r="RNX9" s="453"/>
      <c r="RNY9" s="453"/>
      <c r="RNZ9" s="453"/>
      <c r="ROA9" s="283"/>
      <c r="ROB9" s="284"/>
      <c r="ROC9" s="285"/>
      <c r="ROD9" s="281"/>
      <c r="ROE9" s="282"/>
      <c r="ROF9" s="453"/>
      <c r="ROG9" s="453"/>
      <c r="ROH9" s="453"/>
      <c r="ROI9" s="283"/>
      <c r="ROJ9" s="284"/>
      <c r="ROK9" s="285"/>
      <c r="ROL9" s="281"/>
      <c r="ROM9" s="282"/>
      <c r="RON9" s="453"/>
      <c r="ROO9" s="453"/>
      <c r="ROP9" s="453"/>
      <c r="ROQ9" s="283"/>
      <c r="ROR9" s="284"/>
      <c r="ROS9" s="285"/>
      <c r="ROT9" s="281"/>
      <c r="ROU9" s="282"/>
      <c r="ROV9" s="453"/>
      <c r="ROW9" s="453"/>
      <c r="ROX9" s="453"/>
      <c r="ROY9" s="283"/>
      <c r="ROZ9" s="284"/>
      <c r="RPA9" s="285"/>
      <c r="RPB9" s="281"/>
      <c r="RPC9" s="282"/>
      <c r="RPD9" s="453"/>
      <c r="RPE9" s="453"/>
      <c r="RPF9" s="453"/>
      <c r="RPG9" s="283"/>
      <c r="RPH9" s="284"/>
      <c r="RPI9" s="285"/>
      <c r="RPJ9" s="281"/>
      <c r="RPK9" s="282"/>
      <c r="RPL9" s="453"/>
      <c r="RPM9" s="453"/>
      <c r="RPN9" s="453"/>
      <c r="RPO9" s="283"/>
      <c r="RPP9" s="284"/>
      <c r="RPQ9" s="285"/>
      <c r="RPR9" s="281"/>
      <c r="RPS9" s="282"/>
      <c r="RPT9" s="453"/>
      <c r="RPU9" s="453"/>
      <c r="RPV9" s="453"/>
      <c r="RPW9" s="283"/>
      <c r="RPX9" s="284"/>
      <c r="RPY9" s="285"/>
      <c r="RPZ9" s="281"/>
      <c r="RQA9" s="282"/>
      <c r="RQB9" s="453"/>
      <c r="RQC9" s="453"/>
      <c r="RQD9" s="453"/>
      <c r="RQE9" s="283"/>
      <c r="RQF9" s="284"/>
      <c r="RQG9" s="285"/>
      <c r="RQH9" s="281"/>
      <c r="RQI9" s="282"/>
      <c r="RQJ9" s="453"/>
      <c r="RQK9" s="453"/>
      <c r="RQL9" s="453"/>
      <c r="RQM9" s="283"/>
      <c r="RQN9" s="284"/>
      <c r="RQO9" s="285"/>
      <c r="RQP9" s="281"/>
      <c r="RQQ9" s="282"/>
      <c r="RQR9" s="453"/>
      <c r="RQS9" s="453"/>
      <c r="RQT9" s="453"/>
      <c r="RQU9" s="283"/>
      <c r="RQV9" s="284"/>
      <c r="RQW9" s="285"/>
      <c r="RQX9" s="281"/>
      <c r="RQY9" s="282"/>
      <c r="RQZ9" s="453"/>
      <c r="RRA9" s="453"/>
      <c r="RRB9" s="453"/>
      <c r="RRC9" s="283"/>
      <c r="RRD9" s="284"/>
      <c r="RRE9" s="285"/>
      <c r="RRF9" s="281"/>
      <c r="RRG9" s="282"/>
      <c r="RRH9" s="453"/>
      <c r="RRI9" s="453"/>
      <c r="RRJ9" s="453"/>
      <c r="RRK9" s="283"/>
      <c r="RRL9" s="284"/>
      <c r="RRM9" s="285"/>
      <c r="RRN9" s="281"/>
      <c r="RRO9" s="282"/>
      <c r="RRP9" s="453"/>
      <c r="RRQ9" s="453"/>
      <c r="RRR9" s="453"/>
      <c r="RRS9" s="283"/>
      <c r="RRT9" s="284"/>
      <c r="RRU9" s="285"/>
      <c r="RRV9" s="281"/>
      <c r="RRW9" s="282"/>
      <c r="RRX9" s="453"/>
      <c r="RRY9" s="453"/>
      <c r="RRZ9" s="453"/>
      <c r="RSA9" s="283"/>
      <c r="RSB9" s="284"/>
      <c r="RSC9" s="285"/>
      <c r="RSD9" s="281"/>
      <c r="RSE9" s="282"/>
      <c r="RSF9" s="453"/>
      <c r="RSG9" s="453"/>
      <c r="RSH9" s="453"/>
      <c r="RSI9" s="283"/>
      <c r="RSJ9" s="284"/>
      <c r="RSK9" s="285"/>
      <c r="RSL9" s="281"/>
      <c r="RSM9" s="282"/>
      <c r="RSN9" s="453"/>
      <c r="RSO9" s="453"/>
      <c r="RSP9" s="453"/>
      <c r="RSQ9" s="283"/>
      <c r="RSR9" s="284"/>
      <c r="RSS9" s="285"/>
      <c r="RST9" s="281"/>
      <c r="RSU9" s="282"/>
      <c r="RSV9" s="453"/>
      <c r="RSW9" s="453"/>
      <c r="RSX9" s="453"/>
      <c r="RSY9" s="283"/>
      <c r="RSZ9" s="284"/>
      <c r="RTA9" s="285"/>
      <c r="RTB9" s="281"/>
      <c r="RTC9" s="282"/>
      <c r="RTD9" s="453"/>
      <c r="RTE9" s="453"/>
      <c r="RTF9" s="453"/>
      <c r="RTG9" s="283"/>
      <c r="RTH9" s="284"/>
      <c r="RTI9" s="285"/>
      <c r="RTJ9" s="281"/>
      <c r="RTK9" s="282"/>
      <c r="RTL9" s="453"/>
      <c r="RTM9" s="453"/>
      <c r="RTN9" s="453"/>
      <c r="RTO9" s="283"/>
      <c r="RTP9" s="284"/>
      <c r="RTQ9" s="285"/>
      <c r="RTR9" s="281"/>
      <c r="RTS9" s="282"/>
      <c r="RTT9" s="453"/>
      <c r="RTU9" s="453"/>
      <c r="RTV9" s="453"/>
      <c r="RTW9" s="283"/>
      <c r="RTX9" s="284"/>
      <c r="RTY9" s="285"/>
      <c r="RTZ9" s="281"/>
      <c r="RUA9" s="282"/>
      <c r="RUB9" s="453"/>
      <c r="RUC9" s="453"/>
      <c r="RUD9" s="453"/>
      <c r="RUE9" s="283"/>
      <c r="RUF9" s="284"/>
      <c r="RUG9" s="285"/>
      <c r="RUH9" s="281"/>
      <c r="RUI9" s="282"/>
      <c r="RUJ9" s="453"/>
      <c r="RUK9" s="453"/>
      <c r="RUL9" s="453"/>
      <c r="RUM9" s="283"/>
      <c r="RUN9" s="284"/>
      <c r="RUO9" s="285"/>
      <c r="RUP9" s="281"/>
      <c r="RUQ9" s="282"/>
      <c r="RUR9" s="453"/>
      <c r="RUS9" s="453"/>
      <c r="RUT9" s="453"/>
      <c r="RUU9" s="283"/>
      <c r="RUV9" s="284"/>
      <c r="RUW9" s="285"/>
      <c r="RUX9" s="281"/>
      <c r="RUY9" s="282"/>
      <c r="RUZ9" s="453"/>
      <c r="RVA9" s="453"/>
      <c r="RVB9" s="453"/>
      <c r="RVC9" s="283"/>
      <c r="RVD9" s="284"/>
      <c r="RVE9" s="285"/>
      <c r="RVF9" s="281"/>
      <c r="RVG9" s="282"/>
      <c r="RVH9" s="453"/>
      <c r="RVI9" s="453"/>
      <c r="RVJ9" s="453"/>
      <c r="RVK9" s="283"/>
      <c r="RVL9" s="284"/>
      <c r="RVM9" s="285"/>
      <c r="RVN9" s="281"/>
      <c r="RVO9" s="282"/>
      <c r="RVP9" s="453"/>
      <c r="RVQ9" s="453"/>
      <c r="RVR9" s="453"/>
      <c r="RVS9" s="283"/>
      <c r="RVT9" s="284"/>
      <c r="RVU9" s="285"/>
      <c r="RVV9" s="281"/>
      <c r="RVW9" s="282"/>
      <c r="RVX9" s="453"/>
      <c r="RVY9" s="453"/>
      <c r="RVZ9" s="453"/>
      <c r="RWA9" s="283"/>
      <c r="RWB9" s="284"/>
      <c r="RWC9" s="285"/>
      <c r="RWD9" s="281"/>
      <c r="RWE9" s="282"/>
      <c r="RWF9" s="453"/>
      <c r="RWG9" s="453"/>
      <c r="RWH9" s="453"/>
      <c r="RWI9" s="283"/>
      <c r="RWJ9" s="284"/>
      <c r="RWK9" s="285"/>
      <c r="RWL9" s="281"/>
      <c r="RWM9" s="282"/>
      <c r="RWN9" s="453"/>
      <c r="RWO9" s="453"/>
      <c r="RWP9" s="453"/>
      <c r="RWQ9" s="283"/>
      <c r="RWR9" s="284"/>
      <c r="RWS9" s="285"/>
      <c r="RWT9" s="281"/>
      <c r="RWU9" s="282"/>
      <c r="RWV9" s="453"/>
      <c r="RWW9" s="453"/>
      <c r="RWX9" s="453"/>
      <c r="RWY9" s="283"/>
      <c r="RWZ9" s="284"/>
      <c r="RXA9" s="285"/>
      <c r="RXB9" s="281"/>
      <c r="RXC9" s="282"/>
      <c r="RXD9" s="453"/>
      <c r="RXE9" s="453"/>
      <c r="RXF9" s="453"/>
      <c r="RXG9" s="283"/>
      <c r="RXH9" s="284"/>
      <c r="RXI9" s="285"/>
      <c r="RXJ9" s="281"/>
      <c r="RXK9" s="282"/>
      <c r="RXL9" s="453"/>
      <c r="RXM9" s="453"/>
      <c r="RXN9" s="453"/>
      <c r="RXO9" s="283"/>
      <c r="RXP9" s="284"/>
      <c r="RXQ9" s="285"/>
      <c r="RXR9" s="281"/>
      <c r="RXS9" s="282"/>
      <c r="RXT9" s="453"/>
      <c r="RXU9" s="453"/>
      <c r="RXV9" s="453"/>
      <c r="RXW9" s="283"/>
      <c r="RXX9" s="284"/>
      <c r="RXY9" s="285"/>
      <c r="RXZ9" s="281"/>
      <c r="RYA9" s="282"/>
      <c r="RYB9" s="453"/>
      <c r="RYC9" s="453"/>
      <c r="RYD9" s="453"/>
      <c r="RYE9" s="283"/>
      <c r="RYF9" s="284"/>
      <c r="RYG9" s="285"/>
      <c r="RYH9" s="281"/>
      <c r="RYI9" s="282"/>
      <c r="RYJ9" s="453"/>
      <c r="RYK9" s="453"/>
      <c r="RYL9" s="453"/>
      <c r="RYM9" s="283"/>
      <c r="RYN9" s="284"/>
      <c r="RYO9" s="285"/>
      <c r="RYP9" s="281"/>
      <c r="RYQ9" s="282"/>
      <c r="RYR9" s="453"/>
      <c r="RYS9" s="453"/>
      <c r="RYT9" s="453"/>
      <c r="RYU9" s="283"/>
      <c r="RYV9" s="284"/>
      <c r="RYW9" s="285"/>
      <c r="RYX9" s="281"/>
      <c r="RYY9" s="282"/>
      <c r="RYZ9" s="453"/>
      <c r="RZA9" s="453"/>
      <c r="RZB9" s="453"/>
      <c r="RZC9" s="283"/>
      <c r="RZD9" s="284"/>
      <c r="RZE9" s="285"/>
      <c r="RZF9" s="281"/>
      <c r="RZG9" s="282"/>
      <c r="RZH9" s="453"/>
      <c r="RZI9" s="453"/>
      <c r="RZJ9" s="453"/>
      <c r="RZK9" s="283"/>
      <c r="RZL9" s="284"/>
      <c r="RZM9" s="285"/>
      <c r="RZN9" s="281"/>
      <c r="RZO9" s="282"/>
      <c r="RZP9" s="453"/>
      <c r="RZQ9" s="453"/>
      <c r="RZR9" s="453"/>
      <c r="RZS9" s="283"/>
      <c r="RZT9" s="284"/>
      <c r="RZU9" s="285"/>
      <c r="RZV9" s="281"/>
      <c r="RZW9" s="282"/>
      <c r="RZX9" s="453"/>
      <c r="RZY9" s="453"/>
      <c r="RZZ9" s="453"/>
      <c r="SAA9" s="283"/>
      <c r="SAB9" s="284"/>
      <c r="SAC9" s="285"/>
      <c r="SAD9" s="281"/>
      <c r="SAE9" s="282"/>
      <c r="SAF9" s="453"/>
      <c r="SAG9" s="453"/>
      <c r="SAH9" s="453"/>
      <c r="SAI9" s="283"/>
      <c r="SAJ9" s="284"/>
      <c r="SAK9" s="285"/>
      <c r="SAL9" s="281"/>
      <c r="SAM9" s="282"/>
      <c r="SAN9" s="453"/>
      <c r="SAO9" s="453"/>
      <c r="SAP9" s="453"/>
      <c r="SAQ9" s="283"/>
      <c r="SAR9" s="284"/>
      <c r="SAS9" s="285"/>
      <c r="SAT9" s="281"/>
      <c r="SAU9" s="282"/>
      <c r="SAV9" s="453"/>
      <c r="SAW9" s="453"/>
      <c r="SAX9" s="453"/>
      <c r="SAY9" s="283"/>
      <c r="SAZ9" s="284"/>
      <c r="SBA9" s="285"/>
      <c r="SBB9" s="281"/>
      <c r="SBC9" s="282"/>
      <c r="SBD9" s="453"/>
      <c r="SBE9" s="453"/>
      <c r="SBF9" s="453"/>
      <c r="SBG9" s="283"/>
      <c r="SBH9" s="284"/>
      <c r="SBI9" s="285"/>
      <c r="SBJ9" s="281"/>
      <c r="SBK9" s="282"/>
      <c r="SBL9" s="453"/>
      <c r="SBM9" s="453"/>
      <c r="SBN9" s="453"/>
      <c r="SBO9" s="283"/>
      <c r="SBP9" s="284"/>
      <c r="SBQ9" s="285"/>
      <c r="SBR9" s="281"/>
      <c r="SBS9" s="282"/>
      <c r="SBT9" s="453"/>
      <c r="SBU9" s="453"/>
      <c r="SBV9" s="453"/>
      <c r="SBW9" s="283"/>
      <c r="SBX9" s="284"/>
      <c r="SBY9" s="285"/>
      <c r="SBZ9" s="281"/>
      <c r="SCA9" s="282"/>
      <c r="SCB9" s="453"/>
      <c r="SCC9" s="453"/>
      <c r="SCD9" s="453"/>
      <c r="SCE9" s="283"/>
      <c r="SCF9" s="284"/>
      <c r="SCG9" s="285"/>
      <c r="SCH9" s="281"/>
      <c r="SCI9" s="282"/>
      <c r="SCJ9" s="453"/>
      <c r="SCK9" s="453"/>
      <c r="SCL9" s="453"/>
      <c r="SCM9" s="283"/>
      <c r="SCN9" s="284"/>
      <c r="SCO9" s="285"/>
      <c r="SCP9" s="281"/>
      <c r="SCQ9" s="282"/>
      <c r="SCR9" s="453"/>
      <c r="SCS9" s="453"/>
      <c r="SCT9" s="453"/>
      <c r="SCU9" s="283"/>
      <c r="SCV9" s="284"/>
      <c r="SCW9" s="285"/>
      <c r="SCX9" s="281"/>
      <c r="SCY9" s="282"/>
      <c r="SCZ9" s="453"/>
      <c r="SDA9" s="453"/>
      <c r="SDB9" s="453"/>
      <c r="SDC9" s="283"/>
      <c r="SDD9" s="284"/>
      <c r="SDE9" s="285"/>
      <c r="SDF9" s="281"/>
      <c r="SDG9" s="282"/>
      <c r="SDH9" s="453"/>
      <c r="SDI9" s="453"/>
      <c r="SDJ9" s="453"/>
      <c r="SDK9" s="283"/>
      <c r="SDL9" s="284"/>
      <c r="SDM9" s="285"/>
      <c r="SDN9" s="281"/>
      <c r="SDO9" s="282"/>
      <c r="SDP9" s="453"/>
      <c r="SDQ9" s="453"/>
      <c r="SDR9" s="453"/>
      <c r="SDS9" s="283"/>
      <c r="SDT9" s="284"/>
      <c r="SDU9" s="285"/>
      <c r="SDV9" s="281"/>
      <c r="SDW9" s="282"/>
      <c r="SDX9" s="453"/>
      <c r="SDY9" s="453"/>
      <c r="SDZ9" s="453"/>
      <c r="SEA9" s="283"/>
      <c r="SEB9" s="284"/>
      <c r="SEC9" s="285"/>
      <c r="SED9" s="281"/>
      <c r="SEE9" s="282"/>
      <c r="SEF9" s="453"/>
      <c r="SEG9" s="453"/>
      <c r="SEH9" s="453"/>
      <c r="SEI9" s="283"/>
      <c r="SEJ9" s="284"/>
      <c r="SEK9" s="285"/>
      <c r="SEL9" s="281"/>
      <c r="SEM9" s="282"/>
      <c r="SEN9" s="453"/>
      <c r="SEO9" s="453"/>
      <c r="SEP9" s="453"/>
      <c r="SEQ9" s="283"/>
      <c r="SER9" s="284"/>
      <c r="SES9" s="285"/>
      <c r="SET9" s="281"/>
      <c r="SEU9" s="282"/>
      <c r="SEV9" s="453"/>
      <c r="SEW9" s="453"/>
      <c r="SEX9" s="453"/>
      <c r="SEY9" s="283"/>
      <c r="SEZ9" s="284"/>
      <c r="SFA9" s="285"/>
      <c r="SFB9" s="281"/>
      <c r="SFC9" s="282"/>
      <c r="SFD9" s="453"/>
      <c r="SFE9" s="453"/>
      <c r="SFF9" s="453"/>
      <c r="SFG9" s="283"/>
      <c r="SFH9" s="284"/>
      <c r="SFI9" s="285"/>
      <c r="SFJ9" s="281"/>
      <c r="SFK9" s="282"/>
      <c r="SFL9" s="453"/>
      <c r="SFM9" s="453"/>
      <c r="SFN9" s="453"/>
      <c r="SFO9" s="283"/>
      <c r="SFP9" s="284"/>
      <c r="SFQ9" s="285"/>
      <c r="SFR9" s="281"/>
      <c r="SFS9" s="282"/>
      <c r="SFT9" s="453"/>
      <c r="SFU9" s="453"/>
      <c r="SFV9" s="453"/>
      <c r="SFW9" s="283"/>
      <c r="SFX9" s="284"/>
      <c r="SFY9" s="285"/>
      <c r="SFZ9" s="281"/>
      <c r="SGA9" s="282"/>
      <c r="SGB9" s="453"/>
      <c r="SGC9" s="453"/>
      <c r="SGD9" s="453"/>
      <c r="SGE9" s="283"/>
      <c r="SGF9" s="284"/>
      <c r="SGG9" s="285"/>
      <c r="SGH9" s="281"/>
      <c r="SGI9" s="282"/>
      <c r="SGJ9" s="453"/>
      <c r="SGK9" s="453"/>
      <c r="SGL9" s="453"/>
      <c r="SGM9" s="283"/>
      <c r="SGN9" s="284"/>
      <c r="SGO9" s="285"/>
      <c r="SGP9" s="281"/>
      <c r="SGQ9" s="282"/>
      <c r="SGR9" s="453"/>
      <c r="SGS9" s="453"/>
      <c r="SGT9" s="453"/>
      <c r="SGU9" s="283"/>
      <c r="SGV9" s="284"/>
      <c r="SGW9" s="285"/>
      <c r="SGX9" s="281"/>
      <c r="SGY9" s="282"/>
      <c r="SGZ9" s="453"/>
      <c r="SHA9" s="453"/>
      <c r="SHB9" s="453"/>
      <c r="SHC9" s="283"/>
      <c r="SHD9" s="284"/>
      <c r="SHE9" s="285"/>
      <c r="SHF9" s="281"/>
      <c r="SHG9" s="282"/>
      <c r="SHH9" s="453"/>
      <c r="SHI9" s="453"/>
      <c r="SHJ9" s="453"/>
      <c r="SHK9" s="283"/>
      <c r="SHL9" s="284"/>
      <c r="SHM9" s="285"/>
      <c r="SHN9" s="281"/>
      <c r="SHO9" s="282"/>
      <c r="SHP9" s="453"/>
      <c r="SHQ9" s="453"/>
      <c r="SHR9" s="453"/>
      <c r="SHS9" s="283"/>
      <c r="SHT9" s="284"/>
      <c r="SHU9" s="285"/>
      <c r="SHV9" s="281"/>
      <c r="SHW9" s="282"/>
      <c r="SHX9" s="453"/>
      <c r="SHY9" s="453"/>
      <c r="SHZ9" s="453"/>
      <c r="SIA9" s="283"/>
      <c r="SIB9" s="284"/>
      <c r="SIC9" s="285"/>
      <c r="SID9" s="281"/>
      <c r="SIE9" s="282"/>
      <c r="SIF9" s="453"/>
      <c r="SIG9" s="453"/>
      <c r="SIH9" s="453"/>
      <c r="SII9" s="283"/>
      <c r="SIJ9" s="284"/>
      <c r="SIK9" s="285"/>
      <c r="SIL9" s="281"/>
      <c r="SIM9" s="282"/>
      <c r="SIN9" s="453"/>
      <c r="SIO9" s="453"/>
      <c r="SIP9" s="453"/>
      <c r="SIQ9" s="283"/>
      <c r="SIR9" s="284"/>
      <c r="SIS9" s="285"/>
      <c r="SIT9" s="281"/>
      <c r="SIU9" s="282"/>
      <c r="SIV9" s="453"/>
      <c r="SIW9" s="453"/>
      <c r="SIX9" s="453"/>
      <c r="SIY9" s="283"/>
      <c r="SIZ9" s="284"/>
      <c r="SJA9" s="285"/>
      <c r="SJB9" s="281"/>
      <c r="SJC9" s="282"/>
      <c r="SJD9" s="453"/>
      <c r="SJE9" s="453"/>
      <c r="SJF9" s="453"/>
      <c r="SJG9" s="283"/>
      <c r="SJH9" s="284"/>
      <c r="SJI9" s="285"/>
      <c r="SJJ9" s="281"/>
      <c r="SJK9" s="282"/>
      <c r="SJL9" s="453"/>
      <c r="SJM9" s="453"/>
      <c r="SJN9" s="453"/>
      <c r="SJO9" s="283"/>
      <c r="SJP9" s="284"/>
      <c r="SJQ9" s="285"/>
      <c r="SJR9" s="281"/>
      <c r="SJS9" s="282"/>
      <c r="SJT9" s="453"/>
      <c r="SJU9" s="453"/>
      <c r="SJV9" s="453"/>
      <c r="SJW9" s="283"/>
      <c r="SJX9" s="284"/>
      <c r="SJY9" s="285"/>
      <c r="SJZ9" s="281"/>
      <c r="SKA9" s="282"/>
      <c r="SKB9" s="453"/>
      <c r="SKC9" s="453"/>
      <c r="SKD9" s="453"/>
      <c r="SKE9" s="283"/>
      <c r="SKF9" s="284"/>
      <c r="SKG9" s="285"/>
      <c r="SKH9" s="281"/>
      <c r="SKI9" s="282"/>
      <c r="SKJ9" s="453"/>
      <c r="SKK9" s="453"/>
      <c r="SKL9" s="453"/>
      <c r="SKM9" s="283"/>
      <c r="SKN9" s="284"/>
      <c r="SKO9" s="285"/>
      <c r="SKP9" s="281"/>
      <c r="SKQ9" s="282"/>
      <c r="SKR9" s="453"/>
      <c r="SKS9" s="453"/>
      <c r="SKT9" s="453"/>
      <c r="SKU9" s="283"/>
      <c r="SKV9" s="284"/>
      <c r="SKW9" s="285"/>
      <c r="SKX9" s="281"/>
      <c r="SKY9" s="282"/>
      <c r="SKZ9" s="453"/>
      <c r="SLA9" s="453"/>
      <c r="SLB9" s="453"/>
      <c r="SLC9" s="283"/>
      <c r="SLD9" s="284"/>
      <c r="SLE9" s="285"/>
      <c r="SLF9" s="281"/>
      <c r="SLG9" s="282"/>
      <c r="SLH9" s="453"/>
      <c r="SLI9" s="453"/>
      <c r="SLJ9" s="453"/>
      <c r="SLK9" s="283"/>
      <c r="SLL9" s="284"/>
      <c r="SLM9" s="285"/>
      <c r="SLN9" s="281"/>
      <c r="SLO9" s="282"/>
      <c r="SLP9" s="453"/>
      <c r="SLQ9" s="453"/>
      <c r="SLR9" s="453"/>
      <c r="SLS9" s="283"/>
      <c r="SLT9" s="284"/>
      <c r="SLU9" s="285"/>
      <c r="SLV9" s="281"/>
      <c r="SLW9" s="282"/>
      <c r="SLX9" s="453"/>
      <c r="SLY9" s="453"/>
      <c r="SLZ9" s="453"/>
      <c r="SMA9" s="283"/>
      <c r="SMB9" s="284"/>
      <c r="SMC9" s="285"/>
      <c r="SMD9" s="281"/>
      <c r="SME9" s="282"/>
      <c r="SMF9" s="453"/>
      <c r="SMG9" s="453"/>
      <c r="SMH9" s="453"/>
      <c r="SMI9" s="283"/>
      <c r="SMJ9" s="284"/>
      <c r="SMK9" s="285"/>
      <c r="SML9" s="281"/>
      <c r="SMM9" s="282"/>
      <c r="SMN9" s="453"/>
      <c r="SMO9" s="453"/>
      <c r="SMP9" s="453"/>
      <c r="SMQ9" s="283"/>
      <c r="SMR9" s="284"/>
      <c r="SMS9" s="285"/>
      <c r="SMT9" s="281"/>
      <c r="SMU9" s="282"/>
      <c r="SMV9" s="453"/>
      <c r="SMW9" s="453"/>
      <c r="SMX9" s="453"/>
      <c r="SMY9" s="283"/>
      <c r="SMZ9" s="284"/>
      <c r="SNA9" s="285"/>
      <c r="SNB9" s="281"/>
      <c r="SNC9" s="282"/>
      <c r="SND9" s="453"/>
      <c r="SNE9" s="453"/>
      <c r="SNF9" s="453"/>
      <c r="SNG9" s="283"/>
      <c r="SNH9" s="284"/>
      <c r="SNI9" s="285"/>
      <c r="SNJ9" s="281"/>
      <c r="SNK9" s="282"/>
      <c r="SNL9" s="453"/>
      <c r="SNM9" s="453"/>
      <c r="SNN9" s="453"/>
      <c r="SNO9" s="283"/>
      <c r="SNP9" s="284"/>
      <c r="SNQ9" s="285"/>
      <c r="SNR9" s="281"/>
      <c r="SNS9" s="282"/>
      <c r="SNT9" s="453"/>
      <c r="SNU9" s="453"/>
      <c r="SNV9" s="453"/>
      <c r="SNW9" s="283"/>
      <c r="SNX9" s="284"/>
      <c r="SNY9" s="285"/>
      <c r="SNZ9" s="281"/>
      <c r="SOA9" s="282"/>
      <c r="SOB9" s="453"/>
      <c r="SOC9" s="453"/>
      <c r="SOD9" s="453"/>
      <c r="SOE9" s="283"/>
      <c r="SOF9" s="284"/>
      <c r="SOG9" s="285"/>
      <c r="SOH9" s="281"/>
      <c r="SOI9" s="282"/>
      <c r="SOJ9" s="453"/>
      <c r="SOK9" s="453"/>
      <c r="SOL9" s="453"/>
      <c r="SOM9" s="283"/>
      <c r="SON9" s="284"/>
      <c r="SOO9" s="285"/>
      <c r="SOP9" s="281"/>
      <c r="SOQ9" s="282"/>
      <c r="SOR9" s="453"/>
      <c r="SOS9" s="453"/>
      <c r="SOT9" s="453"/>
      <c r="SOU9" s="283"/>
      <c r="SOV9" s="284"/>
      <c r="SOW9" s="285"/>
      <c r="SOX9" s="281"/>
      <c r="SOY9" s="282"/>
      <c r="SOZ9" s="453"/>
      <c r="SPA9" s="453"/>
      <c r="SPB9" s="453"/>
      <c r="SPC9" s="283"/>
      <c r="SPD9" s="284"/>
      <c r="SPE9" s="285"/>
      <c r="SPF9" s="281"/>
      <c r="SPG9" s="282"/>
      <c r="SPH9" s="453"/>
      <c r="SPI9" s="453"/>
      <c r="SPJ9" s="453"/>
      <c r="SPK9" s="283"/>
      <c r="SPL9" s="284"/>
      <c r="SPM9" s="285"/>
      <c r="SPN9" s="281"/>
      <c r="SPO9" s="282"/>
      <c r="SPP9" s="453"/>
      <c r="SPQ9" s="453"/>
      <c r="SPR9" s="453"/>
      <c r="SPS9" s="283"/>
      <c r="SPT9" s="284"/>
      <c r="SPU9" s="285"/>
      <c r="SPV9" s="281"/>
      <c r="SPW9" s="282"/>
      <c r="SPX9" s="453"/>
      <c r="SPY9" s="453"/>
      <c r="SPZ9" s="453"/>
      <c r="SQA9" s="283"/>
      <c r="SQB9" s="284"/>
      <c r="SQC9" s="285"/>
      <c r="SQD9" s="281"/>
      <c r="SQE9" s="282"/>
      <c r="SQF9" s="453"/>
      <c r="SQG9" s="453"/>
      <c r="SQH9" s="453"/>
      <c r="SQI9" s="283"/>
      <c r="SQJ9" s="284"/>
      <c r="SQK9" s="285"/>
      <c r="SQL9" s="281"/>
      <c r="SQM9" s="282"/>
      <c r="SQN9" s="453"/>
      <c r="SQO9" s="453"/>
      <c r="SQP9" s="453"/>
      <c r="SQQ9" s="283"/>
      <c r="SQR9" s="284"/>
      <c r="SQS9" s="285"/>
      <c r="SQT9" s="281"/>
      <c r="SQU9" s="282"/>
      <c r="SQV9" s="453"/>
      <c r="SQW9" s="453"/>
      <c r="SQX9" s="453"/>
      <c r="SQY9" s="283"/>
      <c r="SQZ9" s="284"/>
      <c r="SRA9" s="285"/>
      <c r="SRB9" s="281"/>
      <c r="SRC9" s="282"/>
      <c r="SRD9" s="453"/>
      <c r="SRE9" s="453"/>
      <c r="SRF9" s="453"/>
      <c r="SRG9" s="283"/>
      <c r="SRH9" s="284"/>
      <c r="SRI9" s="285"/>
      <c r="SRJ9" s="281"/>
      <c r="SRK9" s="282"/>
      <c r="SRL9" s="453"/>
      <c r="SRM9" s="453"/>
      <c r="SRN9" s="453"/>
      <c r="SRO9" s="283"/>
      <c r="SRP9" s="284"/>
      <c r="SRQ9" s="285"/>
      <c r="SRR9" s="281"/>
      <c r="SRS9" s="282"/>
      <c r="SRT9" s="453"/>
      <c r="SRU9" s="453"/>
      <c r="SRV9" s="453"/>
      <c r="SRW9" s="283"/>
      <c r="SRX9" s="284"/>
      <c r="SRY9" s="285"/>
      <c r="SRZ9" s="281"/>
      <c r="SSA9" s="282"/>
      <c r="SSB9" s="453"/>
      <c r="SSC9" s="453"/>
      <c r="SSD9" s="453"/>
      <c r="SSE9" s="283"/>
      <c r="SSF9" s="284"/>
      <c r="SSG9" s="285"/>
      <c r="SSH9" s="281"/>
      <c r="SSI9" s="282"/>
      <c r="SSJ9" s="453"/>
      <c r="SSK9" s="453"/>
      <c r="SSL9" s="453"/>
      <c r="SSM9" s="283"/>
      <c r="SSN9" s="284"/>
      <c r="SSO9" s="285"/>
      <c r="SSP9" s="281"/>
      <c r="SSQ9" s="282"/>
      <c r="SSR9" s="453"/>
      <c r="SSS9" s="453"/>
      <c r="SST9" s="453"/>
      <c r="SSU9" s="283"/>
      <c r="SSV9" s="284"/>
      <c r="SSW9" s="285"/>
      <c r="SSX9" s="281"/>
      <c r="SSY9" s="282"/>
      <c r="SSZ9" s="453"/>
      <c r="STA9" s="453"/>
      <c r="STB9" s="453"/>
      <c r="STC9" s="283"/>
      <c r="STD9" s="284"/>
      <c r="STE9" s="285"/>
      <c r="STF9" s="281"/>
      <c r="STG9" s="282"/>
      <c r="STH9" s="453"/>
      <c r="STI9" s="453"/>
      <c r="STJ9" s="453"/>
      <c r="STK9" s="283"/>
      <c r="STL9" s="284"/>
      <c r="STM9" s="285"/>
      <c r="STN9" s="281"/>
      <c r="STO9" s="282"/>
      <c r="STP9" s="453"/>
      <c r="STQ9" s="453"/>
      <c r="STR9" s="453"/>
      <c r="STS9" s="283"/>
      <c r="STT9" s="284"/>
      <c r="STU9" s="285"/>
      <c r="STV9" s="281"/>
      <c r="STW9" s="282"/>
      <c r="STX9" s="453"/>
      <c r="STY9" s="453"/>
      <c r="STZ9" s="453"/>
      <c r="SUA9" s="283"/>
      <c r="SUB9" s="284"/>
      <c r="SUC9" s="285"/>
      <c r="SUD9" s="281"/>
      <c r="SUE9" s="282"/>
      <c r="SUF9" s="453"/>
      <c r="SUG9" s="453"/>
      <c r="SUH9" s="453"/>
      <c r="SUI9" s="283"/>
      <c r="SUJ9" s="284"/>
      <c r="SUK9" s="285"/>
      <c r="SUL9" s="281"/>
      <c r="SUM9" s="282"/>
      <c r="SUN9" s="453"/>
      <c r="SUO9" s="453"/>
      <c r="SUP9" s="453"/>
      <c r="SUQ9" s="283"/>
      <c r="SUR9" s="284"/>
      <c r="SUS9" s="285"/>
      <c r="SUT9" s="281"/>
      <c r="SUU9" s="282"/>
      <c r="SUV9" s="453"/>
      <c r="SUW9" s="453"/>
      <c r="SUX9" s="453"/>
      <c r="SUY9" s="283"/>
      <c r="SUZ9" s="284"/>
      <c r="SVA9" s="285"/>
      <c r="SVB9" s="281"/>
      <c r="SVC9" s="282"/>
      <c r="SVD9" s="453"/>
      <c r="SVE9" s="453"/>
      <c r="SVF9" s="453"/>
      <c r="SVG9" s="283"/>
      <c r="SVH9" s="284"/>
      <c r="SVI9" s="285"/>
      <c r="SVJ9" s="281"/>
      <c r="SVK9" s="282"/>
      <c r="SVL9" s="453"/>
      <c r="SVM9" s="453"/>
      <c r="SVN9" s="453"/>
      <c r="SVO9" s="283"/>
      <c r="SVP9" s="284"/>
      <c r="SVQ9" s="285"/>
      <c r="SVR9" s="281"/>
      <c r="SVS9" s="282"/>
      <c r="SVT9" s="453"/>
      <c r="SVU9" s="453"/>
      <c r="SVV9" s="453"/>
      <c r="SVW9" s="283"/>
      <c r="SVX9" s="284"/>
      <c r="SVY9" s="285"/>
      <c r="SVZ9" s="281"/>
      <c r="SWA9" s="282"/>
      <c r="SWB9" s="453"/>
      <c r="SWC9" s="453"/>
      <c r="SWD9" s="453"/>
      <c r="SWE9" s="283"/>
      <c r="SWF9" s="284"/>
      <c r="SWG9" s="285"/>
      <c r="SWH9" s="281"/>
      <c r="SWI9" s="282"/>
      <c r="SWJ9" s="453"/>
      <c r="SWK9" s="453"/>
      <c r="SWL9" s="453"/>
      <c r="SWM9" s="283"/>
      <c r="SWN9" s="284"/>
      <c r="SWO9" s="285"/>
      <c r="SWP9" s="281"/>
      <c r="SWQ9" s="282"/>
      <c r="SWR9" s="453"/>
      <c r="SWS9" s="453"/>
      <c r="SWT9" s="453"/>
      <c r="SWU9" s="283"/>
      <c r="SWV9" s="284"/>
      <c r="SWW9" s="285"/>
      <c r="SWX9" s="281"/>
      <c r="SWY9" s="282"/>
      <c r="SWZ9" s="453"/>
      <c r="SXA9" s="453"/>
      <c r="SXB9" s="453"/>
      <c r="SXC9" s="283"/>
      <c r="SXD9" s="284"/>
      <c r="SXE9" s="285"/>
      <c r="SXF9" s="281"/>
      <c r="SXG9" s="282"/>
      <c r="SXH9" s="453"/>
      <c r="SXI9" s="453"/>
      <c r="SXJ9" s="453"/>
      <c r="SXK9" s="283"/>
      <c r="SXL9" s="284"/>
      <c r="SXM9" s="285"/>
      <c r="SXN9" s="281"/>
      <c r="SXO9" s="282"/>
      <c r="SXP9" s="453"/>
      <c r="SXQ9" s="453"/>
      <c r="SXR9" s="453"/>
      <c r="SXS9" s="283"/>
      <c r="SXT9" s="284"/>
      <c r="SXU9" s="285"/>
      <c r="SXV9" s="281"/>
      <c r="SXW9" s="282"/>
      <c r="SXX9" s="453"/>
      <c r="SXY9" s="453"/>
      <c r="SXZ9" s="453"/>
      <c r="SYA9" s="283"/>
      <c r="SYB9" s="284"/>
      <c r="SYC9" s="285"/>
      <c r="SYD9" s="281"/>
      <c r="SYE9" s="282"/>
      <c r="SYF9" s="453"/>
      <c r="SYG9" s="453"/>
      <c r="SYH9" s="453"/>
      <c r="SYI9" s="283"/>
      <c r="SYJ9" s="284"/>
      <c r="SYK9" s="285"/>
      <c r="SYL9" s="281"/>
      <c r="SYM9" s="282"/>
      <c r="SYN9" s="453"/>
      <c r="SYO9" s="453"/>
      <c r="SYP9" s="453"/>
      <c r="SYQ9" s="283"/>
      <c r="SYR9" s="284"/>
      <c r="SYS9" s="285"/>
      <c r="SYT9" s="281"/>
      <c r="SYU9" s="282"/>
      <c r="SYV9" s="453"/>
      <c r="SYW9" s="453"/>
      <c r="SYX9" s="453"/>
      <c r="SYY9" s="283"/>
      <c r="SYZ9" s="284"/>
      <c r="SZA9" s="285"/>
      <c r="SZB9" s="281"/>
      <c r="SZC9" s="282"/>
      <c r="SZD9" s="453"/>
      <c r="SZE9" s="453"/>
      <c r="SZF9" s="453"/>
      <c r="SZG9" s="283"/>
      <c r="SZH9" s="284"/>
      <c r="SZI9" s="285"/>
      <c r="SZJ9" s="281"/>
      <c r="SZK9" s="282"/>
      <c r="SZL9" s="453"/>
      <c r="SZM9" s="453"/>
      <c r="SZN9" s="453"/>
      <c r="SZO9" s="283"/>
      <c r="SZP9" s="284"/>
      <c r="SZQ9" s="285"/>
      <c r="SZR9" s="281"/>
      <c r="SZS9" s="282"/>
      <c r="SZT9" s="453"/>
      <c r="SZU9" s="453"/>
      <c r="SZV9" s="453"/>
      <c r="SZW9" s="283"/>
      <c r="SZX9" s="284"/>
      <c r="SZY9" s="285"/>
      <c r="SZZ9" s="281"/>
      <c r="TAA9" s="282"/>
      <c r="TAB9" s="453"/>
      <c r="TAC9" s="453"/>
      <c r="TAD9" s="453"/>
      <c r="TAE9" s="283"/>
      <c r="TAF9" s="284"/>
      <c r="TAG9" s="285"/>
      <c r="TAH9" s="281"/>
      <c r="TAI9" s="282"/>
      <c r="TAJ9" s="453"/>
      <c r="TAK9" s="453"/>
      <c r="TAL9" s="453"/>
      <c r="TAM9" s="283"/>
      <c r="TAN9" s="284"/>
      <c r="TAO9" s="285"/>
      <c r="TAP9" s="281"/>
      <c r="TAQ9" s="282"/>
      <c r="TAR9" s="453"/>
      <c r="TAS9" s="453"/>
      <c r="TAT9" s="453"/>
      <c r="TAU9" s="283"/>
      <c r="TAV9" s="284"/>
      <c r="TAW9" s="285"/>
      <c r="TAX9" s="281"/>
      <c r="TAY9" s="282"/>
      <c r="TAZ9" s="453"/>
      <c r="TBA9" s="453"/>
      <c r="TBB9" s="453"/>
      <c r="TBC9" s="283"/>
      <c r="TBD9" s="284"/>
      <c r="TBE9" s="285"/>
      <c r="TBF9" s="281"/>
      <c r="TBG9" s="282"/>
      <c r="TBH9" s="453"/>
      <c r="TBI9" s="453"/>
      <c r="TBJ9" s="453"/>
      <c r="TBK9" s="283"/>
      <c r="TBL9" s="284"/>
      <c r="TBM9" s="285"/>
      <c r="TBN9" s="281"/>
      <c r="TBO9" s="282"/>
      <c r="TBP9" s="453"/>
      <c r="TBQ9" s="453"/>
      <c r="TBR9" s="453"/>
      <c r="TBS9" s="283"/>
      <c r="TBT9" s="284"/>
      <c r="TBU9" s="285"/>
      <c r="TBV9" s="281"/>
      <c r="TBW9" s="282"/>
      <c r="TBX9" s="453"/>
      <c r="TBY9" s="453"/>
      <c r="TBZ9" s="453"/>
      <c r="TCA9" s="283"/>
      <c r="TCB9" s="284"/>
      <c r="TCC9" s="285"/>
      <c r="TCD9" s="281"/>
      <c r="TCE9" s="282"/>
      <c r="TCF9" s="453"/>
      <c r="TCG9" s="453"/>
      <c r="TCH9" s="453"/>
      <c r="TCI9" s="283"/>
      <c r="TCJ9" s="284"/>
      <c r="TCK9" s="285"/>
      <c r="TCL9" s="281"/>
      <c r="TCM9" s="282"/>
      <c r="TCN9" s="453"/>
      <c r="TCO9" s="453"/>
      <c r="TCP9" s="453"/>
      <c r="TCQ9" s="283"/>
      <c r="TCR9" s="284"/>
      <c r="TCS9" s="285"/>
      <c r="TCT9" s="281"/>
      <c r="TCU9" s="282"/>
      <c r="TCV9" s="453"/>
      <c r="TCW9" s="453"/>
      <c r="TCX9" s="453"/>
      <c r="TCY9" s="283"/>
      <c r="TCZ9" s="284"/>
      <c r="TDA9" s="285"/>
      <c r="TDB9" s="281"/>
      <c r="TDC9" s="282"/>
      <c r="TDD9" s="453"/>
      <c r="TDE9" s="453"/>
      <c r="TDF9" s="453"/>
      <c r="TDG9" s="283"/>
      <c r="TDH9" s="284"/>
      <c r="TDI9" s="285"/>
      <c r="TDJ9" s="281"/>
      <c r="TDK9" s="282"/>
      <c r="TDL9" s="453"/>
      <c r="TDM9" s="453"/>
      <c r="TDN9" s="453"/>
      <c r="TDO9" s="283"/>
      <c r="TDP9" s="284"/>
      <c r="TDQ9" s="285"/>
      <c r="TDR9" s="281"/>
      <c r="TDS9" s="282"/>
      <c r="TDT9" s="453"/>
      <c r="TDU9" s="453"/>
      <c r="TDV9" s="453"/>
      <c r="TDW9" s="283"/>
      <c r="TDX9" s="284"/>
      <c r="TDY9" s="285"/>
      <c r="TDZ9" s="281"/>
      <c r="TEA9" s="282"/>
      <c r="TEB9" s="453"/>
      <c r="TEC9" s="453"/>
      <c r="TED9" s="453"/>
      <c r="TEE9" s="283"/>
      <c r="TEF9" s="284"/>
      <c r="TEG9" s="285"/>
      <c r="TEH9" s="281"/>
      <c r="TEI9" s="282"/>
      <c r="TEJ9" s="453"/>
      <c r="TEK9" s="453"/>
      <c r="TEL9" s="453"/>
      <c r="TEM9" s="283"/>
      <c r="TEN9" s="284"/>
      <c r="TEO9" s="285"/>
      <c r="TEP9" s="281"/>
      <c r="TEQ9" s="282"/>
      <c r="TER9" s="453"/>
      <c r="TES9" s="453"/>
      <c r="TET9" s="453"/>
      <c r="TEU9" s="283"/>
      <c r="TEV9" s="284"/>
      <c r="TEW9" s="285"/>
      <c r="TEX9" s="281"/>
      <c r="TEY9" s="282"/>
      <c r="TEZ9" s="453"/>
      <c r="TFA9" s="453"/>
      <c r="TFB9" s="453"/>
      <c r="TFC9" s="283"/>
      <c r="TFD9" s="284"/>
      <c r="TFE9" s="285"/>
      <c r="TFF9" s="281"/>
      <c r="TFG9" s="282"/>
      <c r="TFH9" s="453"/>
      <c r="TFI9" s="453"/>
      <c r="TFJ9" s="453"/>
      <c r="TFK9" s="283"/>
      <c r="TFL9" s="284"/>
      <c r="TFM9" s="285"/>
      <c r="TFN9" s="281"/>
      <c r="TFO9" s="282"/>
      <c r="TFP9" s="453"/>
      <c r="TFQ9" s="453"/>
      <c r="TFR9" s="453"/>
      <c r="TFS9" s="283"/>
      <c r="TFT9" s="284"/>
      <c r="TFU9" s="285"/>
      <c r="TFV9" s="281"/>
      <c r="TFW9" s="282"/>
      <c r="TFX9" s="453"/>
      <c r="TFY9" s="453"/>
      <c r="TFZ9" s="453"/>
      <c r="TGA9" s="283"/>
      <c r="TGB9" s="284"/>
      <c r="TGC9" s="285"/>
      <c r="TGD9" s="281"/>
      <c r="TGE9" s="282"/>
      <c r="TGF9" s="453"/>
      <c r="TGG9" s="453"/>
      <c r="TGH9" s="453"/>
      <c r="TGI9" s="283"/>
      <c r="TGJ9" s="284"/>
      <c r="TGK9" s="285"/>
      <c r="TGL9" s="281"/>
      <c r="TGM9" s="282"/>
      <c r="TGN9" s="453"/>
      <c r="TGO9" s="453"/>
      <c r="TGP9" s="453"/>
      <c r="TGQ9" s="283"/>
      <c r="TGR9" s="284"/>
      <c r="TGS9" s="285"/>
      <c r="TGT9" s="281"/>
      <c r="TGU9" s="282"/>
      <c r="TGV9" s="453"/>
      <c r="TGW9" s="453"/>
      <c r="TGX9" s="453"/>
      <c r="TGY9" s="283"/>
      <c r="TGZ9" s="284"/>
      <c r="THA9" s="285"/>
      <c r="THB9" s="281"/>
      <c r="THC9" s="282"/>
      <c r="THD9" s="453"/>
      <c r="THE9" s="453"/>
      <c r="THF9" s="453"/>
      <c r="THG9" s="283"/>
      <c r="THH9" s="284"/>
      <c r="THI9" s="285"/>
      <c r="THJ9" s="281"/>
      <c r="THK9" s="282"/>
      <c r="THL9" s="453"/>
      <c r="THM9" s="453"/>
      <c r="THN9" s="453"/>
      <c r="THO9" s="283"/>
      <c r="THP9" s="284"/>
      <c r="THQ9" s="285"/>
      <c r="THR9" s="281"/>
      <c r="THS9" s="282"/>
      <c r="THT9" s="453"/>
      <c r="THU9" s="453"/>
      <c r="THV9" s="453"/>
      <c r="THW9" s="283"/>
      <c r="THX9" s="284"/>
      <c r="THY9" s="285"/>
      <c r="THZ9" s="281"/>
      <c r="TIA9" s="282"/>
      <c r="TIB9" s="453"/>
      <c r="TIC9" s="453"/>
      <c r="TID9" s="453"/>
      <c r="TIE9" s="283"/>
      <c r="TIF9" s="284"/>
      <c r="TIG9" s="285"/>
      <c r="TIH9" s="281"/>
      <c r="TII9" s="282"/>
      <c r="TIJ9" s="453"/>
      <c r="TIK9" s="453"/>
      <c r="TIL9" s="453"/>
      <c r="TIM9" s="283"/>
      <c r="TIN9" s="284"/>
      <c r="TIO9" s="285"/>
      <c r="TIP9" s="281"/>
      <c r="TIQ9" s="282"/>
      <c r="TIR9" s="453"/>
      <c r="TIS9" s="453"/>
      <c r="TIT9" s="453"/>
      <c r="TIU9" s="283"/>
      <c r="TIV9" s="284"/>
      <c r="TIW9" s="285"/>
      <c r="TIX9" s="281"/>
      <c r="TIY9" s="282"/>
      <c r="TIZ9" s="453"/>
      <c r="TJA9" s="453"/>
      <c r="TJB9" s="453"/>
      <c r="TJC9" s="283"/>
      <c r="TJD9" s="284"/>
      <c r="TJE9" s="285"/>
      <c r="TJF9" s="281"/>
      <c r="TJG9" s="282"/>
      <c r="TJH9" s="453"/>
      <c r="TJI9" s="453"/>
      <c r="TJJ9" s="453"/>
      <c r="TJK9" s="283"/>
      <c r="TJL9" s="284"/>
      <c r="TJM9" s="285"/>
      <c r="TJN9" s="281"/>
      <c r="TJO9" s="282"/>
      <c r="TJP9" s="453"/>
      <c r="TJQ9" s="453"/>
      <c r="TJR9" s="453"/>
      <c r="TJS9" s="283"/>
      <c r="TJT9" s="284"/>
      <c r="TJU9" s="285"/>
      <c r="TJV9" s="281"/>
      <c r="TJW9" s="282"/>
      <c r="TJX9" s="453"/>
      <c r="TJY9" s="453"/>
      <c r="TJZ9" s="453"/>
      <c r="TKA9" s="283"/>
      <c r="TKB9" s="284"/>
      <c r="TKC9" s="285"/>
      <c r="TKD9" s="281"/>
      <c r="TKE9" s="282"/>
      <c r="TKF9" s="453"/>
      <c r="TKG9" s="453"/>
      <c r="TKH9" s="453"/>
      <c r="TKI9" s="283"/>
      <c r="TKJ9" s="284"/>
      <c r="TKK9" s="285"/>
      <c r="TKL9" s="281"/>
      <c r="TKM9" s="282"/>
      <c r="TKN9" s="453"/>
      <c r="TKO9" s="453"/>
      <c r="TKP9" s="453"/>
      <c r="TKQ9" s="283"/>
      <c r="TKR9" s="284"/>
      <c r="TKS9" s="285"/>
      <c r="TKT9" s="281"/>
      <c r="TKU9" s="282"/>
      <c r="TKV9" s="453"/>
      <c r="TKW9" s="453"/>
      <c r="TKX9" s="453"/>
      <c r="TKY9" s="283"/>
      <c r="TKZ9" s="284"/>
      <c r="TLA9" s="285"/>
      <c r="TLB9" s="281"/>
      <c r="TLC9" s="282"/>
      <c r="TLD9" s="453"/>
      <c r="TLE9" s="453"/>
      <c r="TLF9" s="453"/>
      <c r="TLG9" s="283"/>
      <c r="TLH9" s="284"/>
      <c r="TLI9" s="285"/>
      <c r="TLJ9" s="281"/>
      <c r="TLK9" s="282"/>
      <c r="TLL9" s="453"/>
      <c r="TLM9" s="453"/>
      <c r="TLN9" s="453"/>
      <c r="TLO9" s="283"/>
      <c r="TLP9" s="284"/>
      <c r="TLQ9" s="285"/>
      <c r="TLR9" s="281"/>
      <c r="TLS9" s="282"/>
      <c r="TLT9" s="453"/>
      <c r="TLU9" s="453"/>
      <c r="TLV9" s="453"/>
      <c r="TLW9" s="283"/>
      <c r="TLX9" s="284"/>
      <c r="TLY9" s="285"/>
      <c r="TLZ9" s="281"/>
      <c r="TMA9" s="282"/>
      <c r="TMB9" s="453"/>
      <c r="TMC9" s="453"/>
      <c r="TMD9" s="453"/>
      <c r="TME9" s="283"/>
      <c r="TMF9" s="284"/>
      <c r="TMG9" s="285"/>
      <c r="TMH9" s="281"/>
      <c r="TMI9" s="282"/>
      <c r="TMJ9" s="453"/>
      <c r="TMK9" s="453"/>
      <c r="TML9" s="453"/>
      <c r="TMM9" s="283"/>
      <c r="TMN9" s="284"/>
      <c r="TMO9" s="285"/>
      <c r="TMP9" s="281"/>
      <c r="TMQ9" s="282"/>
      <c r="TMR9" s="453"/>
      <c r="TMS9" s="453"/>
      <c r="TMT9" s="453"/>
      <c r="TMU9" s="283"/>
      <c r="TMV9" s="284"/>
      <c r="TMW9" s="285"/>
      <c r="TMX9" s="281"/>
      <c r="TMY9" s="282"/>
      <c r="TMZ9" s="453"/>
      <c r="TNA9" s="453"/>
      <c r="TNB9" s="453"/>
      <c r="TNC9" s="283"/>
      <c r="TND9" s="284"/>
      <c r="TNE9" s="285"/>
      <c r="TNF9" s="281"/>
      <c r="TNG9" s="282"/>
      <c r="TNH9" s="453"/>
      <c r="TNI9" s="453"/>
      <c r="TNJ9" s="453"/>
      <c r="TNK9" s="283"/>
      <c r="TNL9" s="284"/>
      <c r="TNM9" s="285"/>
      <c r="TNN9" s="281"/>
      <c r="TNO9" s="282"/>
      <c r="TNP9" s="453"/>
      <c r="TNQ9" s="453"/>
      <c r="TNR9" s="453"/>
      <c r="TNS9" s="283"/>
      <c r="TNT9" s="284"/>
      <c r="TNU9" s="285"/>
      <c r="TNV9" s="281"/>
      <c r="TNW9" s="282"/>
      <c r="TNX9" s="453"/>
      <c r="TNY9" s="453"/>
      <c r="TNZ9" s="453"/>
      <c r="TOA9" s="283"/>
      <c r="TOB9" s="284"/>
      <c r="TOC9" s="285"/>
      <c r="TOD9" s="281"/>
      <c r="TOE9" s="282"/>
      <c r="TOF9" s="453"/>
      <c r="TOG9" s="453"/>
      <c r="TOH9" s="453"/>
      <c r="TOI9" s="283"/>
      <c r="TOJ9" s="284"/>
      <c r="TOK9" s="285"/>
      <c r="TOL9" s="281"/>
      <c r="TOM9" s="282"/>
      <c r="TON9" s="453"/>
      <c r="TOO9" s="453"/>
      <c r="TOP9" s="453"/>
      <c r="TOQ9" s="283"/>
      <c r="TOR9" s="284"/>
      <c r="TOS9" s="285"/>
      <c r="TOT9" s="281"/>
      <c r="TOU9" s="282"/>
      <c r="TOV9" s="453"/>
      <c r="TOW9" s="453"/>
      <c r="TOX9" s="453"/>
      <c r="TOY9" s="283"/>
      <c r="TOZ9" s="284"/>
      <c r="TPA9" s="285"/>
      <c r="TPB9" s="281"/>
      <c r="TPC9" s="282"/>
      <c r="TPD9" s="453"/>
      <c r="TPE9" s="453"/>
      <c r="TPF9" s="453"/>
      <c r="TPG9" s="283"/>
      <c r="TPH9" s="284"/>
      <c r="TPI9" s="285"/>
      <c r="TPJ9" s="281"/>
      <c r="TPK9" s="282"/>
      <c r="TPL9" s="453"/>
      <c r="TPM9" s="453"/>
      <c r="TPN9" s="453"/>
      <c r="TPO9" s="283"/>
      <c r="TPP9" s="284"/>
      <c r="TPQ9" s="285"/>
      <c r="TPR9" s="281"/>
      <c r="TPS9" s="282"/>
      <c r="TPT9" s="453"/>
      <c r="TPU9" s="453"/>
      <c r="TPV9" s="453"/>
      <c r="TPW9" s="283"/>
      <c r="TPX9" s="284"/>
      <c r="TPY9" s="285"/>
      <c r="TPZ9" s="281"/>
      <c r="TQA9" s="282"/>
      <c r="TQB9" s="453"/>
      <c r="TQC9" s="453"/>
      <c r="TQD9" s="453"/>
      <c r="TQE9" s="283"/>
      <c r="TQF9" s="284"/>
      <c r="TQG9" s="285"/>
      <c r="TQH9" s="281"/>
      <c r="TQI9" s="282"/>
      <c r="TQJ9" s="453"/>
      <c r="TQK9" s="453"/>
      <c r="TQL9" s="453"/>
      <c r="TQM9" s="283"/>
      <c r="TQN9" s="284"/>
      <c r="TQO9" s="285"/>
      <c r="TQP9" s="281"/>
      <c r="TQQ9" s="282"/>
      <c r="TQR9" s="453"/>
      <c r="TQS9" s="453"/>
      <c r="TQT9" s="453"/>
      <c r="TQU9" s="283"/>
      <c r="TQV9" s="284"/>
      <c r="TQW9" s="285"/>
      <c r="TQX9" s="281"/>
      <c r="TQY9" s="282"/>
      <c r="TQZ9" s="453"/>
      <c r="TRA9" s="453"/>
      <c r="TRB9" s="453"/>
      <c r="TRC9" s="283"/>
      <c r="TRD9" s="284"/>
      <c r="TRE9" s="285"/>
      <c r="TRF9" s="281"/>
      <c r="TRG9" s="282"/>
      <c r="TRH9" s="453"/>
      <c r="TRI9" s="453"/>
      <c r="TRJ9" s="453"/>
      <c r="TRK9" s="283"/>
      <c r="TRL9" s="284"/>
      <c r="TRM9" s="285"/>
      <c r="TRN9" s="281"/>
      <c r="TRO9" s="282"/>
      <c r="TRP9" s="453"/>
      <c r="TRQ9" s="453"/>
      <c r="TRR9" s="453"/>
      <c r="TRS9" s="283"/>
      <c r="TRT9" s="284"/>
      <c r="TRU9" s="285"/>
      <c r="TRV9" s="281"/>
      <c r="TRW9" s="282"/>
      <c r="TRX9" s="453"/>
      <c r="TRY9" s="453"/>
      <c r="TRZ9" s="453"/>
      <c r="TSA9" s="283"/>
      <c r="TSB9" s="284"/>
      <c r="TSC9" s="285"/>
      <c r="TSD9" s="281"/>
      <c r="TSE9" s="282"/>
      <c r="TSF9" s="453"/>
      <c r="TSG9" s="453"/>
      <c r="TSH9" s="453"/>
      <c r="TSI9" s="283"/>
      <c r="TSJ9" s="284"/>
      <c r="TSK9" s="285"/>
      <c r="TSL9" s="281"/>
      <c r="TSM9" s="282"/>
      <c r="TSN9" s="453"/>
      <c r="TSO9" s="453"/>
      <c r="TSP9" s="453"/>
      <c r="TSQ9" s="283"/>
      <c r="TSR9" s="284"/>
      <c r="TSS9" s="285"/>
      <c r="TST9" s="281"/>
      <c r="TSU9" s="282"/>
      <c r="TSV9" s="453"/>
      <c r="TSW9" s="453"/>
      <c r="TSX9" s="453"/>
      <c r="TSY9" s="283"/>
      <c r="TSZ9" s="284"/>
      <c r="TTA9" s="285"/>
      <c r="TTB9" s="281"/>
      <c r="TTC9" s="282"/>
      <c r="TTD9" s="453"/>
      <c r="TTE9" s="453"/>
      <c r="TTF9" s="453"/>
      <c r="TTG9" s="283"/>
      <c r="TTH9" s="284"/>
      <c r="TTI9" s="285"/>
      <c r="TTJ9" s="281"/>
      <c r="TTK9" s="282"/>
      <c r="TTL9" s="453"/>
      <c r="TTM9" s="453"/>
      <c r="TTN9" s="453"/>
      <c r="TTO9" s="283"/>
      <c r="TTP9" s="284"/>
      <c r="TTQ9" s="285"/>
      <c r="TTR9" s="281"/>
      <c r="TTS9" s="282"/>
      <c r="TTT9" s="453"/>
      <c r="TTU9" s="453"/>
      <c r="TTV9" s="453"/>
      <c r="TTW9" s="283"/>
      <c r="TTX9" s="284"/>
      <c r="TTY9" s="285"/>
      <c r="TTZ9" s="281"/>
      <c r="TUA9" s="282"/>
      <c r="TUB9" s="453"/>
      <c r="TUC9" s="453"/>
      <c r="TUD9" s="453"/>
      <c r="TUE9" s="283"/>
      <c r="TUF9" s="284"/>
      <c r="TUG9" s="285"/>
      <c r="TUH9" s="281"/>
      <c r="TUI9" s="282"/>
      <c r="TUJ9" s="453"/>
      <c r="TUK9" s="453"/>
      <c r="TUL9" s="453"/>
      <c r="TUM9" s="283"/>
      <c r="TUN9" s="284"/>
      <c r="TUO9" s="285"/>
      <c r="TUP9" s="281"/>
      <c r="TUQ9" s="282"/>
      <c r="TUR9" s="453"/>
      <c r="TUS9" s="453"/>
      <c r="TUT9" s="453"/>
      <c r="TUU9" s="283"/>
      <c r="TUV9" s="284"/>
      <c r="TUW9" s="285"/>
      <c r="TUX9" s="281"/>
      <c r="TUY9" s="282"/>
      <c r="TUZ9" s="453"/>
      <c r="TVA9" s="453"/>
      <c r="TVB9" s="453"/>
      <c r="TVC9" s="283"/>
      <c r="TVD9" s="284"/>
      <c r="TVE9" s="285"/>
      <c r="TVF9" s="281"/>
      <c r="TVG9" s="282"/>
      <c r="TVH9" s="453"/>
      <c r="TVI9" s="453"/>
      <c r="TVJ9" s="453"/>
      <c r="TVK9" s="283"/>
      <c r="TVL9" s="284"/>
      <c r="TVM9" s="285"/>
      <c r="TVN9" s="281"/>
      <c r="TVO9" s="282"/>
      <c r="TVP9" s="453"/>
      <c r="TVQ9" s="453"/>
      <c r="TVR9" s="453"/>
      <c r="TVS9" s="283"/>
      <c r="TVT9" s="284"/>
      <c r="TVU9" s="285"/>
      <c r="TVV9" s="281"/>
      <c r="TVW9" s="282"/>
      <c r="TVX9" s="453"/>
      <c r="TVY9" s="453"/>
      <c r="TVZ9" s="453"/>
      <c r="TWA9" s="283"/>
      <c r="TWB9" s="284"/>
      <c r="TWC9" s="285"/>
      <c r="TWD9" s="281"/>
      <c r="TWE9" s="282"/>
      <c r="TWF9" s="453"/>
      <c r="TWG9" s="453"/>
      <c r="TWH9" s="453"/>
      <c r="TWI9" s="283"/>
      <c r="TWJ9" s="284"/>
      <c r="TWK9" s="285"/>
      <c r="TWL9" s="281"/>
      <c r="TWM9" s="282"/>
      <c r="TWN9" s="453"/>
      <c r="TWO9" s="453"/>
      <c r="TWP9" s="453"/>
      <c r="TWQ9" s="283"/>
      <c r="TWR9" s="284"/>
      <c r="TWS9" s="285"/>
      <c r="TWT9" s="281"/>
      <c r="TWU9" s="282"/>
      <c r="TWV9" s="453"/>
      <c r="TWW9" s="453"/>
      <c r="TWX9" s="453"/>
      <c r="TWY9" s="283"/>
      <c r="TWZ9" s="284"/>
      <c r="TXA9" s="285"/>
      <c r="TXB9" s="281"/>
      <c r="TXC9" s="282"/>
      <c r="TXD9" s="453"/>
      <c r="TXE9" s="453"/>
      <c r="TXF9" s="453"/>
      <c r="TXG9" s="283"/>
      <c r="TXH9" s="284"/>
      <c r="TXI9" s="285"/>
      <c r="TXJ9" s="281"/>
      <c r="TXK9" s="282"/>
      <c r="TXL9" s="453"/>
      <c r="TXM9" s="453"/>
      <c r="TXN9" s="453"/>
      <c r="TXO9" s="283"/>
      <c r="TXP9" s="284"/>
      <c r="TXQ9" s="285"/>
      <c r="TXR9" s="281"/>
      <c r="TXS9" s="282"/>
      <c r="TXT9" s="453"/>
      <c r="TXU9" s="453"/>
      <c r="TXV9" s="453"/>
      <c r="TXW9" s="283"/>
      <c r="TXX9" s="284"/>
      <c r="TXY9" s="285"/>
      <c r="TXZ9" s="281"/>
      <c r="TYA9" s="282"/>
      <c r="TYB9" s="453"/>
      <c r="TYC9" s="453"/>
      <c r="TYD9" s="453"/>
      <c r="TYE9" s="283"/>
      <c r="TYF9" s="284"/>
      <c r="TYG9" s="285"/>
      <c r="TYH9" s="281"/>
      <c r="TYI9" s="282"/>
      <c r="TYJ9" s="453"/>
      <c r="TYK9" s="453"/>
      <c r="TYL9" s="453"/>
      <c r="TYM9" s="283"/>
      <c r="TYN9" s="284"/>
      <c r="TYO9" s="285"/>
      <c r="TYP9" s="281"/>
      <c r="TYQ9" s="282"/>
      <c r="TYR9" s="453"/>
      <c r="TYS9" s="453"/>
      <c r="TYT9" s="453"/>
      <c r="TYU9" s="283"/>
      <c r="TYV9" s="284"/>
      <c r="TYW9" s="285"/>
      <c r="TYX9" s="281"/>
      <c r="TYY9" s="282"/>
      <c r="TYZ9" s="453"/>
      <c r="TZA9" s="453"/>
      <c r="TZB9" s="453"/>
      <c r="TZC9" s="283"/>
      <c r="TZD9" s="284"/>
      <c r="TZE9" s="285"/>
      <c r="TZF9" s="281"/>
      <c r="TZG9" s="282"/>
      <c r="TZH9" s="453"/>
      <c r="TZI9" s="453"/>
      <c r="TZJ9" s="453"/>
      <c r="TZK9" s="283"/>
      <c r="TZL9" s="284"/>
      <c r="TZM9" s="285"/>
      <c r="TZN9" s="281"/>
      <c r="TZO9" s="282"/>
      <c r="TZP9" s="453"/>
      <c r="TZQ9" s="453"/>
      <c r="TZR9" s="453"/>
      <c r="TZS9" s="283"/>
      <c r="TZT9" s="284"/>
      <c r="TZU9" s="285"/>
      <c r="TZV9" s="281"/>
      <c r="TZW9" s="282"/>
      <c r="TZX9" s="453"/>
      <c r="TZY9" s="453"/>
      <c r="TZZ9" s="453"/>
      <c r="UAA9" s="283"/>
      <c r="UAB9" s="284"/>
      <c r="UAC9" s="285"/>
      <c r="UAD9" s="281"/>
      <c r="UAE9" s="282"/>
      <c r="UAF9" s="453"/>
      <c r="UAG9" s="453"/>
      <c r="UAH9" s="453"/>
      <c r="UAI9" s="283"/>
      <c r="UAJ9" s="284"/>
      <c r="UAK9" s="285"/>
      <c r="UAL9" s="281"/>
      <c r="UAM9" s="282"/>
      <c r="UAN9" s="453"/>
      <c r="UAO9" s="453"/>
      <c r="UAP9" s="453"/>
      <c r="UAQ9" s="283"/>
      <c r="UAR9" s="284"/>
      <c r="UAS9" s="285"/>
      <c r="UAT9" s="281"/>
      <c r="UAU9" s="282"/>
      <c r="UAV9" s="453"/>
      <c r="UAW9" s="453"/>
      <c r="UAX9" s="453"/>
      <c r="UAY9" s="283"/>
      <c r="UAZ9" s="284"/>
      <c r="UBA9" s="285"/>
      <c r="UBB9" s="281"/>
      <c r="UBC9" s="282"/>
      <c r="UBD9" s="453"/>
      <c r="UBE9" s="453"/>
      <c r="UBF9" s="453"/>
      <c r="UBG9" s="283"/>
      <c r="UBH9" s="284"/>
      <c r="UBI9" s="285"/>
      <c r="UBJ9" s="281"/>
      <c r="UBK9" s="282"/>
      <c r="UBL9" s="453"/>
      <c r="UBM9" s="453"/>
      <c r="UBN9" s="453"/>
      <c r="UBO9" s="283"/>
      <c r="UBP9" s="284"/>
      <c r="UBQ9" s="285"/>
      <c r="UBR9" s="281"/>
      <c r="UBS9" s="282"/>
      <c r="UBT9" s="453"/>
      <c r="UBU9" s="453"/>
      <c r="UBV9" s="453"/>
      <c r="UBW9" s="283"/>
      <c r="UBX9" s="284"/>
      <c r="UBY9" s="285"/>
      <c r="UBZ9" s="281"/>
      <c r="UCA9" s="282"/>
      <c r="UCB9" s="453"/>
      <c r="UCC9" s="453"/>
      <c r="UCD9" s="453"/>
      <c r="UCE9" s="283"/>
      <c r="UCF9" s="284"/>
      <c r="UCG9" s="285"/>
      <c r="UCH9" s="281"/>
      <c r="UCI9" s="282"/>
      <c r="UCJ9" s="453"/>
      <c r="UCK9" s="453"/>
      <c r="UCL9" s="453"/>
      <c r="UCM9" s="283"/>
      <c r="UCN9" s="284"/>
      <c r="UCO9" s="285"/>
      <c r="UCP9" s="281"/>
      <c r="UCQ9" s="282"/>
      <c r="UCR9" s="453"/>
      <c r="UCS9" s="453"/>
      <c r="UCT9" s="453"/>
      <c r="UCU9" s="283"/>
      <c r="UCV9" s="284"/>
      <c r="UCW9" s="285"/>
      <c r="UCX9" s="281"/>
      <c r="UCY9" s="282"/>
      <c r="UCZ9" s="453"/>
      <c r="UDA9" s="453"/>
      <c r="UDB9" s="453"/>
      <c r="UDC9" s="283"/>
      <c r="UDD9" s="284"/>
      <c r="UDE9" s="285"/>
      <c r="UDF9" s="281"/>
      <c r="UDG9" s="282"/>
      <c r="UDH9" s="453"/>
      <c r="UDI9" s="453"/>
      <c r="UDJ9" s="453"/>
      <c r="UDK9" s="283"/>
      <c r="UDL9" s="284"/>
      <c r="UDM9" s="285"/>
      <c r="UDN9" s="281"/>
      <c r="UDO9" s="282"/>
      <c r="UDP9" s="453"/>
      <c r="UDQ9" s="453"/>
      <c r="UDR9" s="453"/>
      <c r="UDS9" s="283"/>
      <c r="UDT9" s="284"/>
      <c r="UDU9" s="285"/>
      <c r="UDV9" s="281"/>
      <c r="UDW9" s="282"/>
      <c r="UDX9" s="453"/>
      <c r="UDY9" s="453"/>
      <c r="UDZ9" s="453"/>
      <c r="UEA9" s="283"/>
      <c r="UEB9" s="284"/>
      <c r="UEC9" s="285"/>
      <c r="UED9" s="281"/>
      <c r="UEE9" s="282"/>
      <c r="UEF9" s="453"/>
      <c r="UEG9" s="453"/>
      <c r="UEH9" s="453"/>
      <c r="UEI9" s="283"/>
      <c r="UEJ9" s="284"/>
      <c r="UEK9" s="285"/>
      <c r="UEL9" s="281"/>
      <c r="UEM9" s="282"/>
      <c r="UEN9" s="453"/>
      <c r="UEO9" s="453"/>
      <c r="UEP9" s="453"/>
      <c r="UEQ9" s="283"/>
      <c r="UER9" s="284"/>
      <c r="UES9" s="285"/>
      <c r="UET9" s="281"/>
      <c r="UEU9" s="282"/>
      <c r="UEV9" s="453"/>
      <c r="UEW9" s="453"/>
      <c r="UEX9" s="453"/>
      <c r="UEY9" s="283"/>
      <c r="UEZ9" s="284"/>
      <c r="UFA9" s="285"/>
      <c r="UFB9" s="281"/>
      <c r="UFC9" s="282"/>
      <c r="UFD9" s="453"/>
      <c r="UFE9" s="453"/>
      <c r="UFF9" s="453"/>
      <c r="UFG9" s="283"/>
      <c r="UFH9" s="284"/>
      <c r="UFI9" s="285"/>
      <c r="UFJ9" s="281"/>
      <c r="UFK9" s="282"/>
      <c r="UFL9" s="453"/>
      <c r="UFM9" s="453"/>
      <c r="UFN9" s="453"/>
      <c r="UFO9" s="283"/>
      <c r="UFP9" s="284"/>
      <c r="UFQ9" s="285"/>
      <c r="UFR9" s="281"/>
      <c r="UFS9" s="282"/>
      <c r="UFT9" s="453"/>
      <c r="UFU9" s="453"/>
      <c r="UFV9" s="453"/>
      <c r="UFW9" s="283"/>
      <c r="UFX9" s="284"/>
      <c r="UFY9" s="285"/>
      <c r="UFZ9" s="281"/>
      <c r="UGA9" s="282"/>
      <c r="UGB9" s="453"/>
      <c r="UGC9" s="453"/>
      <c r="UGD9" s="453"/>
      <c r="UGE9" s="283"/>
      <c r="UGF9" s="284"/>
      <c r="UGG9" s="285"/>
      <c r="UGH9" s="281"/>
      <c r="UGI9" s="282"/>
      <c r="UGJ9" s="453"/>
      <c r="UGK9" s="453"/>
      <c r="UGL9" s="453"/>
      <c r="UGM9" s="283"/>
      <c r="UGN9" s="284"/>
      <c r="UGO9" s="285"/>
      <c r="UGP9" s="281"/>
      <c r="UGQ9" s="282"/>
      <c r="UGR9" s="453"/>
      <c r="UGS9" s="453"/>
      <c r="UGT9" s="453"/>
      <c r="UGU9" s="283"/>
      <c r="UGV9" s="284"/>
      <c r="UGW9" s="285"/>
      <c r="UGX9" s="281"/>
      <c r="UGY9" s="282"/>
      <c r="UGZ9" s="453"/>
      <c r="UHA9" s="453"/>
      <c r="UHB9" s="453"/>
      <c r="UHC9" s="283"/>
      <c r="UHD9" s="284"/>
      <c r="UHE9" s="285"/>
      <c r="UHF9" s="281"/>
      <c r="UHG9" s="282"/>
      <c r="UHH9" s="453"/>
      <c r="UHI9" s="453"/>
      <c r="UHJ9" s="453"/>
      <c r="UHK9" s="283"/>
      <c r="UHL9" s="284"/>
      <c r="UHM9" s="285"/>
      <c r="UHN9" s="281"/>
      <c r="UHO9" s="282"/>
      <c r="UHP9" s="453"/>
      <c r="UHQ9" s="453"/>
      <c r="UHR9" s="453"/>
      <c r="UHS9" s="283"/>
      <c r="UHT9" s="284"/>
      <c r="UHU9" s="285"/>
      <c r="UHV9" s="281"/>
      <c r="UHW9" s="282"/>
      <c r="UHX9" s="453"/>
      <c r="UHY9" s="453"/>
      <c r="UHZ9" s="453"/>
      <c r="UIA9" s="283"/>
      <c r="UIB9" s="284"/>
      <c r="UIC9" s="285"/>
      <c r="UID9" s="281"/>
      <c r="UIE9" s="282"/>
      <c r="UIF9" s="453"/>
      <c r="UIG9" s="453"/>
      <c r="UIH9" s="453"/>
      <c r="UII9" s="283"/>
      <c r="UIJ9" s="284"/>
      <c r="UIK9" s="285"/>
      <c r="UIL9" s="281"/>
      <c r="UIM9" s="282"/>
      <c r="UIN9" s="453"/>
      <c r="UIO9" s="453"/>
      <c r="UIP9" s="453"/>
      <c r="UIQ9" s="283"/>
      <c r="UIR9" s="284"/>
      <c r="UIS9" s="285"/>
      <c r="UIT9" s="281"/>
      <c r="UIU9" s="282"/>
      <c r="UIV9" s="453"/>
      <c r="UIW9" s="453"/>
      <c r="UIX9" s="453"/>
      <c r="UIY9" s="283"/>
      <c r="UIZ9" s="284"/>
      <c r="UJA9" s="285"/>
      <c r="UJB9" s="281"/>
      <c r="UJC9" s="282"/>
      <c r="UJD9" s="453"/>
      <c r="UJE9" s="453"/>
      <c r="UJF9" s="453"/>
      <c r="UJG9" s="283"/>
      <c r="UJH9" s="284"/>
      <c r="UJI9" s="285"/>
      <c r="UJJ9" s="281"/>
      <c r="UJK9" s="282"/>
      <c r="UJL9" s="453"/>
      <c r="UJM9" s="453"/>
      <c r="UJN9" s="453"/>
      <c r="UJO9" s="283"/>
      <c r="UJP9" s="284"/>
      <c r="UJQ9" s="285"/>
      <c r="UJR9" s="281"/>
      <c r="UJS9" s="282"/>
      <c r="UJT9" s="453"/>
      <c r="UJU9" s="453"/>
      <c r="UJV9" s="453"/>
      <c r="UJW9" s="283"/>
      <c r="UJX9" s="284"/>
      <c r="UJY9" s="285"/>
      <c r="UJZ9" s="281"/>
      <c r="UKA9" s="282"/>
      <c r="UKB9" s="453"/>
      <c r="UKC9" s="453"/>
      <c r="UKD9" s="453"/>
      <c r="UKE9" s="283"/>
      <c r="UKF9" s="284"/>
      <c r="UKG9" s="285"/>
      <c r="UKH9" s="281"/>
      <c r="UKI9" s="282"/>
      <c r="UKJ9" s="453"/>
      <c r="UKK9" s="453"/>
      <c r="UKL9" s="453"/>
      <c r="UKM9" s="283"/>
      <c r="UKN9" s="284"/>
      <c r="UKO9" s="285"/>
      <c r="UKP9" s="281"/>
      <c r="UKQ9" s="282"/>
      <c r="UKR9" s="453"/>
      <c r="UKS9" s="453"/>
      <c r="UKT9" s="453"/>
      <c r="UKU9" s="283"/>
      <c r="UKV9" s="284"/>
      <c r="UKW9" s="285"/>
      <c r="UKX9" s="281"/>
      <c r="UKY9" s="282"/>
      <c r="UKZ9" s="453"/>
      <c r="ULA9" s="453"/>
      <c r="ULB9" s="453"/>
      <c r="ULC9" s="283"/>
      <c r="ULD9" s="284"/>
      <c r="ULE9" s="285"/>
      <c r="ULF9" s="281"/>
      <c r="ULG9" s="282"/>
      <c r="ULH9" s="453"/>
      <c r="ULI9" s="453"/>
      <c r="ULJ9" s="453"/>
      <c r="ULK9" s="283"/>
      <c r="ULL9" s="284"/>
      <c r="ULM9" s="285"/>
      <c r="ULN9" s="281"/>
      <c r="ULO9" s="282"/>
      <c r="ULP9" s="453"/>
      <c r="ULQ9" s="453"/>
      <c r="ULR9" s="453"/>
      <c r="ULS9" s="283"/>
      <c r="ULT9" s="284"/>
      <c r="ULU9" s="285"/>
      <c r="ULV9" s="281"/>
      <c r="ULW9" s="282"/>
      <c r="ULX9" s="453"/>
      <c r="ULY9" s="453"/>
      <c r="ULZ9" s="453"/>
      <c r="UMA9" s="283"/>
      <c r="UMB9" s="284"/>
      <c r="UMC9" s="285"/>
      <c r="UMD9" s="281"/>
      <c r="UME9" s="282"/>
      <c r="UMF9" s="453"/>
      <c r="UMG9" s="453"/>
      <c r="UMH9" s="453"/>
      <c r="UMI9" s="283"/>
      <c r="UMJ9" s="284"/>
      <c r="UMK9" s="285"/>
      <c r="UML9" s="281"/>
      <c r="UMM9" s="282"/>
      <c r="UMN9" s="453"/>
      <c r="UMO9" s="453"/>
      <c r="UMP9" s="453"/>
      <c r="UMQ9" s="283"/>
      <c r="UMR9" s="284"/>
      <c r="UMS9" s="285"/>
      <c r="UMT9" s="281"/>
      <c r="UMU9" s="282"/>
      <c r="UMV9" s="453"/>
      <c r="UMW9" s="453"/>
      <c r="UMX9" s="453"/>
      <c r="UMY9" s="283"/>
      <c r="UMZ9" s="284"/>
      <c r="UNA9" s="285"/>
      <c r="UNB9" s="281"/>
      <c r="UNC9" s="282"/>
      <c r="UND9" s="453"/>
      <c r="UNE9" s="453"/>
      <c r="UNF9" s="453"/>
      <c r="UNG9" s="283"/>
      <c r="UNH9" s="284"/>
      <c r="UNI9" s="285"/>
      <c r="UNJ9" s="281"/>
      <c r="UNK9" s="282"/>
      <c r="UNL9" s="453"/>
      <c r="UNM9" s="453"/>
      <c r="UNN9" s="453"/>
      <c r="UNO9" s="283"/>
      <c r="UNP9" s="284"/>
      <c r="UNQ9" s="285"/>
      <c r="UNR9" s="281"/>
      <c r="UNS9" s="282"/>
      <c r="UNT9" s="453"/>
      <c r="UNU9" s="453"/>
      <c r="UNV9" s="453"/>
      <c r="UNW9" s="283"/>
      <c r="UNX9" s="284"/>
      <c r="UNY9" s="285"/>
      <c r="UNZ9" s="281"/>
      <c r="UOA9" s="282"/>
      <c r="UOB9" s="453"/>
      <c r="UOC9" s="453"/>
      <c r="UOD9" s="453"/>
      <c r="UOE9" s="283"/>
      <c r="UOF9" s="284"/>
      <c r="UOG9" s="285"/>
      <c r="UOH9" s="281"/>
      <c r="UOI9" s="282"/>
      <c r="UOJ9" s="453"/>
      <c r="UOK9" s="453"/>
      <c r="UOL9" s="453"/>
      <c r="UOM9" s="283"/>
      <c r="UON9" s="284"/>
      <c r="UOO9" s="285"/>
      <c r="UOP9" s="281"/>
      <c r="UOQ9" s="282"/>
      <c r="UOR9" s="453"/>
      <c r="UOS9" s="453"/>
      <c r="UOT9" s="453"/>
      <c r="UOU9" s="283"/>
      <c r="UOV9" s="284"/>
      <c r="UOW9" s="285"/>
      <c r="UOX9" s="281"/>
      <c r="UOY9" s="282"/>
      <c r="UOZ9" s="453"/>
      <c r="UPA9" s="453"/>
      <c r="UPB9" s="453"/>
      <c r="UPC9" s="283"/>
      <c r="UPD9" s="284"/>
      <c r="UPE9" s="285"/>
      <c r="UPF9" s="281"/>
      <c r="UPG9" s="282"/>
      <c r="UPH9" s="453"/>
      <c r="UPI9" s="453"/>
      <c r="UPJ9" s="453"/>
      <c r="UPK9" s="283"/>
      <c r="UPL9" s="284"/>
      <c r="UPM9" s="285"/>
      <c r="UPN9" s="281"/>
      <c r="UPO9" s="282"/>
      <c r="UPP9" s="453"/>
      <c r="UPQ9" s="453"/>
      <c r="UPR9" s="453"/>
      <c r="UPS9" s="283"/>
      <c r="UPT9" s="284"/>
      <c r="UPU9" s="285"/>
      <c r="UPV9" s="281"/>
      <c r="UPW9" s="282"/>
      <c r="UPX9" s="453"/>
      <c r="UPY9" s="453"/>
      <c r="UPZ9" s="453"/>
      <c r="UQA9" s="283"/>
      <c r="UQB9" s="284"/>
      <c r="UQC9" s="285"/>
      <c r="UQD9" s="281"/>
      <c r="UQE9" s="282"/>
      <c r="UQF9" s="453"/>
      <c r="UQG9" s="453"/>
      <c r="UQH9" s="453"/>
      <c r="UQI9" s="283"/>
      <c r="UQJ9" s="284"/>
      <c r="UQK9" s="285"/>
      <c r="UQL9" s="281"/>
      <c r="UQM9" s="282"/>
      <c r="UQN9" s="453"/>
      <c r="UQO9" s="453"/>
      <c r="UQP9" s="453"/>
      <c r="UQQ9" s="283"/>
      <c r="UQR9" s="284"/>
      <c r="UQS9" s="285"/>
      <c r="UQT9" s="281"/>
      <c r="UQU9" s="282"/>
      <c r="UQV9" s="453"/>
      <c r="UQW9" s="453"/>
      <c r="UQX9" s="453"/>
      <c r="UQY9" s="283"/>
      <c r="UQZ9" s="284"/>
      <c r="URA9" s="285"/>
      <c r="URB9" s="281"/>
      <c r="URC9" s="282"/>
      <c r="URD9" s="453"/>
      <c r="URE9" s="453"/>
      <c r="URF9" s="453"/>
      <c r="URG9" s="283"/>
      <c r="URH9" s="284"/>
      <c r="URI9" s="285"/>
      <c r="URJ9" s="281"/>
      <c r="URK9" s="282"/>
      <c r="URL9" s="453"/>
      <c r="URM9" s="453"/>
      <c r="URN9" s="453"/>
      <c r="URO9" s="283"/>
      <c r="URP9" s="284"/>
      <c r="URQ9" s="285"/>
      <c r="URR9" s="281"/>
      <c r="URS9" s="282"/>
      <c r="URT9" s="453"/>
      <c r="URU9" s="453"/>
      <c r="URV9" s="453"/>
      <c r="URW9" s="283"/>
      <c r="URX9" s="284"/>
      <c r="URY9" s="285"/>
      <c r="URZ9" s="281"/>
      <c r="USA9" s="282"/>
      <c r="USB9" s="453"/>
      <c r="USC9" s="453"/>
      <c r="USD9" s="453"/>
      <c r="USE9" s="283"/>
      <c r="USF9" s="284"/>
      <c r="USG9" s="285"/>
      <c r="USH9" s="281"/>
      <c r="USI9" s="282"/>
      <c r="USJ9" s="453"/>
      <c r="USK9" s="453"/>
      <c r="USL9" s="453"/>
      <c r="USM9" s="283"/>
      <c r="USN9" s="284"/>
      <c r="USO9" s="285"/>
      <c r="USP9" s="281"/>
      <c r="USQ9" s="282"/>
      <c r="USR9" s="453"/>
      <c r="USS9" s="453"/>
      <c r="UST9" s="453"/>
      <c r="USU9" s="283"/>
      <c r="USV9" s="284"/>
      <c r="USW9" s="285"/>
      <c r="USX9" s="281"/>
      <c r="USY9" s="282"/>
      <c r="USZ9" s="453"/>
      <c r="UTA9" s="453"/>
      <c r="UTB9" s="453"/>
      <c r="UTC9" s="283"/>
      <c r="UTD9" s="284"/>
      <c r="UTE9" s="285"/>
      <c r="UTF9" s="281"/>
      <c r="UTG9" s="282"/>
      <c r="UTH9" s="453"/>
      <c r="UTI9" s="453"/>
      <c r="UTJ9" s="453"/>
      <c r="UTK9" s="283"/>
      <c r="UTL9" s="284"/>
      <c r="UTM9" s="285"/>
      <c r="UTN9" s="281"/>
      <c r="UTO9" s="282"/>
      <c r="UTP9" s="453"/>
      <c r="UTQ9" s="453"/>
      <c r="UTR9" s="453"/>
      <c r="UTS9" s="283"/>
      <c r="UTT9" s="284"/>
      <c r="UTU9" s="285"/>
      <c r="UTV9" s="281"/>
      <c r="UTW9" s="282"/>
      <c r="UTX9" s="453"/>
      <c r="UTY9" s="453"/>
      <c r="UTZ9" s="453"/>
      <c r="UUA9" s="283"/>
      <c r="UUB9" s="284"/>
      <c r="UUC9" s="285"/>
      <c r="UUD9" s="281"/>
      <c r="UUE9" s="282"/>
      <c r="UUF9" s="453"/>
      <c r="UUG9" s="453"/>
      <c r="UUH9" s="453"/>
      <c r="UUI9" s="283"/>
      <c r="UUJ9" s="284"/>
      <c r="UUK9" s="285"/>
      <c r="UUL9" s="281"/>
      <c r="UUM9" s="282"/>
      <c r="UUN9" s="453"/>
      <c r="UUO9" s="453"/>
      <c r="UUP9" s="453"/>
      <c r="UUQ9" s="283"/>
      <c r="UUR9" s="284"/>
      <c r="UUS9" s="285"/>
      <c r="UUT9" s="281"/>
      <c r="UUU9" s="282"/>
      <c r="UUV9" s="453"/>
      <c r="UUW9" s="453"/>
      <c r="UUX9" s="453"/>
      <c r="UUY9" s="283"/>
      <c r="UUZ9" s="284"/>
      <c r="UVA9" s="285"/>
      <c r="UVB9" s="281"/>
      <c r="UVC9" s="282"/>
      <c r="UVD9" s="453"/>
      <c r="UVE9" s="453"/>
      <c r="UVF9" s="453"/>
      <c r="UVG9" s="283"/>
      <c r="UVH9" s="284"/>
      <c r="UVI9" s="285"/>
      <c r="UVJ9" s="281"/>
      <c r="UVK9" s="282"/>
      <c r="UVL9" s="453"/>
      <c r="UVM9" s="453"/>
      <c r="UVN9" s="453"/>
      <c r="UVO9" s="283"/>
      <c r="UVP9" s="284"/>
      <c r="UVQ9" s="285"/>
      <c r="UVR9" s="281"/>
      <c r="UVS9" s="282"/>
      <c r="UVT9" s="453"/>
      <c r="UVU9" s="453"/>
      <c r="UVV9" s="453"/>
      <c r="UVW9" s="283"/>
      <c r="UVX9" s="284"/>
      <c r="UVY9" s="285"/>
      <c r="UVZ9" s="281"/>
      <c r="UWA9" s="282"/>
      <c r="UWB9" s="453"/>
      <c r="UWC9" s="453"/>
      <c r="UWD9" s="453"/>
      <c r="UWE9" s="283"/>
      <c r="UWF9" s="284"/>
      <c r="UWG9" s="285"/>
      <c r="UWH9" s="281"/>
      <c r="UWI9" s="282"/>
      <c r="UWJ9" s="453"/>
      <c r="UWK9" s="453"/>
      <c r="UWL9" s="453"/>
      <c r="UWM9" s="283"/>
      <c r="UWN9" s="284"/>
      <c r="UWO9" s="285"/>
      <c r="UWP9" s="281"/>
      <c r="UWQ9" s="282"/>
      <c r="UWR9" s="453"/>
      <c r="UWS9" s="453"/>
      <c r="UWT9" s="453"/>
      <c r="UWU9" s="283"/>
      <c r="UWV9" s="284"/>
      <c r="UWW9" s="285"/>
      <c r="UWX9" s="281"/>
      <c r="UWY9" s="282"/>
      <c r="UWZ9" s="453"/>
      <c r="UXA9" s="453"/>
      <c r="UXB9" s="453"/>
      <c r="UXC9" s="283"/>
      <c r="UXD9" s="284"/>
      <c r="UXE9" s="285"/>
      <c r="UXF9" s="281"/>
      <c r="UXG9" s="282"/>
      <c r="UXH9" s="453"/>
      <c r="UXI9" s="453"/>
      <c r="UXJ9" s="453"/>
      <c r="UXK9" s="283"/>
      <c r="UXL9" s="284"/>
      <c r="UXM9" s="285"/>
      <c r="UXN9" s="281"/>
      <c r="UXO9" s="282"/>
      <c r="UXP9" s="453"/>
      <c r="UXQ9" s="453"/>
      <c r="UXR9" s="453"/>
      <c r="UXS9" s="283"/>
      <c r="UXT9" s="284"/>
      <c r="UXU9" s="285"/>
      <c r="UXV9" s="281"/>
      <c r="UXW9" s="282"/>
      <c r="UXX9" s="453"/>
      <c r="UXY9" s="453"/>
      <c r="UXZ9" s="453"/>
      <c r="UYA9" s="283"/>
      <c r="UYB9" s="284"/>
      <c r="UYC9" s="285"/>
      <c r="UYD9" s="281"/>
      <c r="UYE9" s="282"/>
      <c r="UYF9" s="453"/>
      <c r="UYG9" s="453"/>
      <c r="UYH9" s="453"/>
      <c r="UYI9" s="283"/>
      <c r="UYJ9" s="284"/>
      <c r="UYK9" s="285"/>
      <c r="UYL9" s="281"/>
      <c r="UYM9" s="282"/>
      <c r="UYN9" s="453"/>
      <c r="UYO9" s="453"/>
      <c r="UYP9" s="453"/>
      <c r="UYQ9" s="283"/>
      <c r="UYR9" s="284"/>
      <c r="UYS9" s="285"/>
      <c r="UYT9" s="281"/>
      <c r="UYU9" s="282"/>
      <c r="UYV9" s="453"/>
      <c r="UYW9" s="453"/>
      <c r="UYX9" s="453"/>
      <c r="UYY9" s="283"/>
      <c r="UYZ9" s="284"/>
      <c r="UZA9" s="285"/>
      <c r="UZB9" s="281"/>
      <c r="UZC9" s="282"/>
      <c r="UZD9" s="453"/>
      <c r="UZE9" s="453"/>
      <c r="UZF9" s="453"/>
      <c r="UZG9" s="283"/>
      <c r="UZH9" s="284"/>
      <c r="UZI9" s="285"/>
      <c r="UZJ9" s="281"/>
      <c r="UZK9" s="282"/>
      <c r="UZL9" s="453"/>
      <c r="UZM9" s="453"/>
      <c r="UZN9" s="453"/>
      <c r="UZO9" s="283"/>
      <c r="UZP9" s="284"/>
      <c r="UZQ9" s="285"/>
      <c r="UZR9" s="281"/>
      <c r="UZS9" s="282"/>
      <c r="UZT9" s="453"/>
      <c r="UZU9" s="453"/>
      <c r="UZV9" s="453"/>
      <c r="UZW9" s="283"/>
      <c r="UZX9" s="284"/>
      <c r="UZY9" s="285"/>
      <c r="UZZ9" s="281"/>
      <c r="VAA9" s="282"/>
      <c r="VAB9" s="453"/>
      <c r="VAC9" s="453"/>
      <c r="VAD9" s="453"/>
      <c r="VAE9" s="283"/>
      <c r="VAF9" s="284"/>
      <c r="VAG9" s="285"/>
      <c r="VAH9" s="281"/>
      <c r="VAI9" s="282"/>
      <c r="VAJ9" s="453"/>
      <c r="VAK9" s="453"/>
      <c r="VAL9" s="453"/>
      <c r="VAM9" s="283"/>
      <c r="VAN9" s="284"/>
      <c r="VAO9" s="285"/>
      <c r="VAP9" s="281"/>
      <c r="VAQ9" s="282"/>
      <c r="VAR9" s="453"/>
      <c r="VAS9" s="453"/>
      <c r="VAT9" s="453"/>
      <c r="VAU9" s="283"/>
      <c r="VAV9" s="284"/>
      <c r="VAW9" s="285"/>
      <c r="VAX9" s="281"/>
      <c r="VAY9" s="282"/>
      <c r="VAZ9" s="453"/>
      <c r="VBA9" s="453"/>
      <c r="VBB9" s="453"/>
      <c r="VBC9" s="283"/>
      <c r="VBD9" s="284"/>
      <c r="VBE9" s="285"/>
      <c r="VBF9" s="281"/>
      <c r="VBG9" s="282"/>
      <c r="VBH9" s="453"/>
      <c r="VBI9" s="453"/>
      <c r="VBJ9" s="453"/>
      <c r="VBK9" s="283"/>
      <c r="VBL9" s="284"/>
      <c r="VBM9" s="285"/>
      <c r="VBN9" s="281"/>
      <c r="VBO9" s="282"/>
      <c r="VBP9" s="453"/>
      <c r="VBQ9" s="453"/>
      <c r="VBR9" s="453"/>
      <c r="VBS9" s="283"/>
      <c r="VBT9" s="284"/>
      <c r="VBU9" s="285"/>
      <c r="VBV9" s="281"/>
      <c r="VBW9" s="282"/>
      <c r="VBX9" s="453"/>
      <c r="VBY9" s="453"/>
      <c r="VBZ9" s="453"/>
      <c r="VCA9" s="283"/>
      <c r="VCB9" s="284"/>
      <c r="VCC9" s="285"/>
      <c r="VCD9" s="281"/>
      <c r="VCE9" s="282"/>
      <c r="VCF9" s="453"/>
      <c r="VCG9" s="453"/>
      <c r="VCH9" s="453"/>
      <c r="VCI9" s="283"/>
      <c r="VCJ9" s="284"/>
      <c r="VCK9" s="285"/>
      <c r="VCL9" s="281"/>
      <c r="VCM9" s="282"/>
      <c r="VCN9" s="453"/>
      <c r="VCO9" s="453"/>
      <c r="VCP9" s="453"/>
      <c r="VCQ9" s="283"/>
      <c r="VCR9" s="284"/>
      <c r="VCS9" s="285"/>
      <c r="VCT9" s="281"/>
      <c r="VCU9" s="282"/>
      <c r="VCV9" s="453"/>
      <c r="VCW9" s="453"/>
      <c r="VCX9" s="453"/>
      <c r="VCY9" s="283"/>
      <c r="VCZ9" s="284"/>
      <c r="VDA9" s="285"/>
      <c r="VDB9" s="281"/>
      <c r="VDC9" s="282"/>
      <c r="VDD9" s="453"/>
      <c r="VDE9" s="453"/>
      <c r="VDF9" s="453"/>
      <c r="VDG9" s="283"/>
      <c r="VDH9" s="284"/>
      <c r="VDI9" s="285"/>
      <c r="VDJ9" s="281"/>
      <c r="VDK9" s="282"/>
      <c r="VDL9" s="453"/>
      <c r="VDM9" s="453"/>
      <c r="VDN9" s="453"/>
      <c r="VDO9" s="283"/>
      <c r="VDP9" s="284"/>
      <c r="VDQ9" s="285"/>
      <c r="VDR9" s="281"/>
      <c r="VDS9" s="282"/>
      <c r="VDT9" s="453"/>
      <c r="VDU9" s="453"/>
      <c r="VDV9" s="453"/>
      <c r="VDW9" s="283"/>
      <c r="VDX9" s="284"/>
      <c r="VDY9" s="285"/>
      <c r="VDZ9" s="281"/>
      <c r="VEA9" s="282"/>
      <c r="VEB9" s="453"/>
      <c r="VEC9" s="453"/>
      <c r="VED9" s="453"/>
      <c r="VEE9" s="283"/>
      <c r="VEF9" s="284"/>
      <c r="VEG9" s="285"/>
      <c r="VEH9" s="281"/>
      <c r="VEI9" s="282"/>
      <c r="VEJ9" s="453"/>
      <c r="VEK9" s="453"/>
      <c r="VEL9" s="453"/>
      <c r="VEM9" s="283"/>
      <c r="VEN9" s="284"/>
      <c r="VEO9" s="285"/>
      <c r="VEP9" s="281"/>
      <c r="VEQ9" s="282"/>
      <c r="VER9" s="453"/>
      <c r="VES9" s="453"/>
      <c r="VET9" s="453"/>
      <c r="VEU9" s="283"/>
      <c r="VEV9" s="284"/>
      <c r="VEW9" s="285"/>
      <c r="VEX9" s="281"/>
      <c r="VEY9" s="282"/>
      <c r="VEZ9" s="453"/>
      <c r="VFA9" s="453"/>
      <c r="VFB9" s="453"/>
      <c r="VFC9" s="283"/>
      <c r="VFD9" s="284"/>
      <c r="VFE9" s="285"/>
      <c r="VFF9" s="281"/>
      <c r="VFG9" s="282"/>
      <c r="VFH9" s="453"/>
      <c r="VFI9" s="453"/>
      <c r="VFJ9" s="453"/>
      <c r="VFK9" s="283"/>
      <c r="VFL9" s="284"/>
      <c r="VFM9" s="285"/>
      <c r="VFN9" s="281"/>
      <c r="VFO9" s="282"/>
      <c r="VFP9" s="453"/>
      <c r="VFQ9" s="453"/>
      <c r="VFR9" s="453"/>
      <c r="VFS9" s="283"/>
      <c r="VFT9" s="284"/>
      <c r="VFU9" s="285"/>
      <c r="VFV9" s="281"/>
      <c r="VFW9" s="282"/>
      <c r="VFX9" s="453"/>
      <c r="VFY9" s="453"/>
      <c r="VFZ9" s="453"/>
      <c r="VGA9" s="283"/>
      <c r="VGB9" s="284"/>
      <c r="VGC9" s="285"/>
      <c r="VGD9" s="281"/>
      <c r="VGE9" s="282"/>
      <c r="VGF9" s="453"/>
      <c r="VGG9" s="453"/>
      <c r="VGH9" s="453"/>
      <c r="VGI9" s="283"/>
      <c r="VGJ9" s="284"/>
      <c r="VGK9" s="285"/>
      <c r="VGL9" s="281"/>
      <c r="VGM9" s="282"/>
      <c r="VGN9" s="453"/>
      <c r="VGO9" s="453"/>
      <c r="VGP9" s="453"/>
      <c r="VGQ9" s="283"/>
      <c r="VGR9" s="284"/>
      <c r="VGS9" s="285"/>
      <c r="VGT9" s="281"/>
      <c r="VGU9" s="282"/>
      <c r="VGV9" s="453"/>
      <c r="VGW9" s="453"/>
      <c r="VGX9" s="453"/>
      <c r="VGY9" s="283"/>
      <c r="VGZ9" s="284"/>
      <c r="VHA9" s="285"/>
      <c r="VHB9" s="281"/>
      <c r="VHC9" s="282"/>
      <c r="VHD9" s="453"/>
      <c r="VHE9" s="453"/>
      <c r="VHF9" s="453"/>
      <c r="VHG9" s="283"/>
      <c r="VHH9" s="284"/>
      <c r="VHI9" s="285"/>
      <c r="VHJ9" s="281"/>
      <c r="VHK9" s="282"/>
      <c r="VHL9" s="453"/>
      <c r="VHM9" s="453"/>
      <c r="VHN9" s="453"/>
      <c r="VHO9" s="283"/>
      <c r="VHP9" s="284"/>
      <c r="VHQ9" s="285"/>
      <c r="VHR9" s="281"/>
      <c r="VHS9" s="282"/>
      <c r="VHT9" s="453"/>
      <c r="VHU9" s="453"/>
      <c r="VHV9" s="453"/>
      <c r="VHW9" s="283"/>
      <c r="VHX9" s="284"/>
      <c r="VHY9" s="285"/>
      <c r="VHZ9" s="281"/>
      <c r="VIA9" s="282"/>
      <c r="VIB9" s="453"/>
      <c r="VIC9" s="453"/>
      <c r="VID9" s="453"/>
      <c r="VIE9" s="283"/>
      <c r="VIF9" s="284"/>
      <c r="VIG9" s="285"/>
      <c r="VIH9" s="281"/>
      <c r="VII9" s="282"/>
      <c r="VIJ9" s="453"/>
      <c r="VIK9" s="453"/>
      <c r="VIL9" s="453"/>
      <c r="VIM9" s="283"/>
      <c r="VIN9" s="284"/>
      <c r="VIO9" s="285"/>
      <c r="VIP9" s="281"/>
      <c r="VIQ9" s="282"/>
      <c r="VIR9" s="453"/>
      <c r="VIS9" s="453"/>
      <c r="VIT9" s="453"/>
      <c r="VIU9" s="283"/>
      <c r="VIV9" s="284"/>
      <c r="VIW9" s="285"/>
      <c r="VIX9" s="281"/>
      <c r="VIY9" s="282"/>
      <c r="VIZ9" s="453"/>
      <c r="VJA9" s="453"/>
      <c r="VJB9" s="453"/>
      <c r="VJC9" s="283"/>
      <c r="VJD9" s="284"/>
      <c r="VJE9" s="285"/>
      <c r="VJF9" s="281"/>
      <c r="VJG9" s="282"/>
      <c r="VJH9" s="453"/>
      <c r="VJI9" s="453"/>
      <c r="VJJ9" s="453"/>
      <c r="VJK9" s="283"/>
      <c r="VJL9" s="284"/>
      <c r="VJM9" s="285"/>
      <c r="VJN9" s="281"/>
      <c r="VJO9" s="282"/>
      <c r="VJP9" s="453"/>
      <c r="VJQ9" s="453"/>
      <c r="VJR9" s="453"/>
      <c r="VJS9" s="283"/>
      <c r="VJT9" s="284"/>
      <c r="VJU9" s="285"/>
      <c r="VJV9" s="281"/>
      <c r="VJW9" s="282"/>
      <c r="VJX9" s="453"/>
      <c r="VJY9" s="453"/>
      <c r="VJZ9" s="453"/>
      <c r="VKA9" s="283"/>
      <c r="VKB9" s="284"/>
      <c r="VKC9" s="285"/>
      <c r="VKD9" s="281"/>
      <c r="VKE9" s="282"/>
      <c r="VKF9" s="453"/>
      <c r="VKG9" s="453"/>
      <c r="VKH9" s="453"/>
      <c r="VKI9" s="283"/>
      <c r="VKJ9" s="284"/>
      <c r="VKK9" s="285"/>
      <c r="VKL9" s="281"/>
      <c r="VKM9" s="282"/>
      <c r="VKN9" s="453"/>
      <c r="VKO9" s="453"/>
      <c r="VKP9" s="453"/>
      <c r="VKQ9" s="283"/>
      <c r="VKR9" s="284"/>
      <c r="VKS9" s="285"/>
      <c r="VKT9" s="281"/>
      <c r="VKU9" s="282"/>
      <c r="VKV9" s="453"/>
      <c r="VKW9" s="453"/>
      <c r="VKX9" s="453"/>
      <c r="VKY9" s="283"/>
      <c r="VKZ9" s="284"/>
      <c r="VLA9" s="285"/>
      <c r="VLB9" s="281"/>
      <c r="VLC9" s="282"/>
      <c r="VLD9" s="453"/>
      <c r="VLE9" s="453"/>
      <c r="VLF9" s="453"/>
      <c r="VLG9" s="283"/>
      <c r="VLH9" s="284"/>
      <c r="VLI9" s="285"/>
      <c r="VLJ9" s="281"/>
      <c r="VLK9" s="282"/>
      <c r="VLL9" s="453"/>
      <c r="VLM9" s="453"/>
      <c r="VLN9" s="453"/>
      <c r="VLO9" s="283"/>
      <c r="VLP9" s="284"/>
      <c r="VLQ9" s="285"/>
      <c r="VLR9" s="281"/>
      <c r="VLS9" s="282"/>
      <c r="VLT9" s="453"/>
      <c r="VLU9" s="453"/>
      <c r="VLV9" s="453"/>
      <c r="VLW9" s="283"/>
      <c r="VLX9" s="284"/>
      <c r="VLY9" s="285"/>
      <c r="VLZ9" s="281"/>
      <c r="VMA9" s="282"/>
      <c r="VMB9" s="453"/>
      <c r="VMC9" s="453"/>
      <c r="VMD9" s="453"/>
      <c r="VME9" s="283"/>
      <c r="VMF9" s="284"/>
      <c r="VMG9" s="285"/>
      <c r="VMH9" s="281"/>
      <c r="VMI9" s="282"/>
      <c r="VMJ9" s="453"/>
      <c r="VMK9" s="453"/>
      <c r="VML9" s="453"/>
      <c r="VMM9" s="283"/>
      <c r="VMN9" s="284"/>
      <c r="VMO9" s="285"/>
      <c r="VMP9" s="281"/>
      <c r="VMQ9" s="282"/>
      <c r="VMR9" s="453"/>
      <c r="VMS9" s="453"/>
      <c r="VMT9" s="453"/>
      <c r="VMU9" s="283"/>
      <c r="VMV9" s="284"/>
      <c r="VMW9" s="285"/>
      <c r="VMX9" s="281"/>
      <c r="VMY9" s="282"/>
      <c r="VMZ9" s="453"/>
      <c r="VNA9" s="453"/>
      <c r="VNB9" s="453"/>
      <c r="VNC9" s="283"/>
      <c r="VND9" s="284"/>
      <c r="VNE9" s="285"/>
      <c r="VNF9" s="281"/>
      <c r="VNG9" s="282"/>
      <c r="VNH9" s="453"/>
      <c r="VNI9" s="453"/>
      <c r="VNJ9" s="453"/>
      <c r="VNK9" s="283"/>
      <c r="VNL9" s="284"/>
      <c r="VNM9" s="285"/>
      <c r="VNN9" s="281"/>
      <c r="VNO9" s="282"/>
      <c r="VNP9" s="453"/>
      <c r="VNQ9" s="453"/>
      <c r="VNR9" s="453"/>
      <c r="VNS9" s="283"/>
      <c r="VNT9" s="284"/>
      <c r="VNU9" s="285"/>
      <c r="VNV9" s="281"/>
      <c r="VNW9" s="282"/>
      <c r="VNX9" s="453"/>
      <c r="VNY9" s="453"/>
      <c r="VNZ9" s="453"/>
      <c r="VOA9" s="283"/>
      <c r="VOB9" s="284"/>
      <c r="VOC9" s="285"/>
      <c r="VOD9" s="281"/>
      <c r="VOE9" s="282"/>
      <c r="VOF9" s="453"/>
      <c r="VOG9" s="453"/>
      <c r="VOH9" s="453"/>
      <c r="VOI9" s="283"/>
      <c r="VOJ9" s="284"/>
      <c r="VOK9" s="285"/>
      <c r="VOL9" s="281"/>
      <c r="VOM9" s="282"/>
      <c r="VON9" s="453"/>
      <c r="VOO9" s="453"/>
      <c r="VOP9" s="453"/>
      <c r="VOQ9" s="283"/>
      <c r="VOR9" s="284"/>
      <c r="VOS9" s="285"/>
      <c r="VOT9" s="281"/>
      <c r="VOU9" s="282"/>
      <c r="VOV9" s="453"/>
      <c r="VOW9" s="453"/>
      <c r="VOX9" s="453"/>
      <c r="VOY9" s="283"/>
      <c r="VOZ9" s="284"/>
      <c r="VPA9" s="285"/>
      <c r="VPB9" s="281"/>
      <c r="VPC9" s="282"/>
      <c r="VPD9" s="453"/>
      <c r="VPE9" s="453"/>
      <c r="VPF9" s="453"/>
      <c r="VPG9" s="283"/>
      <c r="VPH9" s="284"/>
      <c r="VPI9" s="285"/>
      <c r="VPJ9" s="281"/>
      <c r="VPK9" s="282"/>
      <c r="VPL9" s="453"/>
      <c r="VPM9" s="453"/>
      <c r="VPN9" s="453"/>
      <c r="VPO9" s="283"/>
      <c r="VPP9" s="284"/>
      <c r="VPQ9" s="285"/>
      <c r="VPR9" s="281"/>
      <c r="VPS9" s="282"/>
      <c r="VPT9" s="453"/>
      <c r="VPU9" s="453"/>
      <c r="VPV9" s="453"/>
      <c r="VPW9" s="283"/>
      <c r="VPX9" s="284"/>
      <c r="VPY9" s="285"/>
      <c r="VPZ9" s="281"/>
      <c r="VQA9" s="282"/>
      <c r="VQB9" s="453"/>
      <c r="VQC9" s="453"/>
      <c r="VQD9" s="453"/>
      <c r="VQE9" s="283"/>
      <c r="VQF9" s="284"/>
      <c r="VQG9" s="285"/>
      <c r="VQH9" s="281"/>
      <c r="VQI9" s="282"/>
      <c r="VQJ9" s="453"/>
      <c r="VQK9" s="453"/>
      <c r="VQL9" s="453"/>
      <c r="VQM9" s="283"/>
      <c r="VQN9" s="284"/>
      <c r="VQO9" s="285"/>
      <c r="VQP9" s="281"/>
      <c r="VQQ9" s="282"/>
      <c r="VQR9" s="453"/>
      <c r="VQS9" s="453"/>
      <c r="VQT9" s="453"/>
      <c r="VQU9" s="283"/>
      <c r="VQV9" s="284"/>
      <c r="VQW9" s="285"/>
      <c r="VQX9" s="281"/>
      <c r="VQY9" s="282"/>
      <c r="VQZ9" s="453"/>
      <c r="VRA9" s="453"/>
      <c r="VRB9" s="453"/>
      <c r="VRC9" s="283"/>
      <c r="VRD9" s="284"/>
      <c r="VRE9" s="285"/>
      <c r="VRF9" s="281"/>
      <c r="VRG9" s="282"/>
      <c r="VRH9" s="453"/>
      <c r="VRI9" s="453"/>
      <c r="VRJ9" s="453"/>
      <c r="VRK9" s="283"/>
      <c r="VRL9" s="284"/>
      <c r="VRM9" s="285"/>
      <c r="VRN9" s="281"/>
      <c r="VRO9" s="282"/>
      <c r="VRP9" s="453"/>
      <c r="VRQ9" s="453"/>
      <c r="VRR9" s="453"/>
      <c r="VRS9" s="283"/>
      <c r="VRT9" s="284"/>
      <c r="VRU9" s="285"/>
      <c r="VRV9" s="281"/>
      <c r="VRW9" s="282"/>
      <c r="VRX9" s="453"/>
      <c r="VRY9" s="453"/>
      <c r="VRZ9" s="453"/>
      <c r="VSA9" s="283"/>
      <c r="VSB9" s="284"/>
      <c r="VSC9" s="285"/>
      <c r="VSD9" s="281"/>
      <c r="VSE9" s="282"/>
      <c r="VSF9" s="453"/>
      <c r="VSG9" s="453"/>
      <c r="VSH9" s="453"/>
      <c r="VSI9" s="283"/>
      <c r="VSJ9" s="284"/>
      <c r="VSK9" s="285"/>
      <c r="VSL9" s="281"/>
      <c r="VSM9" s="282"/>
      <c r="VSN9" s="453"/>
      <c r="VSO9" s="453"/>
      <c r="VSP9" s="453"/>
      <c r="VSQ9" s="283"/>
      <c r="VSR9" s="284"/>
      <c r="VSS9" s="285"/>
      <c r="VST9" s="281"/>
      <c r="VSU9" s="282"/>
      <c r="VSV9" s="453"/>
      <c r="VSW9" s="453"/>
      <c r="VSX9" s="453"/>
      <c r="VSY9" s="283"/>
      <c r="VSZ9" s="284"/>
      <c r="VTA9" s="285"/>
      <c r="VTB9" s="281"/>
      <c r="VTC9" s="282"/>
      <c r="VTD9" s="453"/>
      <c r="VTE9" s="453"/>
      <c r="VTF9" s="453"/>
      <c r="VTG9" s="283"/>
      <c r="VTH9" s="284"/>
      <c r="VTI9" s="285"/>
      <c r="VTJ9" s="281"/>
      <c r="VTK9" s="282"/>
      <c r="VTL9" s="453"/>
      <c r="VTM9" s="453"/>
      <c r="VTN9" s="453"/>
      <c r="VTO9" s="283"/>
      <c r="VTP9" s="284"/>
      <c r="VTQ9" s="285"/>
      <c r="VTR9" s="281"/>
      <c r="VTS9" s="282"/>
      <c r="VTT9" s="453"/>
      <c r="VTU9" s="453"/>
      <c r="VTV9" s="453"/>
      <c r="VTW9" s="283"/>
      <c r="VTX9" s="284"/>
      <c r="VTY9" s="285"/>
      <c r="VTZ9" s="281"/>
      <c r="VUA9" s="282"/>
      <c r="VUB9" s="453"/>
      <c r="VUC9" s="453"/>
      <c r="VUD9" s="453"/>
      <c r="VUE9" s="283"/>
      <c r="VUF9" s="284"/>
      <c r="VUG9" s="285"/>
      <c r="VUH9" s="281"/>
      <c r="VUI9" s="282"/>
      <c r="VUJ9" s="453"/>
      <c r="VUK9" s="453"/>
      <c r="VUL9" s="453"/>
      <c r="VUM9" s="283"/>
      <c r="VUN9" s="284"/>
      <c r="VUO9" s="285"/>
      <c r="VUP9" s="281"/>
      <c r="VUQ9" s="282"/>
      <c r="VUR9" s="453"/>
      <c r="VUS9" s="453"/>
      <c r="VUT9" s="453"/>
      <c r="VUU9" s="283"/>
      <c r="VUV9" s="284"/>
      <c r="VUW9" s="285"/>
      <c r="VUX9" s="281"/>
      <c r="VUY9" s="282"/>
      <c r="VUZ9" s="453"/>
      <c r="VVA9" s="453"/>
      <c r="VVB9" s="453"/>
      <c r="VVC9" s="283"/>
      <c r="VVD9" s="284"/>
      <c r="VVE9" s="285"/>
      <c r="VVF9" s="281"/>
      <c r="VVG9" s="282"/>
      <c r="VVH9" s="453"/>
      <c r="VVI9" s="453"/>
      <c r="VVJ9" s="453"/>
      <c r="VVK9" s="283"/>
      <c r="VVL9" s="284"/>
      <c r="VVM9" s="285"/>
      <c r="VVN9" s="281"/>
      <c r="VVO9" s="282"/>
      <c r="VVP9" s="453"/>
      <c r="VVQ9" s="453"/>
      <c r="VVR9" s="453"/>
      <c r="VVS9" s="283"/>
      <c r="VVT9" s="284"/>
      <c r="VVU9" s="285"/>
      <c r="VVV9" s="281"/>
      <c r="VVW9" s="282"/>
      <c r="VVX9" s="453"/>
      <c r="VVY9" s="453"/>
      <c r="VVZ9" s="453"/>
      <c r="VWA9" s="283"/>
      <c r="VWB9" s="284"/>
      <c r="VWC9" s="285"/>
      <c r="VWD9" s="281"/>
      <c r="VWE9" s="282"/>
      <c r="VWF9" s="453"/>
      <c r="VWG9" s="453"/>
      <c r="VWH9" s="453"/>
      <c r="VWI9" s="283"/>
      <c r="VWJ9" s="284"/>
      <c r="VWK9" s="285"/>
      <c r="VWL9" s="281"/>
      <c r="VWM9" s="282"/>
      <c r="VWN9" s="453"/>
      <c r="VWO9" s="453"/>
      <c r="VWP9" s="453"/>
      <c r="VWQ9" s="283"/>
      <c r="VWR9" s="284"/>
      <c r="VWS9" s="285"/>
      <c r="VWT9" s="281"/>
      <c r="VWU9" s="282"/>
      <c r="VWV9" s="453"/>
      <c r="VWW9" s="453"/>
      <c r="VWX9" s="453"/>
      <c r="VWY9" s="283"/>
      <c r="VWZ9" s="284"/>
      <c r="VXA9" s="285"/>
      <c r="VXB9" s="281"/>
      <c r="VXC9" s="282"/>
      <c r="VXD9" s="453"/>
      <c r="VXE9" s="453"/>
      <c r="VXF9" s="453"/>
      <c r="VXG9" s="283"/>
      <c r="VXH9" s="284"/>
      <c r="VXI9" s="285"/>
      <c r="VXJ9" s="281"/>
      <c r="VXK9" s="282"/>
      <c r="VXL9" s="453"/>
      <c r="VXM9" s="453"/>
      <c r="VXN9" s="453"/>
      <c r="VXO9" s="283"/>
      <c r="VXP9" s="284"/>
      <c r="VXQ9" s="285"/>
      <c r="VXR9" s="281"/>
      <c r="VXS9" s="282"/>
      <c r="VXT9" s="453"/>
      <c r="VXU9" s="453"/>
      <c r="VXV9" s="453"/>
      <c r="VXW9" s="283"/>
      <c r="VXX9" s="284"/>
      <c r="VXY9" s="285"/>
      <c r="VXZ9" s="281"/>
      <c r="VYA9" s="282"/>
      <c r="VYB9" s="453"/>
      <c r="VYC9" s="453"/>
      <c r="VYD9" s="453"/>
      <c r="VYE9" s="283"/>
      <c r="VYF9" s="284"/>
      <c r="VYG9" s="285"/>
      <c r="VYH9" s="281"/>
      <c r="VYI9" s="282"/>
      <c r="VYJ9" s="453"/>
      <c r="VYK9" s="453"/>
      <c r="VYL9" s="453"/>
      <c r="VYM9" s="283"/>
      <c r="VYN9" s="284"/>
      <c r="VYO9" s="285"/>
      <c r="VYP9" s="281"/>
      <c r="VYQ9" s="282"/>
      <c r="VYR9" s="453"/>
      <c r="VYS9" s="453"/>
      <c r="VYT9" s="453"/>
      <c r="VYU9" s="283"/>
      <c r="VYV9" s="284"/>
      <c r="VYW9" s="285"/>
      <c r="VYX9" s="281"/>
      <c r="VYY9" s="282"/>
      <c r="VYZ9" s="453"/>
      <c r="VZA9" s="453"/>
      <c r="VZB9" s="453"/>
      <c r="VZC9" s="283"/>
      <c r="VZD9" s="284"/>
      <c r="VZE9" s="285"/>
      <c r="VZF9" s="281"/>
      <c r="VZG9" s="282"/>
      <c r="VZH9" s="453"/>
      <c r="VZI9" s="453"/>
      <c r="VZJ9" s="453"/>
      <c r="VZK9" s="283"/>
      <c r="VZL9" s="284"/>
      <c r="VZM9" s="285"/>
      <c r="VZN9" s="281"/>
      <c r="VZO9" s="282"/>
      <c r="VZP9" s="453"/>
      <c r="VZQ9" s="453"/>
      <c r="VZR9" s="453"/>
      <c r="VZS9" s="283"/>
      <c r="VZT9" s="284"/>
      <c r="VZU9" s="285"/>
      <c r="VZV9" s="281"/>
      <c r="VZW9" s="282"/>
      <c r="VZX9" s="453"/>
      <c r="VZY9" s="453"/>
      <c r="VZZ9" s="453"/>
      <c r="WAA9" s="283"/>
      <c r="WAB9" s="284"/>
      <c r="WAC9" s="285"/>
      <c r="WAD9" s="281"/>
      <c r="WAE9" s="282"/>
      <c r="WAF9" s="453"/>
      <c r="WAG9" s="453"/>
      <c r="WAH9" s="453"/>
      <c r="WAI9" s="283"/>
      <c r="WAJ9" s="284"/>
      <c r="WAK9" s="285"/>
      <c r="WAL9" s="281"/>
      <c r="WAM9" s="282"/>
      <c r="WAN9" s="453"/>
      <c r="WAO9" s="453"/>
      <c r="WAP9" s="453"/>
      <c r="WAQ9" s="283"/>
      <c r="WAR9" s="284"/>
      <c r="WAS9" s="285"/>
      <c r="WAT9" s="281"/>
      <c r="WAU9" s="282"/>
      <c r="WAV9" s="453"/>
      <c r="WAW9" s="453"/>
      <c r="WAX9" s="453"/>
      <c r="WAY9" s="283"/>
      <c r="WAZ9" s="284"/>
      <c r="WBA9" s="285"/>
      <c r="WBB9" s="281"/>
      <c r="WBC9" s="282"/>
      <c r="WBD9" s="453"/>
      <c r="WBE9" s="453"/>
      <c r="WBF9" s="453"/>
      <c r="WBG9" s="283"/>
      <c r="WBH9" s="284"/>
      <c r="WBI9" s="285"/>
      <c r="WBJ9" s="281"/>
      <c r="WBK9" s="282"/>
      <c r="WBL9" s="453"/>
      <c r="WBM9" s="453"/>
      <c r="WBN9" s="453"/>
      <c r="WBO9" s="283"/>
      <c r="WBP9" s="284"/>
      <c r="WBQ9" s="285"/>
      <c r="WBR9" s="281"/>
      <c r="WBS9" s="282"/>
      <c r="WBT9" s="453"/>
      <c r="WBU9" s="453"/>
      <c r="WBV9" s="453"/>
      <c r="WBW9" s="283"/>
      <c r="WBX9" s="284"/>
      <c r="WBY9" s="285"/>
      <c r="WBZ9" s="281"/>
      <c r="WCA9" s="282"/>
      <c r="WCB9" s="453"/>
      <c r="WCC9" s="453"/>
      <c r="WCD9" s="453"/>
      <c r="WCE9" s="283"/>
      <c r="WCF9" s="284"/>
      <c r="WCG9" s="285"/>
      <c r="WCH9" s="281"/>
      <c r="WCI9" s="282"/>
      <c r="WCJ9" s="453"/>
      <c r="WCK9" s="453"/>
      <c r="WCL9" s="453"/>
      <c r="WCM9" s="283"/>
      <c r="WCN9" s="284"/>
      <c r="WCO9" s="285"/>
      <c r="WCP9" s="281"/>
      <c r="WCQ9" s="282"/>
      <c r="WCR9" s="453"/>
      <c r="WCS9" s="453"/>
      <c r="WCT9" s="453"/>
      <c r="WCU9" s="283"/>
      <c r="WCV9" s="284"/>
      <c r="WCW9" s="285"/>
      <c r="WCX9" s="281"/>
      <c r="WCY9" s="282"/>
      <c r="WCZ9" s="453"/>
      <c r="WDA9" s="453"/>
      <c r="WDB9" s="453"/>
      <c r="WDC9" s="283"/>
      <c r="WDD9" s="284"/>
      <c r="WDE9" s="285"/>
      <c r="WDF9" s="281"/>
      <c r="WDG9" s="282"/>
      <c r="WDH9" s="453"/>
      <c r="WDI9" s="453"/>
      <c r="WDJ9" s="453"/>
      <c r="WDK9" s="283"/>
      <c r="WDL9" s="284"/>
      <c r="WDM9" s="285"/>
      <c r="WDN9" s="281"/>
      <c r="WDO9" s="282"/>
      <c r="WDP9" s="453"/>
      <c r="WDQ9" s="453"/>
      <c r="WDR9" s="453"/>
      <c r="WDS9" s="283"/>
      <c r="WDT9" s="284"/>
      <c r="WDU9" s="285"/>
      <c r="WDV9" s="281"/>
      <c r="WDW9" s="282"/>
      <c r="WDX9" s="453"/>
      <c r="WDY9" s="453"/>
      <c r="WDZ9" s="453"/>
      <c r="WEA9" s="283"/>
      <c r="WEB9" s="284"/>
      <c r="WEC9" s="285"/>
      <c r="WED9" s="281"/>
      <c r="WEE9" s="282"/>
      <c r="WEF9" s="453"/>
      <c r="WEG9" s="453"/>
      <c r="WEH9" s="453"/>
      <c r="WEI9" s="283"/>
      <c r="WEJ9" s="284"/>
      <c r="WEK9" s="285"/>
      <c r="WEL9" s="281"/>
      <c r="WEM9" s="282"/>
      <c r="WEN9" s="453"/>
      <c r="WEO9" s="453"/>
      <c r="WEP9" s="453"/>
      <c r="WEQ9" s="283"/>
      <c r="WER9" s="284"/>
      <c r="WES9" s="285"/>
      <c r="WET9" s="281"/>
      <c r="WEU9" s="282"/>
      <c r="WEV9" s="453"/>
      <c r="WEW9" s="453"/>
      <c r="WEX9" s="453"/>
      <c r="WEY9" s="283"/>
      <c r="WEZ9" s="284"/>
      <c r="WFA9" s="285"/>
      <c r="WFB9" s="281"/>
      <c r="WFC9" s="282"/>
      <c r="WFD9" s="453"/>
      <c r="WFE9" s="453"/>
      <c r="WFF9" s="453"/>
      <c r="WFG9" s="283"/>
      <c r="WFH9" s="284"/>
      <c r="WFI9" s="285"/>
      <c r="WFJ9" s="281"/>
      <c r="WFK9" s="282"/>
      <c r="WFL9" s="453"/>
      <c r="WFM9" s="453"/>
      <c r="WFN9" s="453"/>
      <c r="WFO9" s="283"/>
      <c r="WFP9" s="284"/>
      <c r="WFQ9" s="285"/>
      <c r="WFR9" s="281"/>
      <c r="WFS9" s="282"/>
      <c r="WFT9" s="453"/>
      <c r="WFU9" s="453"/>
      <c r="WFV9" s="453"/>
      <c r="WFW9" s="283"/>
      <c r="WFX9" s="284"/>
      <c r="WFY9" s="285"/>
      <c r="WFZ9" s="281"/>
      <c r="WGA9" s="282"/>
      <c r="WGB9" s="453"/>
      <c r="WGC9" s="453"/>
      <c r="WGD9" s="453"/>
      <c r="WGE9" s="283"/>
      <c r="WGF9" s="284"/>
      <c r="WGG9" s="285"/>
      <c r="WGH9" s="281"/>
      <c r="WGI9" s="282"/>
      <c r="WGJ9" s="453"/>
      <c r="WGK9" s="453"/>
      <c r="WGL9" s="453"/>
      <c r="WGM9" s="283"/>
      <c r="WGN9" s="284"/>
      <c r="WGO9" s="285"/>
      <c r="WGP9" s="281"/>
      <c r="WGQ9" s="282"/>
      <c r="WGR9" s="453"/>
      <c r="WGS9" s="453"/>
      <c r="WGT9" s="453"/>
      <c r="WGU9" s="283"/>
      <c r="WGV9" s="284"/>
      <c r="WGW9" s="285"/>
      <c r="WGX9" s="281"/>
      <c r="WGY9" s="282"/>
      <c r="WGZ9" s="453"/>
      <c r="WHA9" s="453"/>
      <c r="WHB9" s="453"/>
      <c r="WHC9" s="283"/>
      <c r="WHD9" s="284"/>
      <c r="WHE9" s="285"/>
      <c r="WHF9" s="281"/>
      <c r="WHG9" s="282"/>
      <c r="WHH9" s="453"/>
      <c r="WHI9" s="453"/>
      <c r="WHJ9" s="453"/>
      <c r="WHK9" s="283"/>
      <c r="WHL9" s="284"/>
      <c r="WHM9" s="285"/>
      <c r="WHN9" s="281"/>
      <c r="WHO9" s="282"/>
      <c r="WHP9" s="453"/>
      <c r="WHQ9" s="453"/>
      <c r="WHR9" s="453"/>
      <c r="WHS9" s="283"/>
      <c r="WHT9" s="284"/>
      <c r="WHU9" s="285"/>
      <c r="WHV9" s="281"/>
      <c r="WHW9" s="282"/>
      <c r="WHX9" s="453"/>
      <c r="WHY9" s="453"/>
      <c r="WHZ9" s="453"/>
      <c r="WIA9" s="283"/>
      <c r="WIB9" s="284"/>
      <c r="WIC9" s="285"/>
      <c r="WID9" s="281"/>
      <c r="WIE9" s="282"/>
      <c r="WIF9" s="453"/>
      <c r="WIG9" s="453"/>
      <c r="WIH9" s="453"/>
      <c r="WII9" s="283"/>
      <c r="WIJ9" s="284"/>
      <c r="WIK9" s="285"/>
      <c r="WIL9" s="281"/>
      <c r="WIM9" s="282"/>
      <c r="WIN9" s="453"/>
      <c r="WIO9" s="453"/>
      <c r="WIP9" s="453"/>
      <c r="WIQ9" s="283"/>
      <c r="WIR9" s="284"/>
      <c r="WIS9" s="285"/>
      <c r="WIT9" s="281"/>
      <c r="WIU9" s="282"/>
      <c r="WIV9" s="453"/>
      <c r="WIW9" s="453"/>
      <c r="WIX9" s="453"/>
      <c r="WIY9" s="283"/>
      <c r="WIZ9" s="284"/>
      <c r="WJA9" s="285"/>
      <c r="WJB9" s="281"/>
      <c r="WJC9" s="282"/>
      <c r="WJD9" s="453"/>
      <c r="WJE9" s="453"/>
      <c r="WJF9" s="453"/>
      <c r="WJG9" s="283"/>
      <c r="WJH9" s="284"/>
      <c r="WJI9" s="285"/>
      <c r="WJJ9" s="281"/>
      <c r="WJK9" s="282"/>
      <c r="WJL9" s="453"/>
      <c r="WJM9" s="453"/>
      <c r="WJN9" s="453"/>
      <c r="WJO9" s="283"/>
      <c r="WJP9" s="284"/>
      <c r="WJQ9" s="285"/>
      <c r="WJR9" s="281"/>
      <c r="WJS9" s="282"/>
      <c r="WJT9" s="453"/>
      <c r="WJU9" s="453"/>
      <c r="WJV9" s="453"/>
      <c r="WJW9" s="283"/>
      <c r="WJX9" s="284"/>
      <c r="WJY9" s="285"/>
      <c r="WJZ9" s="281"/>
      <c r="WKA9" s="282"/>
      <c r="WKB9" s="453"/>
      <c r="WKC9" s="453"/>
      <c r="WKD9" s="453"/>
      <c r="WKE9" s="283"/>
      <c r="WKF9" s="284"/>
      <c r="WKG9" s="285"/>
      <c r="WKH9" s="281"/>
      <c r="WKI9" s="282"/>
      <c r="WKJ9" s="453"/>
      <c r="WKK9" s="453"/>
      <c r="WKL9" s="453"/>
      <c r="WKM9" s="283"/>
      <c r="WKN9" s="284"/>
      <c r="WKO9" s="285"/>
      <c r="WKP9" s="281"/>
      <c r="WKQ9" s="282"/>
      <c r="WKR9" s="453"/>
      <c r="WKS9" s="453"/>
      <c r="WKT9" s="453"/>
      <c r="WKU9" s="283"/>
      <c r="WKV9" s="284"/>
      <c r="WKW9" s="285"/>
      <c r="WKX9" s="281"/>
      <c r="WKY9" s="282"/>
      <c r="WKZ9" s="453"/>
      <c r="WLA9" s="453"/>
      <c r="WLB9" s="453"/>
      <c r="WLC9" s="283"/>
      <c r="WLD9" s="284"/>
      <c r="WLE9" s="285"/>
      <c r="WLF9" s="281"/>
      <c r="WLG9" s="282"/>
      <c r="WLH9" s="453"/>
      <c r="WLI9" s="453"/>
      <c r="WLJ9" s="453"/>
      <c r="WLK9" s="283"/>
      <c r="WLL9" s="284"/>
      <c r="WLM9" s="285"/>
      <c r="WLN9" s="281"/>
      <c r="WLO9" s="282"/>
      <c r="WLP9" s="453"/>
      <c r="WLQ9" s="453"/>
      <c r="WLR9" s="453"/>
      <c r="WLS9" s="283"/>
      <c r="WLT9" s="284"/>
      <c r="WLU9" s="285"/>
      <c r="WLV9" s="281"/>
      <c r="WLW9" s="282"/>
      <c r="WLX9" s="453"/>
      <c r="WLY9" s="453"/>
      <c r="WLZ9" s="453"/>
      <c r="WMA9" s="283"/>
      <c r="WMB9" s="284"/>
      <c r="WMC9" s="285"/>
      <c r="WMD9" s="281"/>
      <c r="WME9" s="282"/>
      <c r="WMF9" s="453"/>
      <c r="WMG9" s="453"/>
      <c r="WMH9" s="453"/>
      <c r="WMI9" s="283"/>
      <c r="WMJ9" s="284"/>
      <c r="WMK9" s="285"/>
      <c r="WML9" s="281"/>
      <c r="WMM9" s="282"/>
      <c r="WMN9" s="453"/>
      <c r="WMO9" s="453"/>
      <c r="WMP9" s="453"/>
      <c r="WMQ9" s="283"/>
      <c r="WMR9" s="284"/>
      <c r="WMS9" s="285"/>
      <c r="WMT9" s="281"/>
      <c r="WMU9" s="282"/>
      <c r="WMV9" s="453"/>
      <c r="WMW9" s="453"/>
      <c r="WMX9" s="453"/>
      <c r="WMY9" s="283"/>
      <c r="WMZ9" s="284"/>
      <c r="WNA9" s="285"/>
      <c r="WNB9" s="281"/>
      <c r="WNC9" s="282"/>
      <c r="WND9" s="453"/>
      <c r="WNE9" s="453"/>
      <c r="WNF9" s="453"/>
      <c r="WNG9" s="283"/>
      <c r="WNH9" s="284"/>
      <c r="WNI9" s="285"/>
      <c r="WNJ9" s="281"/>
      <c r="WNK9" s="282"/>
      <c r="WNL9" s="453"/>
      <c r="WNM9" s="453"/>
      <c r="WNN9" s="453"/>
      <c r="WNO9" s="283"/>
      <c r="WNP9" s="284"/>
      <c r="WNQ9" s="285"/>
      <c r="WNR9" s="281"/>
      <c r="WNS9" s="282"/>
      <c r="WNT9" s="453"/>
      <c r="WNU9" s="453"/>
      <c r="WNV9" s="453"/>
      <c r="WNW9" s="283"/>
      <c r="WNX9" s="284"/>
      <c r="WNY9" s="285"/>
      <c r="WNZ9" s="281"/>
      <c r="WOA9" s="282"/>
      <c r="WOB9" s="453"/>
      <c r="WOC9" s="453"/>
      <c r="WOD9" s="453"/>
      <c r="WOE9" s="283"/>
      <c r="WOF9" s="284"/>
      <c r="WOG9" s="285"/>
      <c r="WOH9" s="281"/>
      <c r="WOI9" s="282"/>
      <c r="WOJ9" s="453"/>
      <c r="WOK9" s="453"/>
      <c r="WOL9" s="453"/>
      <c r="WOM9" s="283"/>
      <c r="WON9" s="284"/>
      <c r="WOO9" s="285"/>
      <c r="WOP9" s="281"/>
      <c r="WOQ9" s="282"/>
      <c r="WOR9" s="453"/>
      <c r="WOS9" s="453"/>
      <c r="WOT9" s="453"/>
      <c r="WOU9" s="283"/>
      <c r="WOV9" s="284"/>
      <c r="WOW9" s="285"/>
      <c r="WOX9" s="281"/>
      <c r="WOY9" s="282"/>
      <c r="WOZ9" s="453"/>
      <c r="WPA9" s="453"/>
      <c r="WPB9" s="453"/>
      <c r="WPC9" s="283"/>
      <c r="WPD9" s="284"/>
      <c r="WPE9" s="285"/>
      <c r="WPF9" s="281"/>
      <c r="WPG9" s="282"/>
      <c r="WPH9" s="453"/>
      <c r="WPI9" s="453"/>
      <c r="WPJ9" s="453"/>
      <c r="WPK9" s="283"/>
      <c r="WPL9" s="284"/>
      <c r="WPM9" s="285"/>
      <c r="WPN9" s="281"/>
      <c r="WPO9" s="282"/>
      <c r="WPP9" s="453"/>
      <c r="WPQ9" s="453"/>
      <c r="WPR9" s="453"/>
      <c r="WPS9" s="283"/>
      <c r="WPT9" s="284"/>
      <c r="WPU9" s="285"/>
      <c r="WPV9" s="281"/>
      <c r="WPW9" s="282"/>
    </row>
    <row r="10" spans="1:15987" s="200" customFormat="1" ht="15.75" customHeight="1">
      <c r="A10" s="260" t="s">
        <v>1319</v>
      </c>
      <c r="B10" s="261" t="s">
        <v>20</v>
      </c>
      <c r="C10" s="261">
        <v>10214</v>
      </c>
      <c r="D10" s="262" t="s">
        <v>1550</v>
      </c>
      <c r="E10" s="263" t="s">
        <v>22</v>
      </c>
      <c r="F10" s="264">
        <v>36.99</v>
      </c>
      <c r="G10" s="274">
        <v>16.04</v>
      </c>
      <c r="H10" s="273">
        <f t="shared" ref="H10:H20" si="0">IFERROR(ROUND($G10*$F10,2),"")</f>
        <v>593.32000000000005</v>
      </c>
    </row>
    <row r="11" spans="1:15987">
      <c r="A11" s="126" t="s">
        <v>1320</v>
      </c>
      <c r="B11" s="169" t="s">
        <v>20</v>
      </c>
      <c r="C11" s="169">
        <v>10209</v>
      </c>
      <c r="D11" s="170" t="s">
        <v>1551</v>
      </c>
      <c r="E11" s="171" t="s">
        <v>23</v>
      </c>
      <c r="F11" s="172">
        <v>11.7</v>
      </c>
      <c r="G11" s="258">
        <v>60.16</v>
      </c>
      <c r="H11" s="256">
        <f t="shared" si="0"/>
        <v>703.87</v>
      </c>
    </row>
    <row r="12" spans="1:15987">
      <c r="A12" s="126" t="s">
        <v>1321</v>
      </c>
      <c r="B12" s="169" t="s">
        <v>20</v>
      </c>
      <c r="C12" s="169">
        <v>10223</v>
      </c>
      <c r="D12" s="170" t="s">
        <v>1552</v>
      </c>
      <c r="E12" s="171" t="s">
        <v>21</v>
      </c>
      <c r="F12" s="172">
        <v>10</v>
      </c>
      <c r="G12" s="258">
        <v>20.84</v>
      </c>
      <c r="H12" s="256">
        <f t="shared" si="0"/>
        <v>208.4</v>
      </c>
    </row>
    <row r="13" spans="1:15987">
      <c r="A13" s="126" t="s">
        <v>1322</v>
      </c>
      <c r="B13" s="169" t="s">
        <v>20</v>
      </c>
      <c r="C13" s="169">
        <v>10323</v>
      </c>
      <c r="D13" s="170" t="s">
        <v>1553</v>
      </c>
      <c r="E13" s="171" t="s">
        <v>21</v>
      </c>
      <c r="F13" s="172">
        <v>6</v>
      </c>
      <c r="G13" s="258">
        <v>11.07</v>
      </c>
      <c r="H13" s="256">
        <f t="shared" si="0"/>
        <v>66.42</v>
      </c>
    </row>
    <row r="14" spans="1:15987">
      <c r="A14" s="126" t="s">
        <v>1323</v>
      </c>
      <c r="B14" s="169" t="s">
        <v>20</v>
      </c>
      <c r="C14" s="169">
        <v>10215</v>
      </c>
      <c r="D14" s="170" t="s">
        <v>1554</v>
      </c>
      <c r="E14" s="171" t="s">
        <v>22</v>
      </c>
      <c r="F14" s="172">
        <v>12</v>
      </c>
      <c r="G14" s="258">
        <v>10.02</v>
      </c>
      <c r="H14" s="256">
        <f t="shared" si="0"/>
        <v>120.24</v>
      </c>
    </row>
    <row r="15" spans="1:15987">
      <c r="A15" s="126" t="s">
        <v>1324</v>
      </c>
      <c r="B15" s="169" t="s">
        <v>20</v>
      </c>
      <c r="C15" s="169">
        <v>10206</v>
      </c>
      <c r="D15" s="170" t="s">
        <v>1555</v>
      </c>
      <c r="E15" s="171" t="s">
        <v>22</v>
      </c>
      <c r="F15" s="172">
        <v>496.55</v>
      </c>
      <c r="G15" s="258">
        <v>50.13</v>
      </c>
      <c r="H15" s="256">
        <f t="shared" si="0"/>
        <v>24892.05</v>
      </c>
    </row>
    <row r="16" spans="1:15987">
      <c r="A16" s="126" t="s">
        <v>1325</v>
      </c>
      <c r="B16" s="169" t="s">
        <v>20</v>
      </c>
      <c r="C16" s="169">
        <v>10202</v>
      </c>
      <c r="D16" s="170" t="s">
        <v>1556</v>
      </c>
      <c r="E16" s="171" t="s">
        <v>22</v>
      </c>
      <c r="F16" s="172">
        <v>67.95</v>
      </c>
      <c r="G16" s="257">
        <v>14.03</v>
      </c>
      <c r="H16" s="256">
        <f t="shared" si="0"/>
        <v>953.34</v>
      </c>
    </row>
    <row r="17" spans="1:8" ht="25.5">
      <c r="A17" s="126" t="s">
        <v>1326</v>
      </c>
      <c r="B17" s="169" t="s">
        <v>76</v>
      </c>
      <c r="C17" s="169">
        <v>97665</v>
      </c>
      <c r="D17" s="170" t="s">
        <v>1557</v>
      </c>
      <c r="E17" s="171" t="s">
        <v>1010</v>
      </c>
      <c r="F17" s="172">
        <v>67</v>
      </c>
      <c r="G17" s="258">
        <v>1.41</v>
      </c>
      <c r="H17" s="256">
        <f t="shared" si="0"/>
        <v>94.47</v>
      </c>
    </row>
    <row r="18" spans="1:8" ht="25.5">
      <c r="A18" s="126" t="s">
        <v>1621</v>
      </c>
      <c r="B18" s="169" t="s">
        <v>76</v>
      </c>
      <c r="C18" s="169">
        <v>97626</v>
      </c>
      <c r="D18" s="170" t="s">
        <v>1558</v>
      </c>
      <c r="E18" s="171" t="s">
        <v>23</v>
      </c>
      <c r="F18" s="172">
        <v>1.53</v>
      </c>
      <c r="G18" s="258">
        <v>633.45000000000005</v>
      </c>
      <c r="H18" s="256">
        <f t="shared" si="0"/>
        <v>969.18</v>
      </c>
    </row>
    <row r="19" spans="1:8">
      <c r="A19" s="126" t="s">
        <v>1622</v>
      </c>
      <c r="B19" s="169" t="s">
        <v>20</v>
      </c>
      <c r="C19" s="169">
        <v>10201</v>
      </c>
      <c r="D19" s="170" t="s">
        <v>1653</v>
      </c>
      <c r="E19" s="171" t="s">
        <v>22</v>
      </c>
      <c r="F19" s="172">
        <v>25.92</v>
      </c>
      <c r="G19" s="258">
        <v>26.07</v>
      </c>
      <c r="H19" s="256">
        <f t="shared" si="0"/>
        <v>675.73</v>
      </c>
    </row>
    <row r="20" spans="1:8">
      <c r="A20" s="126" t="s">
        <v>1623</v>
      </c>
      <c r="B20" s="169" t="s">
        <v>77</v>
      </c>
      <c r="C20" s="169">
        <v>1</v>
      </c>
      <c r="D20" s="170" t="s">
        <v>1610</v>
      </c>
      <c r="E20" s="171" t="s">
        <v>21</v>
      </c>
      <c r="F20" s="172">
        <v>15</v>
      </c>
      <c r="G20" s="258">
        <v>11.21</v>
      </c>
      <c r="H20" s="256">
        <f t="shared" si="0"/>
        <v>168.15</v>
      </c>
    </row>
    <row r="21" spans="1:8" s="200" customFormat="1" ht="15">
      <c r="A21" s="126">
        <v>3</v>
      </c>
      <c r="B21" s="169"/>
      <c r="C21" s="169"/>
      <c r="D21" s="170" t="s">
        <v>1620</v>
      </c>
      <c r="E21" s="171"/>
      <c r="F21" s="172">
        <v>0</v>
      </c>
      <c r="G21" s="258"/>
      <c r="H21" s="256">
        <f>SUM(H22:H26)</f>
        <v>49099.35</v>
      </c>
    </row>
    <row r="22" spans="1:8" ht="38.25">
      <c r="A22" s="126" t="s">
        <v>1317</v>
      </c>
      <c r="B22" s="169" t="s">
        <v>20</v>
      </c>
      <c r="C22" s="169">
        <v>130236</v>
      </c>
      <c r="D22" s="170" t="s">
        <v>1560</v>
      </c>
      <c r="E22" s="171" t="s">
        <v>22</v>
      </c>
      <c r="F22" s="172">
        <v>67.95</v>
      </c>
      <c r="G22" s="258">
        <v>86.56</v>
      </c>
      <c r="H22" s="256">
        <f>IFERROR(ROUND($G22*$F22,2),"")</f>
        <v>5881.75</v>
      </c>
    </row>
    <row r="23" spans="1:8">
      <c r="A23" s="126" t="s">
        <v>1327</v>
      </c>
      <c r="B23" s="169" t="s">
        <v>20</v>
      </c>
      <c r="C23" s="169">
        <v>30201</v>
      </c>
      <c r="D23" s="170" t="s">
        <v>1654</v>
      </c>
      <c r="E23" s="171" t="s">
        <v>23</v>
      </c>
      <c r="F23" s="172">
        <v>13.43</v>
      </c>
      <c r="G23" s="258">
        <v>61.78</v>
      </c>
      <c r="H23" s="256">
        <f>IFERROR(ROUND($G23*$F23,2),"")</f>
        <v>829.71</v>
      </c>
    </row>
    <row r="24" spans="1:8" ht="25.5">
      <c r="A24" s="126" t="s">
        <v>1328</v>
      </c>
      <c r="B24" s="169" t="s">
        <v>20</v>
      </c>
      <c r="C24" s="169">
        <v>130109</v>
      </c>
      <c r="D24" s="170" t="s">
        <v>1655</v>
      </c>
      <c r="E24" s="171" t="s">
        <v>22</v>
      </c>
      <c r="F24" s="172">
        <v>25.92</v>
      </c>
      <c r="G24" s="258">
        <v>78.23</v>
      </c>
      <c r="H24" s="256">
        <f>IFERROR(ROUND($G24*$F24,2),"")</f>
        <v>2027.72</v>
      </c>
    </row>
    <row r="25" spans="1:8" s="200" customFormat="1" ht="51">
      <c r="A25" s="126" t="s">
        <v>1329</v>
      </c>
      <c r="B25" s="169" t="s">
        <v>20</v>
      </c>
      <c r="C25" s="169">
        <v>130231</v>
      </c>
      <c r="D25" s="170" t="s">
        <v>1656</v>
      </c>
      <c r="E25" s="171" t="s">
        <v>22</v>
      </c>
      <c r="F25" s="172">
        <v>25.92</v>
      </c>
      <c r="G25" s="258">
        <v>148.79</v>
      </c>
      <c r="H25" s="256">
        <f>IFERROR(ROUND($G25*$F25,2),"")</f>
        <v>3856.64</v>
      </c>
    </row>
    <row r="26" spans="1:8">
      <c r="A26" s="126" t="s">
        <v>1330</v>
      </c>
      <c r="B26" s="169" t="s">
        <v>77</v>
      </c>
      <c r="C26" s="169">
        <v>4</v>
      </c>
      <c r="D26" s="170" t="s">
        <v>1657</v>
      </c>
      <c r="E26" s="171" t="s">
        <v>1363</v>
      </c>
      <c r="F26" s="172">
        <v>580.25</v>
      </c>
      <c r="G26" s="258">
        <v>62.91</v>
      </c>
      <c r="H26" s="256">
        <f>IFERROR(ROUND($G26*$F26,2),"")</f>
        <v>36503.53</v>
      </c>
    </row>
    <row r="27" spans="1:8" s="200" customFormat="1" ht="15">
      <c r="A27" s="126">
        <v>4</v>
      </c>
      <c r="B27" s="169"/>
      <c r="C27" s="169"/>
      <c r="D27" s="170" t="s">
        <v>1315</v>
      </c>
      <c r="E27" s="171"/>
      <c r="F27" s="172">
        <v>0</v>
      </c>
      <c r="G27" s="258"/>
      <c r="H27" s="256">
        <f>SUM(H28:H49)</f>
        <v>52646.84</v>
      </c>
    </row>
    <row r="28" spans="1:8" ht="25.5">
      <c r="A28" s="126" t="s">
        <v>1316</v>
      </c>
      <c r="B28" s="169" t="s">
        <v>20</v>
      </c>
      <c r="C28" s="169">
        <v>50301</v>
      </c>
      <c r="D28" s="170" t="s">
        <v>1561</v>
      </c>
      <c r="E28" s="171" t="s">
        <v>25</v>
      </c>
      <c r="F28" s="172">
        <v>17.899999999999999</v>
      </c>
      <c r="G28" s="258">
        <v>11.09</v>
      </c>
      <c r="H28" s="256">
        <f t="shared" ref="H28:H49" si="1">IFERROR(ROUND($G28*$F28,2),"")</f>
        <v>198.51</v>
      </c>
    </row>
    <row r="29" spans="1:8">
      <c r="A29" s="126" t="s">
        <v>1318</v>
      </c>
      <c r="B29" s="169" t="s">
        <v>20</v>
      </c>
      <c r="C29" s="169">
        <v>130308</v>
      </c>
      <c r="D29" s="170" t="s">
        <v>1562</v>
      </c>
      <c r="E29" s="171" t="s">
        <v>25</v>
      </c>
      <c r="F29" s="172">
        <v>6.2</v>
      </c>
      <c r="G29" s="258">
        <v>48.42</v>
      </c>
      <c r="H29" s="256">
        <f t="shared" si="1"/>
        <v>300.2</v>
      </c>
    </row>
    <row r="30" spans="1:8" ht="38.25">
      <c r="A30" s="126" t="s">
        <v>1331</v>
      </c>
      <c r="B30" s="169" t="s">
        <v>20</v>
      </c>
      <c r="C30" s="169">
        <v>190417</v>
      </c>
      <c r="D30" s="170" t="s">
        <v>1563</v>
      </c>
      <c r="E30" s="171" t="s">
        <v>22</v>
      </c>
      <c r="F30" s="172">
        <v>165.21</v>
      </c>
      <c r="G30" s="258">
        <v>23.46</v>
      </c>
      <c r="H30" s="256">
        <f t="shared" si="1"/>
        <v>3875.83</v>
      </c>
    </row>
    <row r="31" spans="1:8" ht="25.5">
      <c r="A31" s="126" t="s">
        <v>1333</v>
      </c>
      <c r="B31" s="169" t="s">
        <v>20</v>
      </c>
      <c r="C31" s="169">
        <v>190303</v>
      </c>
      <c r="D31" s="170" t="s">
        <v>1611</v>
      </c>
      <c r="E31" s="171" t="s">
        <v>22</v>
      </c>
      <c r="F31" s="172">
        <v>89.35</v>
      </c>
      <c r="G31" s="258">
        <v>31.17</v>
      </c>
      <c r="H31" s="256">
        <f t="shared" si="1"/>
        <v>2785.04</v>
      </c>
    </row>
    <row r="32" spans="1:8" ht="38.25">
      <c r="A32" s="126" t="s">
        <v>1624</v>
      </c>
      <c r="B32" s="169" t="s">
        <v>20</v>
      </c>
      <c r="C32" s="169">
        <v>71701</v>
      </c>
      <c r="D32" s="170" t="s">
        <v>1564</v>
      </c>
      <c r="E32" s="171" t="s">
        <v>22</v>
      </c>
      <c r="F32" s="172">
        <v>6</v>
      </c>
      <c r="G32" s="258">
        <v>459.27</v>
      </c>
      <c r="H32" s="256">
        <f t="shared" si="1"/>
        <v>2755.62</v>
      </c>
    </row>
    <row r="33" spans="1:8">
      <c r="A33" s="126" t="s">
        <v>1625</v>
      </c>
      <c r="B33" s="169" t="s">
        <v>20</v>
      </c>
      <c r="C33" s="169">
        <v>80102</v>
      </c>
      <c r="D33" s="170" t="s">
        <v>1566</v>
      </c>
      <c r="E33" s="171" t="s">
        <v>22</v>
      </c>
      <c r="F33" s="172">
        <v>6</v>
      </c>
      <c r="G33" s="258">
        <v>198.42</v>
      </c>
      <c r="H33" s="256">
        <f t="shared" si="1"/>
        <v>1190.52</v>
      </c>
    </row>
    <row r="34" spans="1:8" ht="38.25">
      <c r="A34" s="126" t="s">
        <v>1626</v>
      </c>
      <c r="B34" s="169" t="s">
        <v>20</v>
      </c>
      <c r="C34" s="169">
        <v>71703</v>
      </c>
      <c r="D34" s="170" t="s">
        <v>1567</v>
      </c>
      <c r="E34" s="171" t="s">
        <v>22</v>
      </c>
      <c r="F34" s="172">
        <v>11.52</v>
      </c>
      <c r="G34" s="258">
        <v>455.45</v>
      </c>
      <c r="H34" s="256">
        <f t="shared" si="1"/>
        <v>5246.78</v>
      </c>
    </row>
    <row r="35" spans="1:8" ht="25.5">
      <c r="A35" s="126" t="s">
        <v>1627</v>
      </c>
      <c r="B35" s="169" t="s">
        <v>20</v>
      </c>
      <c r="C35" s="169">
        <v>60107</v>
      </c>
      <c r="D35" s="170" t="s">
        <v>1568</v>
      </c>
      <c r="E35" s="171" t="s">
        <v>25</v>
      </c>
      <c r="F35" s="172">
        <v>181.6</v>
      </c>
      <c r="G35" s="258">
        <v>15.12</v>
      </c>
      <c r="H35" s="256">
        <f t="shared" si="1"/>
        <v>2745.79</v>
      </c>
    </row>
    <row r="36" spans="1:8" ht="25.5">
      <c r="A36" s="126" t="s">
        <v>1628</v>
      </c>
      <c r="B36" s="169" t="s">
        <v>76</v>
      </c>
      <c r="C36" s="169">
        <v>99862</v>
      </c>
      <c r="D36" s="170" t="s">
        <v>1570</v>
      </c>
      <c r="E36" s="171" t="s">
        <v>22</v>
      </c>
      <c r="F36" s="172">
        <v>5.66</v>
      </c>
      <c r="G36" s="258">
        <v>676.89</v>
      </c>
      <c r="H36" s="256">
        <f t="shared" si="1"/>
        <v>3831.2</v>
      </c>
    </row>
    <row r="37" spans="1:8" ht="25.5">
      <c r="A37" s="126" t="s">
        <v>1629</v>
      </c>
      <c r="B37" s="169" t="s">
        <v>76</v>
      </c>
      <c r="C37" s="169">
        <v>102179</v>
      </c>
      <c r="D37" s="170" t="s">
        <v>1571</v>
      </c>
      <c r="E37" s="171" t="s">
        <v>22</v>
      </c>
      <c r="F37" s="172">
        <v>1.5</v>
      </c>
      <c r="G37" s="258">
        <v>468.68</v>
      </c>
      <c r="H37" s="256">
        <f t="shared" si="1"/>
        <v>703.02</v>
      </c>
    </row>
    <row r="38" spans="1:8" ht="38.25">
      <c r="A38" s="126" t="s">
        <v>1630</v>
      </c>
      <c r="B38" s="169" t="s">
        <v>20</v>
      </c>
      <c r="C38" s="169">
        <v>40806</v>
      </c>
      <c r="D38" s="170" t="s">
        <v>1612</v>
      </c>
      <c r="E38" s="171" t="s">
        <v>22</v>
      </c>
      <c r="F38" s="172">
        <v>208.95</v>
      </c>
      <c r="G38" s="258">
        <v>26.48</v>
      </c>
      <c r="H38" s="256">
        <f t="shared" si="1"/>
        <v>5533</v>
      </c>
    </row>
    <row r="39" spans="1:8">
      <c r="A39" s="126" t="s">
        <v>1631</v>
      </c>
      <c r="B39" s="169" t="s">
        <v>76</v>
      </c>
      <c r="C39" s="169">
        <v>102193</v>
      </c>
      <c r="D39" s="170" t="s">
        <v>1613</v>
      </c>
      <c r="E39" s="171" t="s">
        <v>22</v>
      </c>
      <c r="F39" s="172">
        <v>89.35</v>
      </c>
      <c r="G39" s="258">
        <v>2.2200000000000002</v>
      </c>
      <c r="H39" s="256">
        <f t="shared" si="1"/>
        <v>198.36</v>
      </c>
    </row>
    <row r="40" spans="1:8" ht="51">
      <c r="A40" s="126" t="s">
        <v>1632</v>
      </c>
      <c r="B40" s="169" t="s">
        <v>20</v>
      </c>
      <c r="C40" s="169">
        <v>62504</v>
      </c>
      <c r="D40" s="170" t="s">
        <v>1658</v>
      </c>
      <c r="E40" s="171" t="s">
        <v>21</v>
      </c>
      <c r="F40" s="172">
        <v>1</v>
      </c>
      <c r="G40" s="258">
        <v>1823.19</v>
      </c>
      <c r="H40" s="256">
        <f t="shared" si="1"/>
        <v>1823.19</v>
      </c>
    </row>
    <row r="41" spans="1:8" ht="25.5">
      <c r="A41" s="126" t="s">
        <v>1633</v>
      </c>
      <c r="B41" s="169" t="s">
        <v>20</v>
      </c>
      <c r="C41" s="169">
        <v>60108</v>
      </c>
      <c r="D41" s="170" t="s">
        <v>1659</v>
      </c>
      <c r="E41" s="171" t="s">
        <v>21</v>
      </c>
      <c r="F41" s="172">
        <v>11</v>
      </c>
      <c r="G41" s="258">
        <v>412.19</v>
      </c>
      <c r="H41" s="256">
        <f t="shared" si="1"/>
        <v>4534.09</v>
      </c>
    </row>
    <row r="42" spans="1:8" ht="51">
      <c r="A42" s="126" t="s">
        <v>1634</v>
      </c>
      <c r="B42" s="169" t="s">
        <v>20</v>
      </c>
      <c r="C42" s="169">
        <v>62503</v>
      </c>
      <c r="D42" s="170" t="s">
        <v>1660</v>
      </c>
      <c r="E42" s="171" t="s">
        <v>21</v>
      </c>
      <c r="F42" s="172">
        <v>1</v>
      </c>
      <c r="G42" s="258">
        <v>1729.93</v>
      </c>
      <c r="H42" s="256">
        <f t="shared" si="1"/>
        <v>1729.93</v>
      </c>
    </row>
    <row r="43" spans="1:8" ht="25.5">
      <c r="A43" s="126" t="s">
        <v>1640</v>
      </c>
      <c r="B43" s="169" t="s">
        <v>20</v>
      </c>
      <c r="C43" s="169">
        <v>60103</v>
      </c>
      <c r="D43" s="170" t="s">
        <v>1661</v>
      </c>
      <c r="E43" s="171" t="s">
        <v>21</v>
      </c>
      <c r="F43" s="172">
        <v>4</v>
      </c>
      <c r="G43" s="258">
        <v>345.88</v>
      </c>
      <c r="H43" s="256">
        <f t="shared" si="1"/>
        <v>1383.52</v>
      </c>
    </row>
    <row r="44" spans="1:8" ht="51">
      <c r="A44" s="126" t="s">
        <v>1641</v>
      </c>
      <c r="B44" s="169" t="s">
        <v>20</v>
      </c>
      <c r="C44" s="169">
        <v>62502</v>
      </c>
      <c r="D44" s="170" t="s">
        <v>1662</v>
      </c>
      <c r="E44" s="171" t="s">
        <v>21</v>
      </c>
      <c r="F44" s="172">
        <v>2</v>
      </c>
      <c r="G44" s="258">
        <v>1535.61</v>
      </c>
      <c r="H44" s="256">
        <f t="shared" si="1"/>
        <v>3071.22</v>
      </c>
    </row>
    <row r="45" spans="1:8" ht="25.5">
      <c r="A45" s="126" t="s">
        <v>1642</v>
      </c>
      <c r="B45" s="169" t="s">
        <v>20</v>
      </c>
      <c r="C45" s="169">
        <v>60102</v>
      </c>
      <c r="D45" s="170" t="s">
        <v>1565</v>
      </c>
      <c r="E45" s="171" t="s">
        <v>21</v>
      </c>
      <c r="F45" s="172">
        <v>3</v>
      </c>
      <c r="G45" s="258">
        <v>345.88</v>
      </c>
      <c r="H45" s="256">
        <f t="shared" si="1"/>
        <v>1037.6400000000001</v>
      </c>
    </row>
    <row r="46" spans="1:8">
      <c r="A46" s="126" t="s">
        <v>1646</v>
      </c>
      <c r="B46" s="169" t="s">
        <v>20</v>
      </c>
      <c r="C46" s="169">
        <v>71104</v>
      </c>
      <c r="D46" s="170" t="s">
        <v>1569</v>
      </c>
      <c r="E46" s="171" t="s">
        <v>22</v>
      </c>
      <c r="F46" s="172">
        <v>0.49</v>
      </c>
      <c r="G46" s="258">
        <v>652.48</v>
      </c>
      <c r="H46" s="256">
        <f t="shared" si="1"/>
        <v>319.72000000000003</v>
      </c>
    </row>
    <row r="47" spans="1:8">
      <c r="A47" s="126" t="s">
        <v>1648</v>
      </c>
      <c r="B47" s="169" t="s">
        <v>20</v>
      </c>
      <c r="C47" s="169">
        <v>170220</v>
      </c>
      <c r="D47" s="170" t="s">
        <v>1591</v>
      </c>
      <c r="E47" s="171" t="s">
        <v>22</v>
      </c>
      <c r="F47" s="172">
        <v>0.6</v>
      </c>
      <c r="G47" s="258">
        <v>429.96</v>
      </c>
      <c r="H47" s="256">
        <f t="shared" si="1"/>
        <v>257.98</v>
      </c>
    </row>
    <row r="48" spans="1:8" ht="25.5">
      <c r="A48" s="126" t="s">
        <v>1649</v>
      </c>
      <c r="B48" s="169" t="s">
        <v>20</v>
      </c>
      <c r="C48" s="169">
        <v>62204</v>
      </c>
      <c r="D48" s="170" t="s">
        <v>1663</v>
      </c>
      <c r="E48" s="171" t="s">
        <v>21</v>
      </c>
      <c r="F48" s="172">
        <v>14</v>
      </c>
      <c r="G48" s="258">
        <v>83.68</v>
      </c>
      <c r="H48" s="256">
        <f t="shared" si="1"/>
        <v>1171.52</v>
      </c>
    </row>
    <row r="49" spans="1:15987" ht="25.5">
      <c r="A49" s="126" t="s">
        <v>1650</v>
      </c>
      <c r="B49" s="169" t="s">
        <v>20</v>
      </c>
      <c r="C49" s="169">
        <v>71704</v>
      </c>
      <c r="D49" s="170" t="s">
        <v>1664</v>
      </c>
      <c r="E49" s="171" t="s">
        <v>22</v>
      </c>
      <c r="F49" s="172">
        <v>8</v>
      </c>
      <c r="G49" s="258">
        <v>994.27</v>
      </c>
      <c r="H49" s="256">
        <f t="shared" si="1"/>
        <v>7954.16</v>
      </c>
    </row>
    <row r="50" spans="1:15987" s="200" customFormat="1" ht="15">
      <c r="A50" s="126">
        <v>5</v>
      </c>
      <c r="B50" s="169"/>
      <c r="C50" s="169"/>
      <c r="D50" s="170" t="s">
        <v>993</v>
      </c>
      <c r="E50" s="171"/>
      <c r="F50" s="172">
        <v>0</v>
      </c>
      <c r="G50" s="258"/>
      <c r="H50" s="256">
        <f>SUM(H51:H54)</f>
        <v>49146.53</v>
      </c>
    </row>
    <row r="51" spans="1:15987" ht="25.5">
      <c r="A51" s="126" t="s">
        <v>1332</v>
      </c>
      <c r="B51" s="169" t="s">
        <v>20</v>
      </c>
      <c r="C51" s="169">
        <v>10246</v>
      </c>
      <c r="D51" s="170" t="s">
        <v>1572</v>
      </c>
      <c r="E51" s="171" t="s">
        <v>22</v>
      </c>
      <c r="F51" s="172">
        <v>949.9</v>
      </c>
      <c r="G51" s="258">
        <v>3.73</v>
      </c>
      <c r="H51" s="256">
        <f>IFERROR(ROUND($G51*$F51,2),"")</f>
        <v>3543.13</v>
      </c>
    </row>
    <row r="52" spans="1:15987" ht="25.5">
      <c r="A52" s="126" t="s">
        <v>1601</v>
      </c>
      <c r="B52" s="169" t="s">
        <v>20</v>
      </c>
      <c r="C52" s="169">
        <v>160707</v>
      </c>
      <c r="D52" s="170" t="s">
        <v>1573</v>
      </c>
      <c r="E52" s="171" t="s">
        <v>22</v>
      </c>
      <c r="F52" s="172">
        <v>658.86</v>
      </c>
      <c r="G52" s="258">
        <v>26.05</v>
      </c>
      <c r="H52" s="256">
        <f>IFERROR(ROUND($G52*$F52,2),"")</f>
        <v>17163.3</v>
      </c>
    </row>
    <row r="53" spans="1:15987" ht="25.5">
      <c r="A53" s="126" t="s">
        <v>1334</v>
      </c>
      <c r="B53" s="169" t="s">
        <v>20</v>
      </c>
      <c r="C53" s="169">
        <v>160707</v>
      </c>
      <c r="D53" s="170" t="s">
        <v>1573</v>
      </c>
      <c r="E53" s="171" t="s">
        <v>22</v>
      </c>
      <c r="F53" s="172">
        <v>726.85</v>
      </c>
      <c r="G53" s="258">
        <v>26.05</v>
      </c>
      <c r="H53" s="256">
        <f>IFERROR(ROUND($G53*$F53,2),"")</f>
        <v>18934.439999999999</v>
      </c>
    </row>
    <row r="54" spans="1:15987" ht="25.5">
      <c r="A54" s="265" t="s">
        <v>1335</v>
      </c>
      <c r="B54" s="266" t="s">
        <v>20</v>
      </c>
      <c r="C54" s="266">
        <v>160708</v>
      </c>
      <c r="D54" s="267" t="s">
        <v>1314</v>
      </c>
      <c r="E54" s="268" t="s">
        <v>22</v>
      </c>
      <c r="F54" s="269">
        <v>361.02</v>
      </c>
      <c r="G54" s="270">
        <v>26.33</v>
      </c>
      <c r="H54" s="271">
        <f>IFERROR(ROUND($G54*$F54,2),"")</f>
        <v>9505.66</v>
      </c>
    </row>
    <row r="55" spans="1:15987" s="200" customFormat="1" ht="15">
      <c r="A55" s="175">
        <v>6</v>
      </c>
      <c r="B55" s="275"/>
      <c r="C55" s="275"/>
      <c r="D55" s="276" t="s">
        <v>1336</v>
      </c>
      <c r="E55" s="277"/>
      <c r="F55" s="278">
        <v>0</v>
      </c>
      <c r="G55" s="279"/>
      <c r="H55" s="280">
        <f>SUM(H56:H64)</f>
        <v>78458.639999999985</v>
      </c>
      <c r="I55" s="285"/>
      <c r="J55" s="281"/>
      <c r="K55" s="282"/>
      <c r="L55" s="453"/>
      <c r="M55" s="453"/>
      <c r="N55" s="453"/>
      <c r="O55" s="283"/>
      <c r="P55" s="284"/>
      <c r="Q55" s="285"/>
      <c r="R55" s="281"/>
      <c r="S55" s="282"/>
      <c r="T55" s="453"/>
      <c r="U55" s="453"/>
      <c r="V55" s="453"/>
      <c r="W55" s="283"/>
      <c r="X55" s="284"/>
      <c r="Y55" s="285"/>
      <c r="Z55" s="281"/>
      <c r="AA55" s="282"/>
      <c r="AB55" s="453"/>
      <c r="AC55" s="453"/>
      <c r="AD55" s="453"/>
      <c r="AE55" s="283"/>
      <c r="AF55" s="284"/>
      <c r="AG55" s="285"/>
      <c r="AH55" s="281"/>
      <c r="AI55" s="282"/>
      <c r="AJ55" s="453"/>
      <c r="AK55" s="453"/>
      <c r="AL55" s="453"/>
      <c r="AM55" s="283"/>
      <c r="AN55" s="284"/>
      <c r="AO55" s="285"/>
      <c r="AP55" s="281"/>
      <c r="AQ55" s="282"/>
      <c r="AR55" s="453"/>
      <c r="AS55" s="453"/>
      <c r="AT55" s="453"/>
      <c r="AU55" s="283"/>
      <c r="AV55" s="284"/>
      <c r="AW55" s="285"/>
      <c r="AX55" s="281"/>
      <c r="AY55" s="282"/>
      <c r="AZ55" s="453"/>
      <c r="BA55" s="453"/>
      <c r="BB55" s="453"/>
      <c r="BC55" s="283"/>
      <c r="BD55" s="284"/>
      <c r="BE55" s="285"/>
      <c r="BF55" s="281"/>
      <c r="BG55" s="282"/>
      <c r="BH55" s="453"/>
      <c r="BI55" s="453"/>
      <c r="BJ55" s="453"/>
      <c r="BK55" s="283"/>
      <c r="BL55" s="284"/>
      <c r="BM55" s="285"/>
      <c r="BN55" s="281"/>
      <c r="BO55" s="282"/>
      <c r="BP55" s="453"/>
      <c r="BQ55" s="453"/>
      <c r="BR55" s="453"/>
      <c r="BS55" s="283"/>
      <c r="BT55" s="284"/>
      <c r="BU55" s="285"/>
      <c r="BV55" s="281"/>
      <c r="BW55" s="282"/>
      <c r="BX55" s="453"/>
      <c r="BY55" s="453"/>
      <c r="BZ55" s="453"/>
      <c r="CA55" s="283"/>
      <c r="CB55" s="284"/>
      <c r="CC55" s="285"/>
      <c r="CD55" s="281"/>
      <c r="CE55" s="282"/>
      <c r="CF55" s="453"/>
      <c r="CG55" s="453"/>
      <c r="CH55" s="453"/>
      <c r="CI55" s="283"/>
      <c r="CJ55" s="284"/>
      <c r="CK55" s="285"/>
      <c r="CL55" s="281"/>
      <c r="CM55" s="282"/>
      <c r="CN55" s="453"/>
      <c r="CO55" s="453"/>
      <c r="CP55" s="453"/>
      <c r="CQ55" s="283"/>
      <c r="CR55" s="284"/>
      <c r="CS55" s="285"/>
      <c r="CT55" s="281"/>
      <c r="CU55" s="282"/>
      <c r="CV55" s="453"/>
      <c r="CW55" s="453"/>
      <c r="CX55" s="453"/>
      <c r="CY55" s="283"/>
      <c r="CZ55" s="284"/>
      <c r="DA55" s="285"/>
      <c r="DB55" s="281"/>
      <c r="DC55" s="282"/>
      <c r="DD55" s="453"/>
      <c r="DE55" s="453"/>
      <c r="DF55" s="453"/>
      <c r="DG55" s="283"/>
      <c r="DH55" s="284"/>
      <c r="DI55" s="285"/>
      <c r="DJ55" s="281"/>
      <c r="DK55" s="282"/>
      <c r="DL55" s="453"/>
      <c r="DM55" s="453"/>
      <c r="DN55" s="453"/>
      <c r="DO55" s="283"/>
      <c r="DP55" s="284"/>
      <c r="DQ55" s="285"/>
      <c r="DR55" s="281"/>
      <c r="DS55" s="282"/>
      <c r="DT55" s="453"/>
      <c r="DU55" s="453"/>
      <c r="DV55" s="453"/>
      <c r="DW55" s="283"/>
      <c r="DX55" s="284"/>
      <c r="DY55" s="285"/>
      <c r="DZ55" s="281"/>
      <c r="EA55" s="282"/>
      <c r="EB55" s="453"/>
      <c r="EC55" s="453"/>
      <c r="ED55" s="453"/>
      <c r="EE55" s="283"/>
      <c r="EF55" s="284"/>
      <c r="EG55" s="285"/>
      <c r="EH55" s="281"/>
      <c r="EI55" s="282"/>
      <c r="EJ55" s="453"/>
      <c r="EK55" s="453"/>
      <c r="EL55" s="453"/>
      <c r="EM55" s="283"/>
      <c r="EN55" s="284"/>
      <c r="EO55" s="285"/>
      <c r="EP55" s="281"/>
      <c r="EQ55" s="282"/>
      <c r="ER55" s="453"/>
      <c r="ES55" s="453"/>
      <c r="ET55" s="453"/>
      <c r="EU55" s="283"/>
      <c r="EV55" s="284"/>
      <c r="EW55" s="285"/>
      <c r="EX55" s="281"/>
      <c r="EY55" s="282"/>
      <c r="EZ55" s="453"/>
      <c r="FA55" s="453"/>
      <c r="FB55" s="453"/>
      <c r="FC55" s="283"/>
      <c r="FD55" s="284"/>
      <c r="FE55" s="285"/>
      <c r="FF55" s="281"/>
      <c r="FG55" s="282"/>
      <c r="FH55" s="453"/>
      <c r="FI55" s="453"/>
      <c r="FJ55" s="453"/>
      <c r="FK55" s="283"/>
      <c r="FL55" s="284"/>
      <c r="FM55" s="285"/>
      <c r="FN55" s="281"/>
      <c r="FO55" s="282"/>
      <c r="FP55" s="453"/>
      <c r="FQ55" s="453"/>
      <c r="FR55" s="453"/>
      <c r="FS55" s="283"/>
      <c r="FT55" s="284"/>
      <c r="FU55" s="285"/>
      <c r="FV55" s="281"/>
      <c r="FW55" s="282"/>
      <c r="FX55" s="453"/>
      <c r="FY55" s="453"/>
      <c r="FZ55" s="453"/>
      <c r="GA55" s="283"/>
      <c r="GB55" s="284"/>
      <c r="GC55" s="285"/>
      <c r="GD55" s="281"/>
      <c r="GE55" s="282"/>
      <c r="GF55" s="453"/>
      <c r="GG55" s="453"/>
      <c r="GH55" s="453"/>
      <c r="GI55" s="283"/>
      <c r="GJ55" s="284"/>
      <c r="GK55" s="285"/>
      <c r="GL55" s="281"/>
      <c r="GM55" s="282"/>
      <c r="GN55" s="453"/>
      <c r="GO55" s="453"/>
      <c r="GP55" s="453"/>
      <c r="GQ55" s="283"/>
      <c r="GR55" s="284"/>
      <c r="GS55" s="285"/>
      <c r="GT55" s="281"/>
      <c r="GU55" s="282"/>
      <c r="GV55" s="453"/>
      <c r="GW55" s="453"/>
      <c r="GX55" s="453"/>
      <c r="GY55" s="283"/>
      <c r="GZ55" s="284"/>
      <c r="HA55" s="285"/>
      <c r="HB55" s="281"/>
      <c r="HC55" s="282"/>
      <c r="HD55" s="453"/>
      <c r="HE55" s="453"/>
      <c r="HF55" s="453"/>
      <c r="HG55" s="283"/>
      <c r="HH55" s="284"/>
      <c r="HI55" s="285"/>
      <c r="HJ55" s="281"/>
      <c r="HK55" s="282"/>
      <c r="HL55" s="453"/>
      <c r="HM55" s="453"/>
      <c r="HN55" s="453"/>
      <c r="HO55" s="283"/>
      <c r="HP55" s="284"/>
      <c r="HQ55" s="285"/>
      <c r="HR55" s="281"/>
      <c r="HS55" s="282"/>
      <c r="HT55" s="453"/>
      <c r="HU55" s="453"/>
      <c r="HV55" s="453"/>
      <c r="HW55" s="283"/>
      <c r="HX55" s="284"/>
      <c r="HY55" s="285"/>
      <c r="HZ55" s="281"/>
      <c r="IA55" s="282"/>
      <c r="IB55" s="453"/>
      <c r="IC55" s="453"/>
      <c r="ID55" s="453"/>
      <c r="IE55" s="283"/>
      <c r="IF55" s="284"/>
      <c r="IG55" s="285"/>
      <c r="IH55" s="281"/>
      <c r="II55" s="282"/>
      <c r="IJ55" s="453"/>
      <c r="IK55" s="453"/>
      <c r="IL55" s="453"/>
      <c r="IM55" s="283"/>
      <c r="IN55" s="284"/>
      <c r="IO55" s="285"/>
      <c r="IP55" s="281"/>
      <c r="IQ55" s="282"/>
      <c r="IR55" s="453"/>
      <c r="IS55" s="453"/>
      <c r="IT55" s="453"/>
      <c r="IU55" s="283"/>
      <c r="IV55" s="284"/>
      <c r="IW55" s="285"/>
      <c r="IX55" s="281"/>
      <c r="IY55" s="282"/>
      <c r="IZ55" s="453"/>
      <c r="JA55" s="453"/>
      <c r="JB55" s="453"/>
      <c r="JC55" s="283"/>
      <c r="JD55" s="284"/>
      <c r="JE55" s="285"/>
      <c r="JF55" s="281"/>
      <c r="JG55" s="282"/>
      <c r="JH55" s="453"/>
      <c r="JI55" s="453"/>
      <c r="JJ55" s="453"/>
      <c r="JK55" s="283"/>
      <c r="JL55" s="284"/>
      <c r="JM55" s="285"/>
      <c r="JN55" s="281"/>
      <c r="JO55" s="282"/>
      <c r="JP55" s="453"/>
      <c r="JQ55" s="453"/>
      <c r="JR55" s="453"/>
      <c r="JS55" s="283"/>
      <c r="JT55" s="284"/>
      <c r="JU55" s="285"/>
      <c r="JV55" s="281"/>
      <c r="JW55" s="282"/>
      <c r="JX55" s="453"/>
      <c r="JY55" s="453"/>
      <c r="JZ55" s="453"/>
      <c r="KA55" s="283"/>
      <c r="KB55" s="284"/>
      <c r="KC55" s="285"/>
      <c r="KD55" s="281"/>
      <c r="KE55" s="282"/>
      <c r="KF55" s="453"/>
      <c r="KG55" s="453"/>
      <c r="KH55" s="453"/>
      <c r="KI55" s="283"/>
      <c r="KJ55" s="284"/>
      <c r="KK55" s="285"/>
      <c r="KL55" s="281"/>
      <c r="KM55" s="282"/>
      <c r="KN55" s="453"/>
      <c r="KO55" s="453"/>
      <c r="KP55" s="453"/>
      <c r="KQ55" s="283"/>
      <c r="KR55" s="284"/>
      <c r="KS55" s="285"/>
      <c r="KT55" s="281"/>
      <c r="KU55" s="282"/>
      <c r="KV55" s="453"/>
      <c r="KW55" s="453"/>
      <c r="KX55" s="453"/>
      <c r="KY55" s="283"/>
      <c r="KZ55" s="284"/>
      <c r="LA55" s="285"/>
      <c r="LB55" s="281"/>
      <c r="LC55" s="282"/>
      <c r="LD55" s="453"/>
      <c r="LE55" s="453"/>
      <c r="LF55" s="453"/>
      <c r="LG55" s="283"/>
      <c r="LH55" s="284"/>
      <c r="LI55" s="285"/>
      <c r="LJ55" s="281"/>
      <c r="LK55" s="282"/>
      <c r="LL55" s="453"/>
      <c r="LM55" s="453"/>
      <c r="LN55" s="453"/>
      <c r="LO55" s="283"/>
      <c r="LP55" s="284"/>
      <c r="LQ55" s="285"/>
      <c r="LR55" s="281"/>
      <c r="LS55" s="282"/>
      <c r="LT55" s="453"/>
      <c r="LU55" s="453"/>
      <c r="LV55" s="453"/>
      <c r="LW55" s="283"/>
      <c r="LX55" s="284"/>
      <c r="LY55" s="285"/>
      <c r="LZ55" s="281"/>
      <c r="MA55" s="282"/>
      <c r="MB55" s="453"/>
      <c r="MC55" s="453"/>
      <c r="MD55" s="453"/>
      <c r="ME55" s="283"/>
      <c r="MF55" s="284"/>
      <c r="MG55" s="285"/>
      <c r="MH55" s="281"/>
      <c r="MI55" s="282"/>
      <c r="MJ55" s="453"/>
      <c r="MK55" s="453"/>
      <c r="ML55" s="453"/>
      <c r="MM55" s="283"/>
      <c r="MN55" s="284"/>
      <c r="MO55" s="285"/>
      <c r="MP55" s="281"/>
      <c r="MQ55" s="282"/>
      <c r="MR55" s="453"/>
      <c r="MS55" s="453"/>
      <c r="MT55" s="453"/>
      <c r="MU55" s="283"/>
      <c r="MV55" s="284"/>
      <c r="MW55" s="285"/>
      <c r="MX55" s="281"/>
      <c r="MY55" s="282"/>
      <c r="MZ55" s="453"/>
      <c r="NA55" s="453"/>
      <c r="NB55" s="453"/>
      <c r="NC55" s="283"/>
      <c r="ND55" s="284"/>
      <c r="NE55" s="285"/>
      <c r="NF55" s="281"/>
      <c r="NG55" s="282"/>
      <c r="NH55" s="453"/>
      <c r="NI55" s="453"/>
      <c r="NJ55" s="453"/>
      <c r="NK55" s="283"/>
      <c r="NL55" s="284"/>
      <c r="NM55" s="285"/>
      <c r="NN55" s="281"/>
      <c r="NO55" s="282"/>
      <c r="NP55" s="453"/>
      <c r="NQ55" s="453"/>
      <c r="NR55" s="453"/>
      <c r="NS55" s="283"/>
      <c r="NT55" s="284"/>
      <c r="NU55" s="285"/>
      <c r="NV55" s="281"/>
      <c r="NW55" s="282"/>
      <c r="NX55" s="453"/>
      <c r="NY55" s="453"/>
      <c r="NZ55" s="453"/>
      <c r="OA55" s="283"/>
      <c r="OB55" s="284"/>
      <c r="OC55" s="285"/>
      <c r="OD55" s="281"/>
      <c r="OE55" s="282"/>
      <c r="OF55" s="453"/>
      <c r="OG55" s="453"/>
      <c r="OH55" s="453"/>
      <c r="OI55" s="283"/>
      <c r="OJ55" s="284"/>
      <c r="OK55" s="285"/>
      <c r="OL55" s="281"/>
      <c r="OM55" s="282"/>
      <c r="ON55" s="453"/>
      <c r="OO55" s="453"/>
      <c r="OP55" s="453"/>
      <c r="OQ55" s="283"/>
      <c r="OR55" s="284"/>
      <c r="OS55" s="285"/>
      <c r="OT55" s="281"/>
      <c r="OU55" s="282"/>
      <c r="OV55" s="453"/>
      <c r="OW55" s="453"/>
      <c r="OX55" s="453"/>
      <c r="OY55" s="283"/>
      <c r="OZ55" s="284"/>
      <c r="PA55" s="285"/>
      <c r="PB55" s="281"/>
      <c r="PC55" s="282"/>
      <c r="PD55" s="453"/>
      <c r="PE55" s="453"/>
      <c r="PF55" s="453"/>
      <c r="PG55" s="283"/>
      <c r="PH55" s="284"/>
      <c r="PI55" s="285"/>
      <c r="PJ55" s="281"/>
      <c r="PK55" s="282"/>
      <c r="PL55" s="453"/>
      <c r="PM55" s="453"/>
      <c r="PN55" s="453"/>
      <c r="PO55" s="283"/>
      <c r="PP55" s="284"/>
      <c r="PQ55" s="285"/>
      <c r="PR55" s="281"/>
      <c r="PS55" s="282"/>
      <c r="PT55" s="453"/>
      <c r="PU55" s="453"/>
      <c r="PV55" s="453"/>
      <c r="PW55" s="283"/>
      <c r="PX55" s="284"/>
      <c r="PY55" s="285"/>
      <c r="PZ55" s="281"/>
      <c r="QA55" s="282"/>
      <c r="QB55" s="453"/>
      <c r="QC55" s="453"/>
      <c r="QD55" s="453"/>
      <c r="QE55" s="283"/>
      <c r="QF55" s="284"/>
      <c r="QG55" s="285"/>
      <c r="QH55" s="281"/>
      <c r="QI55" s="282"/>
      <c r="QJ55" s="453"/>
      <c r="QK55" s="453"/>
      <c r="QL55" s="453"/>
      <c r="QM55" s="283"/>
      <c r="QN55" s="284"/>
      <c r="QO55" s="285"/>
      <c r="QP55" s="281"/>
      <c r="QQ55" s="282"/>
      <c r="QR55" s="453"/>
      <c r="QS55" s="453"/>
      <c r="QT55" s="453"/>
      <c r="QU55" s="283"/>
      <c r="QV55" s="284"/>
      <c r="QW55" s="285"/>
      <c r="QX55" s="281"/>
      <c r="QY55" s="282"/>
      <c r="QZ55" s="453"/>
      <c r="RA55" s="453"/>
      <c r="RB55" s="453"/>
      <c r="RC55" s="283"/>
      <c r="RD55" s="284"/>
      <c r="RE55" s="285"/>
      <c r="RF55" s="281"/>
      <c r="RG55" s="282"/>
      <c r="RH55" s="453"/>
      <c r="RI55" s="453"/>
      <c r="RJ55" s="453"/>
      <c r="RK55" s="283"/>
      <c r="RL55" s="284"/>
      <c r="RM55" s="285"/>
      <c r="RN55" s="281"/>
      <c r="RO55" s="282"/>
      <c r="RP55" s="453"/>
      <c r="RQ55" s="453"/>
      <c r="RR55" s="453"/>
      <c r="RS55" s="283"/>
      <c r="RT55" s="284"/>
      <c r="RU55" s="285"/>
      <c r="RV55" s="281"/>
      <c r="RW55" s="282"/>
      <c r="RX55" s="453"/>
      <c r="RY55" s="453"/>
      <c r="RZ55" s="453"/>
      <c r="SA55" s="283"/>
      <c r="SB55" s="284"/>
      <c r="SC55" s="285"/>
      <c r="SD55" s="281"/>
      <c r="SE55" s="282"/>
      <c r="SF55" s="453"/>
      <c r="SG55" s="453"/>
      <c r="SH55" s="453"/>
      <c r="SI55" s="283"/>
      <c r="SJ55" s="284"/>
      <c r="SK55" s="285"/>
      <c r="SL55" s="281"/>
      <c r="SM55" s="282"/>
      <c r="SN55" s="453"/>
      <c r="SO55" s="453"/>
      <c r="SP55" s="453"/>
      <c r="SQ55" s="283"/>
      <c r="SR55" s="284"/>
      <c r="SS55" s="285"/>
      <c r="ST55" s="281"/>
      <c r="SU55" s="282"/>
      <c r="SV55" s="453"/>
      <c r="SW55" s="453"/>
      <c r="SX55" s="453"/>
      <c r="SY55" s="283"/>
      <c r="SZ55" s="284"/>
      <c r="TA55" s="285"/>
      <c r="TB55" s="281"/>
      <c r="TC55" s="282"/>
      <c r="TD55" s="453"/>
      <c r="TE55" s="453"/>
      <c r="TF55" s="453"/>
      <c r="TG55" s="283"/>
      <c r="TH55" s="284"/>
      <c r="TI55" s="285"/>
      <c r="TJ55" s="281"/>
      <c r="TK55" s="282"/>
      <c r="TL55" s="453"/>
      <c r="TM55" s="453"/>
      <c r="TN55" s="453"/>
      <c r="TO55" s="283"/>
      <c r="TP55" s="284"/>
      <c r="TQ55" s="285"/>
      <c r="TR55" s="281"/>
      <c r="TS55" s="282"/>
      <c r="TT55" s="453"/>
      <c r="TU55" s="453"/>
      <c r="TV55" s="453"/>
      <c r="TW55" s="283"/>
      <c r="TX55" s="284"/>
      <c r="TY55" s="285"/>
      <c r="TZ55" s="281"/>
      <c r="UA55" s="282"/>
      <c r="UB55" s="453"/>
      <c r="UC55" s="453"/>
      <c r="UD55" s="453"/>
      <c r="UE55" s="283"/>
      <c r="UF55" s="284"/>
      <c r="UG55" s="285"/>
      <c r="UH55" s="281"/>
      <c r="UI55" s="282"/>
      <c r="UJ55" s="453"/>
      <c r="UK55" s="453"/>
      <c r="UL55" s="453"/>
      <c r="UM55" s="283"/>
      <c r="UN55" s="284"/>
      <c r="UO55" s="285"/>
      <c r="UP55" s="281"/>
      <c r="UQ55" s="282"/>
      <c r="UR55" s="453"/>
      <c r="US55" s="453"/>
      <c r="UT55" s="453"/>
      <c r="UU55" s="283"/>
      <c r="UV55" s="284"/>
      <c r="UW55" s="285"/>
      <c r="UX55" s="281"/>
      <c r="UY55" s="282"/>
      <c r="UZ55" s="453"/>
      <c r="VA55" s="453"/>
      <c r="VB55" s="453"/>
      <c r="VC55" s="283"/>
      <c r="VD55" s="284"/>
      <c r="VE55" s="285"/>
      <c r="VF55" s="281"/>
      <c r="VG55" s="282"/>
      <c r="VH55" s="453"/>
      <c r="VI55" s="453"/>
      <c r="VJ55" s="453"/>
      <c r="VK55" s="283"/>
      <c r="VL55" s="284"/>
      <c r="VM55" s="285"/>
      <c r="VN55" s="281"/>
      <c r="VO55" s="282"/>
      <c r="VP55" s="453"/>
      <c r="VQ55" s="453"/>
      <c r="VR55" s="453"/>
      <c r="VS55" s="283"/>
      <c r="VT55" s="284"/>
      <c r="VU55" s="285"/>
      <c r="VV55" s="281"/>
      <c r="VW55" s="282"/>
      <c r="VX55" s="453"/>
      <c r="VY55" s="453"/>
      <c r="VZ55" s="453"/>
      <c r="WA55" s="283"/>
      <c r="WB55" s="284"/>
      <c r="WC55" s="285"/>
      <c r="WD55" s="281"/>
      <c r="WE55" s="282"/>
      <c r="WF55" s="453"/>
      <c r="WG55" s="453"/>
      <c r="WH55" s="453"/>
      <c r="WI55" s="283"/>
      <c r="WJ55" s="284"/>
      <c r="WK55" s="285"/>
      <c r="WL55" s="281"/>
      <c r="WM55" s="282"/>
      <c r="WN55" s="453"/>
      <c r="WO55" s="453"/>
      <c r="WP55" s="453"/>
      <c r="WQ55" s="283"/>
      <c r="WR55" s="284"/>
      <c r="WS55" s="285"/>
      <c r="WT55" s="281"/>
      <c r="WU55" s="282"/>
      <c r="WV55" s="453"/>
      <c r="WW55" s="453"/>
      <c r="WX55" s="453"/>
      <c r="WY55" s="283"/>
      <c r="WZ55" s="284"/>
      <c r="XA55" s="285"/>
      <c r="XB55" s="281"/>
      <c r="XC55" s="282"/>
      <c r="XD55" s="453"/>
      <c r="XE55" s="453"/>
      <c r="XF55" s="453"/>
      <c r="XG55" s="283"/>
      <c r="XH55" s="284"/>
      <c r="XI55" s="285"/>
      <c r="XJ55" s="281"/>
      <c r="XK55" s="282"/>
      <c r="XL55" s="453"/>
      <c r="XM55" s="453"/>
      <c r="XN55" s="453"/>
      <c r="XO55" s="283"/>
      <c r="XP55" s="284"/>
      <c r="XQ55" s="285"/>
      <c r="XR55" s="281"/>
      <c r="XS55" s="282"/>
      <c r="XT55" s="453"/>
      <c r="XU55" s="453"/>
      <c r="XV55" s="453"/>
      <c r="XW55" s="283"/>
      <c r="XX55" s="284"/>
      <c r="XY55" s="285"/>
      <c r="XZ55" s="281"/>
      <c r="YA55" s="282"/>
      <c r="YB55" s="453"/>
      <c r="YC55" s="453"/>
      <c r="YD55" s="453"/>
      <c r="YE55" s="283"/>
      <c r="YF55" s="284"/>
      <c r="YG55" s="285"/>
      <c r="YH55" s="281"/>
      <c r="YI55" s="282"/>
      <c r="YJ55" s="453"/>
      <c r="YK55" s="453"/>
      <c r="YL55" s="453"/>
      <c r="YM55" s="283"/>
      <c r="YN55" s="284"/>
      <c r="YO55" s="285"/>
      <c r="YP55" s="281"/>
      <c r="YQ55" s="282"/>
      <c r="YR55" s="453"/>
      <c r="YS55" s="453"/>
      <c r="YT55" s="453"/>
      <c r="YU55" s="283"/>
      <c r="YV55" s="284"/>
      <c r="YW55" s="285"/>
      <c r="YX55" s="281"/>
      <c r="YY55" s="282"/>
      <c r="YZ55" s="453"/>
      <c r="ZA55" s="453"/>
      <c r="ZB55" s="453"/>
      <c r="ZC55" s="283"/>
      <c r="ZD55" s="284"/>
      <c r="ZE55" s="285"/>
      <c r="ZF55" s="281"/>
      <c r="ZG55" s="282"/>
      <c r="ZH55" s="453"/>
      <c r="ZI55" s="453"/>
      <c r="ZJ55" s="453"/>
      <c r="ZK55" s="283"/>
      <c r="ZL55" s="284"/>
      <c r="ZM55" s="285"/>
      <c r="ZN55" s="281"/>
      <c r="ZO55" s="282"/>
      <c r="ZP55" s="453"/>
      <c r="ZQ55" s="453"/>
      <c r="ZR55" s="453"/>
      <c r="ZS55" s="283"/>
      <c r="ZT55" s="284"/>
      <c r="ZU55" s="285"/>
      <c r="ZV55" s="281"/>
      <c r="ZW55" s="282"/>
      <c r="ZX55" s="453"/>
      <c r="ZY55" s="453"/>
      <c r="ZZ55" s="453"/>
      <c r="AAA55" s="283"/>
      <c r="AAB55" s="284"/>
      <c r="AAC55" s="285"/>
      <c r="AAD55" s="281"/>
      <c r="AAE55" s="282"/>
      <c r="AAF55" s="453"/>
      <c r="AAG55" s="453"/>
      <c r="AAH55" s="453"/>
      <c r="AAI55" s="283"/>
      <c r="AAJ55" s="284"/>
      <c r="AAK55" s="285"/>
      <c r="AAL55" s="281"/>
      <c r="AAM55" s="282"/>
      <c r="AAN55" s="453"/>
      <c r="AAO55" s="453"/>
      <c r="AAP55" s="453"/>
      <c r="AAQ55" s="283"/>
      <c r="AAR55" s="284"/>
      <c r="AAS55" s="285"/>
      <c r="AAT55" s="281"/>
      <c r="AAU55" s="282"/>
      <c r="AAV55" s="453"/>
      <c r="AAW55" s="453"/>
      <c r="AAX55" s="453"/>
      <c r="AAY55" s="283"/>
      <c r="AAZ55" s="284"/>
      <c r="ABA55" s="285"/>
      <c r="ABB55" s="281"/>
      <c r="ABC55" s="282"/>
      <c r="ABD55" s="453"/>
      <c r="ABE55" s="453"/>
      <c r="ABF55" s="453"/>
      <c r="ABG55" s="283"/>
      <c r="ABH55" s="284"/>
      <c r="ABI55" s="285"/>
      <c r="ABJ55" s="281"/>
      <c r="ABK55" s="282"/>
      <c r="ABL55" s="453"/>
      <c r="ABM55" s="453"/>
      <c r="ABN55" s="453"/>
      <c r="ABO55" s="283"/>
      <c r="ABP55" s="284"/>
      <c r="ABQ55" s="285"/>
      <c r="ABR55" s="281"/>
      <c r="ABS55" s="282"/>
      <c r="ABT55" s="453"/>
      <c r="ABU55" s="453"/>
      <c r="ABV55" s="453"/>
      <c r="ABW55" s="283"/>
      <c r="ABX55" s="284"/>
      <c r="ABY55" s="285"/>
      <c r="ABZ55" s="281"/>
      <c r="ACA55" s="282"/>
      <c r="ACB55" s="453"/>
      <c r="ACC55" s="453"/>
      <c r="ACD55" s="453"/>
      <c r="ACE55" s="283"/>
      <c r="ACF55" s="284"/>
      <c r="ACG55" s="285"/>
      <c r="ACH55" s="281"/>
      <c r="ACI55" s="282"/>
      <c r="ACJ55" s="453"/>
      <c r="ACK55" s="453"/>
      <c r="ACL55" s="453"/>
      <c r="ACM55" s="283"/>
      <c r="ACN55" s="284"/>
      <c r="ACO55" s="285"/>
      <c r="ACP55" s="281"/>
      <c r="ACQ55" s="282"/>
      <c r="ACR55" s="453"/>
      <c r="ACS55" s="453"/>
      <c r="ACT55" s="453"/>
      <c r="ACU55" s="283"/>
      <c r="ACV55" s="284"/>
      <c r="ACW55" s="285"/>
      <c r="ACX55" s="281"/>
      <c r="ACY55" s="282"/>
      <c r="ACZ55" s="453"/>
      <c r="ADA55" s="453"/>
      <c r="ADB55" s="453"/>
      <c r="ADC55" s="283"/>
      <c r="ADD55" s="284"/>
      <c r="ADE55" s="285"/>
      <c r="ADF55" s="281"/>
      <c r="ADG55" s="282"/>
      <c r="ADH55" s="453"/>
      <c r="ADI55" s="453"/>
      <c r="ADJ55" s="453"/>
      <c r="ADK55" s="283"/>
      <c r="ADL55" s="284"/>
      <c r="ADM55" s="285"/>
      <c r="ADN55" s="281"/>
      <c r="ADO55" s="282"/>
      <c r="ADP55" s="453"/>
      <c r="ADQ55" s="453"/>
      <c r="ADR55" s="453"/>
      <c r="ADS55" s="283"/>
      <c r="ADT55" s="284"/>
      <c r="ADU55" s="285"/>
      <c r="ADV55" s="281"/>
      <c r="ADW55" s="282"/>
      <c r="ADX55" s="453"/>
      <c r="ADY55" s="453"/>
      <c r="ADZ55" s="453"/>
      <c r="AEA55" s="283"/>
      <c r="AEB55" s="284"/>
      <c r="AEC55" s="285"/>
      <c r="AED55" s="281"/>
      <c r="AEE55" s="282"/>
      <c r="AEF55" s="453"/>
      <c r="AEG55" s="453"/>
      <c r="AEH55" s="453"/>
      <c r="AEI55" s="283"/>
      <c r="AEJ55" s="284"/>
      <c r="AEK55" s="285"/>
      <c r="AEL55" s="281"/>
      <c r="AEM55" s="282"/>
      <c r="AEN55" s="453"/>
      <c r="AEO55" s="453"/>
      <c r="AEP55" s="453"/>
      <c r="AEQ55" s="283"/>
      <c r="AER55" s="284"/>
      <c r="AES55" s="285"/>
      <c r="AET55" s="281"/>
      <c r="AEU55" s="282"/>
      <c r="AEV55" s="453"/>
      <c r="AEW55" s="453"/>
      <c r="AEX55" s="453"/>
      <c r="AEY55" s="283"/>
      <c r="AEZ55" s="284"/>
      <c r="AFA55" s="285"/>
      <c r="AFB55" s="281"/>
      <c r="AFC55" s="282"/>
      <c r="AFD55" s="453"/>
      <c r="AFE55" s="453"/>
      <c r="AFF55" s="453"/>
      <c r="AFG55" s="283"/>
      <c r="AFH55" s="284"/>
      <c r="AFI55" s="285"/>
      <c r="AFJ55" s="281"/>
      <c r="AFK55" s="282"/>
      <c r="AFL55" s="453"/>
      <c r="AFM55" s="453"/>
      <c r="AFN55" s="453"/>
      <c r="AFO55" s="283"/>
      <c r="AFP55" s="284"/>
      <c r="AFQ55" s="285"/>
      <c r="AFR55" s="281"/>
      <c r="AFS55" s="282"/>
      <c r="AFT55" s="453"/>
      <c r="AFU55" s="453"/>
      <c r="AFV55" s="453"/>
      <c r="AFW55" s="283"/>
      <c r="AFX55" s="284"/>
      <c r="AFY55" s="285"/>
      <c r="AFZ55" s="281"/>
      <c r="AGA55" s="282"/>
      <c r="AGB55" s="453"/>
      <c r="AGC55" s="453"/>
      <c r="AGD55" s="453"/>
      <c r="AGE55" s="283"/>
      <c r="AGF55" s="284"/>
      <c r="AGG55" s="285"/>
      <c r="AGH55" s="281"/>
      <c r="AGI55" s="282"/>
      <c r="AGJ55" s="453"/>
      <c r="AGK55" s="453"/>
      <c r="AGL55" s="453"/>
      <c r="AGM55" s="283"/>
      <c r="AGN55" s="284"/>
      <c r="AGO55" s="285"/>
      <c r="AGP55" s="281"/>
      <c r="AGQ55" s="282"/>
      <c r="AGR55" s="453"/>
      <c r="AGS55" s="453"/>
      <c r="AGT55" s="453"/>
      <c r="AGU55" s="283"/>
      <c r="AGV55" s="284"/>
      <c r="AGW55" s="285"/>
      <c r="AGX55" s="281"/>
      <c r="AGY55" s="282"/>
      <c r="AGZ55" s="453"/>
      <c r="AHA55" s="453"/>
      <c r="AHB55" s="453"/>
      <c r="AHC55" s="283"/>
      <c r="AHD55" s="284"/>
      <c r="AHE55" s="285"/>
      <c r="AHF55" s="281"/>
      <c r="AHG55" s="282"/>
      <c r="AHH55" s="453"/>
      <c r="AHI55" s="453"/>
      <c r="AHJ55" s="453"/>
      <c r="AHK55" s="283"/>
      <c r="AHL55" s="284"/>
      <c r="AHM55" s="285"/>
      <c r="AHN55" s="281"/>
      <c r="AHO55" s="282"/>
      <c r="AHP55" s="453"/>
      <c r="AHQ55" s="453"/>
      <c r="AHR55" s="453"/>
      <c r="AHS55" s="283"/>
      <c r="AHT55" s="284"/>
      <c r="AHU55" s="285"/>
      <c r="AHV55" s="281"/>
      <c r="AHW55" s="282"/>
      <c r="AHX55" s="453"/>
      <c r="AHY55" s="453"/>
      <c r="AHZ55" s="453"/>
      <c r="AIA55" s="283"/>
      <c r="AIB55" s="284"/>
      <c r="AIC55" s="285"/>
      <c r="AID55" s="281"/>
      <c r="AIE55" s="282"/>
      <c r="AIF55" s="453"/>
      <c r="AIG55" s="453"/>
      <c r="AIH55" s="453"/>
      <c r="AII55" s="283"/>
      <c r="AIJ55" s="284"/>
      <c r="AIK55" s="285"/>
      <c r="AIL55" s="281"/>
      <c r="AIM55" s="282"/>
      <c r="AIN55" s="453"/>
      <c r="AIO55" s="453"/>
      <c r="AIP55" s="453"/>
      <c r="AIQ55" s="283"/>
      <c r="AIR55" s="284"/>
      <c r="AIS55" s="285"/>
      <c r="AIT55" s="281"/>
      <c r="AIU55" s="282"/>
      <c r="AIV55" s="453"/>
      <c r="AIW55" s="453"/>
      <c r="AIX55" s="453"/>
      <c r="AIY55" s="283"/>
      <c r="AIZ55" s="284"/>
      <c r="AJA55" s="285"/>
      <c r="AJB55" s="281"/>
      <c r="AJC55" s="282"/>
      <c r="AJD55" s="453"/>
      <c r="AJE55" s="453"/>
      <c r="AJF55" s="453"/>
      <c r="AJG55" s="283"/>
      <c r="AJH55" s="284"/>
      <c r="AJI55" s="285"/>
      <c r="AJJ55" s="281"/>
      <c r="AJK55" s="282"/>
      <c r="AJL55" s="453"/>
      <c r="AJM55" s="453"/>
      <c r="AJN55" s="453"/>
      <c r="AJO55" s="283"/>
      <c r="AJP55" s="284"/>
      <c r="AJQ55" s="285"/>
      <c r="AJR55" s="281"/>
      <c r="AJS55" s="282"/>
      <c r="AJT55" s="453"/>
      <c r="AJU55" s="453"/>
      <c r="AJV55" s="453"/>
      <c r="AJW55" s="283"/>
      <c r="AJX55" s="284"/>
      <c r="AJY55" s="285"/>
      <c r="AJZ55" s="281"/>
      <c r="AKA55" s="282"/>
      <c r="AKB55" s="453"/>
      <c r="AKC55" s="453"/>
      <c r="AKD55" s="453"/>
      <c r="AKE55" s="283"/>
      <c r="AKF55" s="284"/>
      <c r="AKG55" s="285"/>
      <c r="AKH55" s="281"/>
      <c r="AKI55" s="282"/>
      <c r="AKJ55" s="453"/>
      <c r="AKK55" s="453"/>
      <c r="AKL55" s="453"/>
      <c r="AKM55" s="283"/>
      <c r="AKN55" s="284"/>
      <c r="AKO55" s="285"/>
      <c r="AKP55" s="281"/>
      <c r="AKQ55" s="282"/>
      <c r="AKR55" s="453"/>
      <c r="AKS55" s="453"/>
      <c r="AKT55" s="453"/>
      <c r="AKU55" s="283"/>
      <c r="AKV55" s="284"/>
      <c r="AKW55" s="285"/>
      <c r="AKX55" s="281"/>
      <c r="AKY55" s="282"/>
      <c r="AKZ55" s="453"/>
      <c r="ALA55" s="453"/>
      <c r="ALB55" s="453"/>
      <c r="ALC55" s="283"/>
      <c r="ALD55" s="284"/>
      <c r="ALE55" s="285"/>
      <c r="ALF55" s="281"/>
      <c r="ALG55" s="282"/>
      <c r="ALH55" s="453"/>
      <c r="ALI55" s="453"/>
      <c r="ALJ55" s="453"/>
      <c r="ALK55" s="283"/>
      <c r="ALL55" s="284"/>
      <c r="ALM55" s="285"/>
      <c r="ALN55" s="281"/>
      <c r="ALO55" s="282"/>
      <c r="ALP55" s="453"/>
      <c r="ALQ55" s="453"/>
      <c r="ALR55" s="453"/>
      <c r="ALS55" s="283"/>
      <c r="ALT55" s="284"/>
      <c r="ALU55" s="285"/>
      <c r="ALV55" s="281"/>
      <c r="ALW55" s="282"/>
      <c r="ALX55" s="453"/>
      <c r="ALY55" s="453"/>
      <c r="ALZ55" s="453"/>
      <c r="AMA55" s="283"/>
      <c r="AMB55" s="284"/>
      <c r="AMC55" s="285"/>
      <c r="AMD55" s="281"/>
      <c r="AME55" s="282"/>
      <c r="AMF55" s="453"/>
      <c r="AMG55" s="453"/>
      <c r="AMH55" s="453"/>
      <c r="AMI55" s="283"/>
      <c r="AMJ55" s="284"/>
      <c r="AMK55" s="285"/>
      <c r="AML55" s="281"/>
      <c r="AMM55" s="282"/>
      <c r="AMN55" s="453"/>
      <c r="AMO55" s="453"/>
      <c r="AMP55" s="453"/>
      <c r="AMQ55" s="283"/>
      <c r="AMR55" s="284"/>
      <c r="AMS55" s="285"/>
      <c r="AMT55" s="281"/>
      <c r="AMU55" s="282"/>
      <c r="AMV55" s="453"/>
      <c r="AMW55" s="453"/>
      <c r="AMX55" s="453"/>
      <c r="AMY55" s="283"/>
      <c r="AMZ55" s="284"/>
      <c r="ANA55" s="285"/>
      <c r="ANB55" s="281"/>
      <c r="ANC55" s="282"/>
      <c r="AND55" s="453"/>
      <c r="ANE55" s="453"/>
      <c r="ANF55" s="453"/>
      <c r="ANG55" s="283"/>
      <c r="ANH55" s="284"/>
      <c r="ANI55" s="285"/>
      <c r="ANJ55" s="281"/>
      <c r="ANK55" s="282"/>
      <c r="ANL55" s="453"/>
      <c r="ANM55" s="453"/>
      <c r="ANN55" s="453"/>
      <c r="ANO55" s="283"/>
      <c r="ANP55" s="284"/>
      <c r="ANQ55" s="285"/>
      <c r="ANR55" s="281"/>
      <c r="ANS55" s="282"/>
      <c r="ANT55" s="453"/>
      <c r="ANU55" s="453"/>
      <c r="ANV55" s="453"/>
      <c r="ANW55" s="283"/>
      <c r="ANX55" s="284"/>
      <c r="ANY55" s="285"/>
      <c r="ANZ55" s="281"/>
      <c r="AOA55" s="282"/>
      <c r="AOB55" s="453"/>
      <c r="AOC55" s="453"/>
      <c r="AOD55" s="453"/>
      <c r="AOE55" s="283"/>
      <c r="AOF55" s="284"/>
      <c r="AOG55" s="285"/>
      <c r="AOH55" s="281"/>
      <c r="AOI55" s="282"/>
      <c r="AOJ55" s="453"/>
      <c r="AOK55" s="453"/>
      <c r="AOL55" s="453"/>
      <c r="AOM55" s="283"/>
      <c r="AON55" s="284"/>
      <c r="AOO55" s="285"/>
      <c r="AOP55" s="281"/>
      <c r="AOQ55" s="282"/>
      <c r="AOR55" s="453"/>
      <c r="AOS55" s="453"/>
      <c r="AOT55" s="453"/>
      <c r="AOU55" s="283"/>
      <c r="AOV55" s="284"/>
      <c r="AOW55" s="285"/>
      <c r="AOX55" s="281"/>
      <c r="AOY55" s="282"/>
      <c r="AOZ55" s="453"/>
      <c r="APA55" s="453"/>
      <c r="APB55" s="453"/>
      <c r="APC55" s="283"/>
      <c r="APD55" s="284"/>
      <c r="APE55" s="285"/>
      <c r="APF55" s="281"/>
      <c r="APG55" s="282"/>
      <c r="APH55" s="453"/>
      <c r="API55" s="453"/>
      <c r="APJ55" s="453"/>
      <c r="APK55" s="283"/>
      <c r="APL55" s="284"/>
      <c r="APM55" s="285"/>
      <c r="APN55" s="281"/>
      <c r="APO55" s="282"/>
      <c r="APP55" s="453"/>
      <c r="APQ55" s="453"/>
      <c r="APR55" s="453"/>
      <c r="APS55" s="283"/>
      <c r="APT55" s="284"/>
      <c r="APU55" s="285"/>
      <c r="APV55" s="281"/>
      <c r="APW55" s="282"/>
      <c r="APX55" s="453"/>
      <c r="APY55" s="453"/>
      <c r="APZ55" s="453"/>
      <c r="AQA55" s="283"/>
      <c r="AQB55" s="284"/>
      <c r="AQC55" s="285"/>
      <c r="AQD55" s="281"/>
      <c r="AQE55" s="282"/>
      <c r="AQF55" s="453"/>
      <c r="AQG55" s="453"/>
      <c r="AQH55" s="453"/>
      <c r="AQI55" s="283"/>
      <c r="AQJ55" s="284"/>
      <c r="AQK55" s="285"/>
      <c r="AQL55" s="281"/>
      <c r="AQM55" s="282"/>
      <c r="AQN55" s="453"/>
      <c r="AQO55" s="453"/>
      <c r="AQP55" s="453"/>
      <c r="AQQ55" s="283"/>
      <c r="AQR55" s="284"/>
      <c r="AQS55" s="285"/>
      <c r="AQT55" s="281"/>
      <c r="AQU55" s="282"/>
      <c r="AQV55" s="453"/>
      <c r="AQW55" s="453"/>
      <c r="AQX55" s="453"/>
      <c r="AQY55" s="283"/>
      <c r="AQZ55" s="284"/>
      <c r="ARA55" s="285"/>
      <c r="ARB55" s="281"/>
      <c r="ARC55" s="282"/>
      <c r="ARD55" s="453"/>
      <c r="ARE55" s="453"/>
      <c r="ARF55" s="453"/>
      <c r="ARG55" s="283"/>
      <c r="ARH55" s="284"/>
      <c r="ARI55" s="285"/>
      <c r="ARJ55" s="281"/>
      <c r="ARK55" s="282"/>
      <c r="ARL55" s="453"/>
      <c r="ARM55" s="453"/>
      <c r="ARN55" s="453"/>
      <c r="ARO55" s="283"/>
      <c r="ARP55" s="284"/>
      <c r="ARQ55" s="285"/>
      <c r="ARR55" s="281"/>
      <c r="ARS55" s="282"/>
      <c r="ART55" s="453"/>
      <c r="ARU55" s="453"/>
      <c r="ARV55" s="453"/>
      <c r="ARW55" s="283"/>
      <c r="ARX55" s="284"/>
      <c r="ARY55" s="285"/>
      <c r="ARZ55" s="281"/>
      <c r="ASA55" s="282"/>
      <c r="ASB55" s="453"/>
      <c r="ASC55" s="453"/>
      <c r="ASD55" s="453"/>
      <c r="ASE55" s="283"/>
      <c r="ASF55" s="284"/>
      <c r="ASG55" s="285"/>
      <c r="ASH55" s="281"/>
      <c r="ASI55" s="282"/>
      <c r="ASJ55" s="453"/>
      <c r="ASK55" s="453"/>
      <c r="ASL55" s="453"/>
      <c r="ASM55" s="283"/>
      <c r="ASN55" s="284"/>
      <c r="ASO55" s="285"/>
      <c r="ASP55" s="281"/>
      <c r="ASQ55" s="282"/>
      <c r="ASR55" s="453"/>
      <c r="ASS55" s="453"/>
      <c r="AST55" s="453"/>
      <c r="ASU55" s="283"/>
      <c r="ASV55" s="284"/>
      <c r="ASW55" s="285"/>
      <c r="ASX55" s="281"/>
      <c r="ASY55" s="282"/>
      <c r="ASZ55" s="453"/>
      <c r="ATA55" s="453"/>
      <c r="ATB55" s="453"/>
      <c r="ATC55" s="283"/>
      <c r="ATD55" s="284"/>
      <c r="ATE55" s="285"/>
      <c r="ATF55" s="281"/>
      <c r="ATG55" s="282"/>
      <c r="ATH55" s="453"/>
      <c r="ATI55" s="453"/>
      <c r="ATJ55" s="453"/>
      <c r="ATK55" s="283"/>
      <c r="ATL55" s="284"/>
      <c r="ATM55" s="285"/>
      <c r="ATN55" s="281"/>
      <c r="ATO55" s="282"/>
      <c r="ATP55" s="453"/>
      <c r="ATQ55" s="453"/>
      <c r="ATR55" s="453"/>
      <c r="ATS55" s="283"/>
      <c r="ATT55" s="284"/>
      <c r="ATU55" s="285"/>
      <c r="ATV55" s="281"/>
      <c r="ATW55" s="282"/>
      <c r="ATX55" s="453"/>
      <c r="ATY55" s="453"/>
      <c r="ATZ55" s="453"/>
      <c r="AUA55" s="283"/>
      <c r="AUB55" s="284"/>
      <c r="AUC55" s="285"/>
      <c r="AUD55" s="281"/>
      <c r="AUE55" s="282"/>
      <c r="AUF55" s="453"/>
      <c r="AUG55" s="453"/>
      <c r="AUH55" s="453"/>
      <c r="AUI55" s="283"/>
      <c r="AUJ55" s="284"/>
      <c r="AUK55" s="285"/>
      <c r="AUL55" s="281"/>
      <c r="AUM55" s="282"/>
      <c r="AUN55" s="453"/>
      <c r="AUO55" s="453"/>
      <c r="AUP55" s="453"/>
      <c r="AUQ55" s="283"/>
      <c r="AUR55" s="284"/>
      <c r="AUS55" s="285"/>
      <c r="AUT55" s="281"/>
      <c r="AUU55" s="282"/>
      <c r="AUV55" s="453"/>
      <c r="AUW55" s="453"/>
      <c r="AUX55" s="453"/>
      <c r="AUY55" s="283"/>
      <c r="AUZ55" s="284"/>
      <c r="AVA55" s="285"/>
      <c r="AVB55" s="281"/>
      <c r="AVC55" s="282"/>
      <c r="AVD55" s="453"/>
      <c r="AVE55" s="453"/>
      <c r="AVF55" s="453"/>
      <c r="AVG55" s="283"/>
      <c r="AVH55" s="284"/>
      <c r="AVI55" s="285"/>
      <c r="AVJ55" s="281"/>
      <c r="AVK55" s="282"/>
      <c r="AVL55" s="453"/>
      <c r="AVM55" s="453"/>
      <c r="AVN55" s="453"/>
      <c r="AVO55" s="283"/>
      <c r="AVP55" s="284"/>
      <c r="AVQ55" s="285"/>
      <c r="AVR55" s="281"/>
      <c r="AVS55" s="282"/>
      <c r="AVT55" s="453"/>
      <c r="AVU55" s="453"/>
      <c r="AVV55" s="453"/>
      <c r="AVW55" s="283"/>
      <c r="AVX55" s="284"/>
      <c r="AVY55" s="285"/>
      <c r="AVZ55" s="281"/>
      <c r="AWA55" s="282"/>
      <c r="AWB55" s="453"/>
      <c r="AWC55" s="453"/>
      <c r="AWD55" s="453"/>
      <c r="AWE55" s="283"/>
      <c r="AWF55" s="284"/>
      <c r="AWG55" s="285"/>
      <c r="AWH55" s="281"/>
      <c r="AWI55" s="282"/>
      <c r="AWJ55" s="453"/>
      <c r="AWK55" s="453"/>
      <c r="AWL55" s="453"/>
      <c r="AWM55" s="283"/>
      <c r="AWN55" s="284"/>
      <c r="AWO55" s="285"/>
      <c r="AWP55" s="281"/>
      <c r="AWQ55" s="282"/>
      <c r="AWR55" s="453"/>
      <c r="AWS55" s="453"/>
      <c r="AWT55" s="453"/>
      <c r="AWU55" s="283"/>
      <c r="AWV55" s="284"/>
      <c r="AWW55" s="285"/>
      <c r="AWX55" s="281"/>
      <c r="AWY55" s="282"/>
      <c r="AWZ55" s="453"/>
      <c r="AXA55" s="453"/>
      <c r="AXB55" s="453"/>
      <c r="AXC55" s="283"/>
      <c r="AXD55" s="284"/>
      <c r="AXE55" s="285"/>
      <c r="AXF55" s="281"/>
      <c r="AXG55" s="282"/>
      <c r="AXH55" s="453"/>
      <c r="AXI55" s="453"/>
      <c r="AXJ55" s="453"/>
      <c r="AXK55" s="283"/>
      <c r="AXL55" s="284"/>
      <c r="AXM55" s="285"/>
      <c r="AXN55" s="281"/>
      <c r="AXO55" s="282"/>
      <c r="AXP55" s="453"/>
      <c r="AXQ55" s="453"/>
      <c r="AXR55" s="453"/>
      <c r="AXS55" s="283"/>
      <c r="AXT55" s="284"/>
      <c r="AXU55" s="285"/>
      <c r="AXV55" s="281"/>
      <c r="AXW55" s="282"/>
      <c r="AXX55" s="453"/>
      <c r="AXY55" s="453"/>
      <c r="AXZ55" s="453"/>
      <c r="AYA55" s="283"/>
      <c r="AYB55" s="284"/>
      <c r="AYC55" s="285"/>
      <c r="AYD55" s="281"/>
      <c r="AYE55" s="282"/>
      <c r="AYF55" s="453"/>
      <c r="AYG55" s="453"/>
      <c r="AYH55" s="453"/>
      <c r="AYI55" s="283"/>
      <c r="AYJ55" s="284"/>
      <c r="AYK55" s="285"/>
      <c r="AYL55" s="281"/>
      <c r="AYM55" s="282"/>
      <c r="AYN55" s="453"/>
      <c r="AYO55" s="453"/>
      <c r="AYP55" s="453"/>
      <c r="AYQ55" s="283"/>
      <c r="AYR55" s="284"/>
      <c r="AYS55" s="285"/>
      <c r="AYT55" s="281"/>
      <c r="AYU55" s="282"/>
      <c r="AYV55" s="453"/>
      <c r="AYW55" s="453"/>
      <c r="AYX55" s="453"/>
      <c r="AYY55" s="283"/>
      <c r="AYZ55" s="284"/>
      <c r="AZA55" s="285"/>
      <c r="AZB55" s="281"/>
      <c r="AZC55" s="282"/>
      <c r="AZD55" s="453"/>
      <c r="AZE55" s="453"/>
      <c r="AZF55" s="453"/>
      <c r="AZG55" s="283"/>
      <c r="AZH55" s="284"/>
      <c r="AZI55" s="285"/>
      <c r="AZJ55" s="281"/>
      <c r="AZK55" s="282"/>
      <c r="AZL55" s="453"/>
      <c r="AZM55" s="453"/>
      <c r="AZN55" s="453"/>
      <c r="AZO55" s="283"/>
      <c r="AZP55" s="284"/>
      <c r="AZQ55" s="285"/>
      <c r="AZR55" s="281"/>
      <c r="AZS55" s="282"/>
      <c r="AZT55" s="453"/>
      <c r="AZU55" s="453"/>
      <c r="AZV55" s="453"/>
      <c r="AZW55" s="283"/>
      <c r="AZX55" s="284"/>
      <c r="AZY55" s="285"/>
      <c r="AZZ55" s="281"/>
      <c r="BAA55" s="282"/>
      <c r="BAB55" s="453"/>
      <c r="BAC55" s="453"/>
      <c r="BAD55" s="453"/>
      <c r="BAE55" s="283"/>
      <c r="BAF55" s="284"/>
      <c r="BAG55" s="285"/>
      <c r="BAH55" s="281"/>
      <c r="BAI55" s="282"/>
      <c r="BAJ55" s="453"/>
      <c r="BAK55" s="453"/>
      <c r="BAL55" s="453"/>
      <c r="BAM55" s="283"/>
      <c r="BAN55" s="284"/>
      <c r="BAO55" s="285"/>
      <c r="BAP55" s="281"/>
      <c r="BAQ55" s="282"/>
      <c r="BAR55" s="453"/>
      <c r="BAS55" s="453"/>
      <c r="BAT55" s="453"/>
      <c r="BAU55" s="283"/>
      <c r="BAV55" s="284"/>
      <c r="BAW55" s="285"/>
      <c r="BAX55" s="281"/>
      <c r="BAY55" s="282"/>
      <c r="BAZ55" s="453"/>
      <c r="BBA55" s="453"/>
      <c r="BBB55" s="453"/>
      <c r="BBC55" s="283"/>
      <c r="BBD55" s="284"/>
      <c r="BBE55" s="285"/>
      <c r="BBF55" s="281"/>
      <c r="BBG55" s="282"/>
      <c r="BBH55" s="453"/>
      <c r="BBI55" s="453"/>
      <c r="BBJ55" s="453"/>
      <c r="BBK55" s="283"/>
      <c r="BBL55" s="284"/>
      <c r="BBM55" s="285"/>
      <c r="BBN55" s="281"/>
      <c r="BBO55" s="282"/>
      <c r="BBP55" s="453"/>
      <c r="BBQ55" s="453"/>
      <c r="BBR55" s="453"/>
      <c r="BBS55" s="283"/>
      <c r="BBT55" s="284"/>
      <c r="BBU55" s="285"/>
      <c r="BBV55" s="281"/>
      <c r="BBW55" s="282"/>
      <c r="BBX55" s="453"/>
      <c r="BBY55" s="453"/>
      <c r="BBZ55" s="453"/>
      <c r="BCA55" s="283"/>
      <c r="BCB55" s="284"/>
      <c r="BCC55" s="285"/>
      <c r="BCD55" s="281"/>
      <c r="BCE55" s="282"/>
      <c r="BCF55" s="453"/>
      <c r="BCG55" s="453"/>
      <c r="BCH55" s="453"/>
      <c r="BCI55" s="283"/>
      <c r="BCJ55" s="284"/>
      <c r="BCK55" s="285"/>
      <c r="BCL55" s="281"/>
      <c r="BCM55" s="282"/>
      <c r="BCN55" s="453"/>
      <c r="BCO55" s="453"/>
      <c r="BCP55" s="453"/>
      <c r="BCQ55" s="283"/>
      <c r="BCR55" s="284"/>
      <c r="BCS55" s="285"/>
      <c r="BCT55" s="281"/>
      <c r="BCU55" s="282"/>
      <c r="BCV55" s="453"/>
      <c r="BCW55" s="453"/>
      <c r="BCX55" s="453"/>
      <c r="BCY55" s="283"/>
      <c r="BCZ55" s="284"/>
      <c r="BDA55" s="285"/>
      <c r="BDB55" s="281"/>
      <c r="BDC55" s="282"/>
      <c r="BDD55" s="453"/>
      <c r="BDE55" s="453"/>
      <c r="BDF55" s="453"/>
      <c r="BDG55" s="283"/>
      <c r="BDH55" s="284"/>
      <c r="BDI55" s="285"/>
      <c r="BDJ55" s="281"/>
      <c r="BDK55" s="282"/>
      <c r="BDL55" s="453"/>
      <c r="BDM55" s="453"/>
      <c r="BDN55" s="453"/>
      <c r="BDO55" s="283"/>
      <c r="BDP55" s="284"/>
      <c r="BDQ55" s="285"/>
      <c r="BDR55" s="281"/>
      <c r="BDS55" s="282"/>
      <c r="BDT55" s="453"/>
      <c r="BDU55" s="453"/>
      <c r="BDV55" s="453"/>
      <c r="BDW55" s="283"/>
      <c r="BDX55" s="284"/>
      <c r="BDY55" s="285"/>
      <c r="BDZ55" s="281"/>
      <c r="BEA55" s="282"/>
      <c r="BEB55" s="453"/>
      <c r="BEC55" s="453"/>
      <c r="BED55" s="453"/>
      <c r="BEE55" s="283"/>
      <c r="BEF55" s="284"/>
      <c r="BEG55" s="285"/>
      <c r="BEH55" s="281"/>
      <c r="BEI55" s="282"/>
      <c r="BEJ55" s="453"/>
      <c r="BEK55" s="453"/>
      <c r="BEL55" s="453"/>
      <c r="BEM55" s="283"/>
      <c r="BEN55" s="284"/>
      <c r="BEO55" s="285"/>
      <c r="BEP55" s="281"/>
      <c r="BEQ55" s="282"/>
      <c r="BER55" s="453"/>
      <c r="BES55" s="453"/>
      <c r="BET55" s="453"/>
      <c r="BEU55" s="283"/>
      <c r="BEV55" s="284"/>
      <c r="BEW55" s="285"/>
      <c r="BEX55" s="281"/>
      <c r="BEY55" s="282"/>
      <c r="BEZ55" s="453"/>
      <c r="BFA55" s="453"/>
      <c r="BFB55" s="453"/>
      <c r="BFC55" s="283"/>
      <c r="BFD55" s="284"/>
      <c r="BFE55" s="285"/>
      <c r="BFF55" s="281"/>
      <c r="BFG55" s="282"/>
      <c r="BFH55" s="453"/>
      <c r="BFI55" s="453"/>
      <c r="BFJ55" s="453"/>
      <c r="BFK55" s="283"/>
      <c r="BFL55" s="284"/>
      <c r="BFM55" s="285"/>
      <c r="BFN55" s="281"/>
      <c r="BFO55" s="282"/>
      <c r="BFP55" s="453"/>
      <c r="BFQ55" s="453"/>
      <c r="BFR55" s="453"/>
      <c r="BFS55" s="283"/>
      <c r="BFT55" s="284"/>
      <c r="BFU55" s="285"/>
      <c r="BFV55" s="281"/>
      <c r="BFW55" s="282"/>
      <c r="BFX55" s="453"/>
      <c r="BFY55" s="453"/>
      <c r="BFZ55" s="453"/>
      <c r="BGA55" s="283"/>
      <c r="BGB55" s="284"/>
      <c r="BGC55" s="285"/>
      <c r="BGD55" s="281"/>
      <c r="BGE55" s="282"/>
      <c r="BGF55" s="453"/>
      <c r="BGG55" s="453"/>
      <c r="BGH55" s="453"/>
      <c r="BGI55" s="283"/>
      <c r="BGJ55" s="284"/>
      <c r="BGK55" s="285"/>
      <c r="BGL55" s="281"/>
      <c r="BGM55" s="282"/>
      <c r="BGN55" s="453"/>
      <c r="BGO55" s="453"/>
      <c r="BGP55" s="453"/>
      <c r="BGQ55" s="283"/>
      <c r="BGR55" s="284"/>
      <c r="BGS55" s="285"/>
      <c r="BGT55" s="281"/>
      <c r="BGU55" s="282"/>
      <c r="BGV55" s="453"/>
      <c r="BGW55" s="453"/>
      <c r="BGX55" s="453"/>
      <c r="BGY55" s="283"/>
      <c r="BGZ55" s="284"/>
      <c r="BHA55" s="285"/>
      <c r="BHB55" s="281"/>
      <c r="BHC55" s="282"/>
      <c r="BHD55" s="453"/>
      <c r="BHE55" s="453"/>
      <c r="BHF55" s="453"/>
      <c r="BHG55" s="283"/>
      <c r="BHH55" s="284"/>
      <c r="BHI55" s="285"/>
      <c r="BHJ55" s="281"/>
      <c r="BHK55" s="282"/>
      <c r="BHL55" s="453"/>
      <c r="BHM55" s="453"/>
      <c r="BHN55" s="453"/>
      <c r="BHO55" s="283"/>
      <c r="BHP55" s="284"/>
      <c r="BHQ55" s="285"/>
      <c r="BHR55" s="281"/>
      <c r="BHS55" s="282"/>
      <c r="BHT55" s="453"/>
      <c r="BHU55" s="453"/>
      <c r="BHV55" s="453"/>
      <c r="BHW55" s="283"/>
      <c r="BHX55" s="284"/>
      <c r="BHY55" s="285"/>
      <c r="BHZ55" s="281"/>
      <c r="BIA55" s="282"/>
      <c r="BIB55" s="453"/>
      <c r="BIC55" s="453"/>
      <c r="BID55" s="453"/>
      <c r="BIE55" s="283"/>
      <c r="BIF55" s="284"/>
      <c r="BIG55" s="285"/>
      <c r="BIH55" s="281"/>
      <c r="BII55" s="282"/>
      <c r="BIJ55" s="453"/>
      <c r="BIK55" s="453"/>
      <c r="BIL55" s="453"/>
      <c r="BIM55" s="283"/>
      <c r="BIN55" s="284"/>
      <c r="BIO55" s="285"/>
      <c r="BIP55" s="281"/>
      <c r="BIQ55" s="282"/>
      <c r="BIR55" s="453"/>
      <c r="BIS55" s="453"/>
      <c r="BIT55" s="453"/>
      <c r="BIU55" s="283"/>
      <c r="BIV55" s="284"/>
      <c r="BIW55" s="285"/>
      <c r="BIX55" s="281"/>
      <c r="BIY55" s="282"/>
      <c r="BIZ55" s="453"/>
      <c r="BJA55" s="453"/>
      <c r="BJB55" s="453"/>
      <c r="BJC55" s="283"/>
      <c r="BJD55" s="284"/>
      <c r="BJE55" s="285"/>
      <c r="BJF55" s="281"/>
      <c r="BJG55" s="282"/>
      <c r="BJH55" s="453"/>
      <c r="BJI55" s="453"/>
      <c r="BJJ55" s="453"/>
      <c r="BJK55" s="283"/>
      <c r="BJL55" s="284"/>
      <c r="BJM55" s="285"/>
      <c r="BJN55" s="281"/>
      <c r="BJO55" s="282"/>
      <c r="BJP55" s="453"/>
      <c r="BJQ55" s="453"/>
      <c r="BJR55" s="453"/>
      <c r="BJS55" s="283"/>
      <c r="BJT55" s="284"/>
      <c r="BJU55" s="285"/>
      <c r="BJV55" s="281"/>
      <c r="BJW55" s="282"/>
      <c r="BJX55" s="453"/>
      <c r="BJY55" s="453"/>
      <c r="BJZ55" s="453"/>
      <c r="BKA55" s="283"/>
      <c r="BKB55" s="284"/>
      <c r="BKC55" s="285"/>
      <c r="BKD55" s="281"/>
      <c r="BKE55" s="282"/>
      <c r="BKF55" s="453"/>
      <c r="BKG55" s="453"/>
      <c r="BKH55" s="453"/>
      <c r="BKI55" s="283"/>
      <c r="BKJ55" s="284"/>
      <c r="BKK55" s="285"/>
      <c r="BKL55" s="281"/>
      <c r="BKM55" s="282"/>
      <c r="BKN55" s="453"/>
      <c r="BKO55" s="453"/>
      <c r="BKP55" s="453"/>
      <c r="BKQ55" s="283"/>
      <c r="BKR55" s="284"/>
      <c r="BKS55" s="285"/>
      <c r="BKT55" s="281"/>
      <c r="BKU55" s="282"/>
      <c r="BKV55" s="453"/>
      <c r="BKW55" s="453"/>
      <c r="BKX55" s="453"/>
      <c r="BKY55" s="283"/>
      <c r="BKZ55" s="284"/>
      <c r="BLA55" s="285"/>
      <c r="BLB55" s="281"/>
      <c r="BLC55" s="282"/>
      <c r="BLD55" s="453"/>
      <c r="BLE55" s="453"/>
      <c r="BLF55" s="453"/>
      <c r="BLG55" s="283"/>
      <c r="BLH55" s="284"/>
      <c r="BLI55" s="285"/>
      <c r="BLJ55" s="281"/>
      <c r="BLK55" s="282"/>
      <c r="BLL55" s="453"/>
      <c r="BLM55" s="453"/>
      <c r="BLN55" s="453"/>
      <c r="BLO55" s="283"/>
      <c r="BLP55" s="284"/>
      <c r="BLQ55" s="285"/>
      <c r="BLR55" s="281"/>
      <c r="BLS55" s="282"/>
      <c r="BLT55" s="453"/>
      <c r="BLU55" s="453"/>
      <c r="BLV55" s="453"/>
      <c r="BLW55" s="283"/>
      <c r="BLX55" s="284"/>
      <c r="BLY55" s="285"/>
      <c r="BLZ55" s="281"/>
      <c r="BMA55" s="282"/>
      <c r="BMB55" s="453"/>
      <c r="BMC55" s="453"/>
      <c r="BMD55" s="453"/>
      <c r="BME55" s="283"/>
      <c r="BMF55" s="284"/>
      <c r="BMG55" s="285"/>
      <c r="BMH55" s="281"/>
      <c r="BMI55" s="282"/>
      <c r="BMJ55" s="453"/>
      <c r="BMK55" s="453"/>
      <c r="BML55" s="453"/>
      <c r="BMM55" s="283"/>
      <c r="BMN55" s="284"/>
      <c r="BMO55" s="285"/>
      <c r="BMP55" s="281"/>
      <c r="BMQ55" s="282"/>
      <c r="BMR55" s="453"/>
      <c r="BMS55" s="453"/>
      <c r="BMT55" s="453"/>
      <c r="BMU55" s="283"/>
      <c r="BMV55" s="284"/>
      <c r="BMW55" s="285"/>
      <c r="BMX55" s="281"/>
      <c r="BMY55" s="282"/>
      <c r="BMZ55" s="453"/>
      <c r="BNA55" s="453"/>
      <c r="BNB55" s="453"/>
      <c r="BNC55" s="283"/>
      <c r="BND55" s="284"/>
      <c r="BNE55" s="285"/>
      <c r="BNF55" s="281"/>
      <c r="BNG55" s="282"/>
      <c r="BNH55" s="453"/>
      <c r="BNI55" s="453"/>
      <c r="BNJ55" s="453"/>
      <c r="BNK55" s="283"/>
      <c r="BNL55" s="284"/>
      <c r="BNM55" s="285"/>
      <c r="BNN55" s="281"/>
      <c r="BNO55" s="282"/>
      <c r="BNP55" s="453"/>
      <c r="BNQ55" s="453"/>
      <c r="BNR55" s="453"/>
      <c r="BNS55" s="283"/>
      <c r="BNT55" s="284"/>
      <c r="BNU55" s="285"/>
      <c r="BNV55" s="281"/>
      <c r="BNW55" s="282"/>
      <c r="BNX55" s="453"/>
      <c r="BNY55" s="453"/>
      <c r="BNZ55" s="453"/>
      <c r="BOA55" s="283"/>
      <c r="BOB55" s="284"/>
      <c r="BOC55" s="285"/>
      <c r="BOD55" s="281"/>
      <c r="BOE55" s="282"/>
      <c r="BOF55" s="453"/>
      <c r="BOG55" s="453"/>
      <c r="BOH55" s="453"/>
      <c r="BOI55" s="283"/>
      <c r="BOJ55" s="284"/>
      <c r="BOK55" s="285"/>
      <c r="BOL55" s="281"/>
      <c r="BOM55" s="282"/>
      <c r="BON55" s="453"/>
      <c r="BOO55" s="453"/>
      <c r="BOP55" s="453"/>
      <c r="BOQ55" s="283"/>
      <c r="BOR55" s="284"/>
      <c r="BOS55" s="285"/>
      <c r="BOT55" s="281"/>
      <c r="BOU55" s="282"/>
      <c r="BOV55" s="453"/>
      <c r="BOW55" s="453"/>
      <c r="BOX55" s="453"/>
      <c r="BOY55" s="283"/>
      <c r="BOZ55" s="284"/>
      <c r="BPA55" s="285"/>
      <c r="BPB55" s="281"/>
      <c r="BPC55" s="282"/>
      <c r="BPD55" s="453"/>
      <c r="BPE55" s="453"/>
      <c r="BPF55" s="453"/>
      <c r="BPG55" s="283"/>
      <c r="BPH55" s="284"/>
      <c r="BPI55" s="285"/>
      <c r="BPJ55" s="281"/>
      <c r="BPK55" s="282"/>
      <c r="BPL55" s="453"/>
      <c r="BPM55" s="453"/>
      <c r="BPN55" s="453"/>
      <c r="BPO55" s="283"/>
      <c r="BPP55" s="284"/>
      <c r="BPQ55" s="285"/>
      <c r="BPR55" s="281"/>
      <c r="BPS55" s="282"/>
      <c r="BPT55" s="453"/>
      <c r="BPU55" s="453"/>
      <c r="BPV55" s="453"/>
      <c r="BPW55" s="283"/>
      <c r="BPX55" s="284"/>
      <c r="BPY55" s="285"/>
      <c r="BPZ55" s="281"/>
      <c r="BQA55" s="282"/>
      <c r="BQB55" s="453"/>
      <c r="BQC55" s="453"/>
      <c r="BQD55" s="453"/>
      <c r="BQE55" s="283"/>
      <c r="BQF55" s="284"/>
      <c r="BQG55" s="285"/>
      <c r="BQH55" s="281"/>
      <c r="BQI55" s="282"/>
      <c r="BQJ55" s="453"/>
      <c r="BQK55" s="453"/>
      <c r="BQL55" s="453"/>
      <c r="BQM55" s="283"/>
      <c r="BQN55" s="284"/>
      <c r="BQO55" s="285"/>
      <c r="BQP55" s="281"/>
      <c r="BQQ55" s="282"/>
      <c r="BQR55" s="453"/>
      <c r="BQS55" s="453"/>
      <c r="BQT55" s="453"/>
      <c r="BQU55" s="283"/>
      <c r="BQV55" s="284"/>
      <c r="BQW55" s="285"/>
      <c r="BQX55" s="281"/>
      <c r="BQY55" s="282"/>
      <c r="BQZ55" s="453"/>
      <c r="BRA55" s="453"/>
      <c r="BRB55" s="453"/>
      <c r="BRC55" s="283"/>
      <c r="BRD55" s="284"/>
      <c r="BRE55" s="285"/>
      <c r="BRF55" s="281"/>
      <c r="BRG55" s="282"/>
      <c r="BRH55" s="453"/>
      <c r="BRI55" s="453"/>
      <c r="BRJ55" s="453"/>
      <c r="BRK55" s="283"/>
      <c r="BRL55" s="284"/>
      <c r="BRM55" s="285"/>
      <c r="BRN55" s="281"/>
      <c r="BRO55" s="282"/>
      <c r="BRP55" s="453"/>
      <c r="BRQ55" s="453"/>
      <c r="BRR55" s="453"/>
      <c r="BRS55" s="283"/>
      <c r="BRT55" s="284"/>
      <c r="BRU55" s="285"/>
      <c r="BRV55" s="281"/>
      <c r="BRW55" s="282"/>
      <c r="BRX55" s="453"/>
      <c r="BRY55" s="453"/>
      <c r="BRZ55" s="453"/>
      <c r="BSA55" s="283"/>
      <c r="BSB55" s="284"/>
      <c r="BSC55" s="285"/>
      <c r="BSD55" s="281"/>
      <c r="BSE55" s="282"/>
      <c r="BSF55" s="453"/>
      <c r="BSG55" s="453"/>
      <c r="BSH55" s="453"/>
      <c r="BSI55" s="283"/>
      <c r="BSJ55" s="284"/>
      <c r="BSK55" s="285"/>
      <c r="BSL55" s="281"/>
      <c r="BSM55" s="282"/>
      <c r="BSN55" s="453"/>
      <c r="BSO55" s="453"/>
      <c r="BSP55" s="453"/>
      <c r="BSQ55" s="283"/>
      <c r="BSR55" s="284"/>
      <c r="BSS55" s="285"/>
      <c r="BST55" s="281"/>
      <c r="BSU55" s="282"/>
      <c r="BSV55" s="453"/>
      <c r="BSW55" s="453"/>
      <c r="BSX55" s="453"/>
      <c r="BSY55" s="283"/>
      <c r="BSZ55" s="284"/>
      <c r="BTA55" s="285"/>
      <c r="BTB55" s="281"/>
      <c r="BTC55" s="282"/>
      <c r="BTD55" s="453"/>
      <c r="BTE55" s="453"/>
      <c r="BTF55" s="453"/>
      <c r="BTG55" s="283"/>
      <c r="BTH55" s="284"/>
      <c r="BTI55" s="285"/>
      <c r="BTJ55" s="281"/>
      <c r="BTK55" s="282"/>
      <c r="BTL55" s="453"/>
      <c r="BTM55" s="453"/>
      <c r="BTN55" s="453"/>
      <c r="BTO55" s="283"/>
      <c r="BTP55" s="284"/>
      <c r="BTQ55" s="285"/>
      <c r="BTR55" s="281"/>
      <c r="BTS55" s="282"/>
      <c r="BTT55" s="453"/>
      <c r="BTU55" s="453"/>
      <c r="BTV55" s="453"/>
      <c r="BTW55" s="283"/>
      <c r="BTX55" s="284"/>
      <c r="BTY55" s="285"/>
      <c r="BTZ55" s="281"/>
      <c r="BUA55" s="282"/>
      <c r="BUB55" s="453"/>
      <c r="BUC55" s="453"/>
      <c r="BUD55" s="453"/>
      <c r="BUE55" s="283"/>
      <c r="BUF55" s="284"/>
      <c r="BUG55" s="285"/>
      <c r="BUH55" s="281"/>
      <c r="BUI55" s="282"/>
      <c r="BUJ55" s="453"/>
      <c r="BUK55" s="453"/>
      <c r="BUL55" s="453"/>
      <c r="BUM55" s="283"/>
      <c r="BUN55" s="284"/>
      <c r="BUO55" s="285"/>
      <c r="BUP55" s="281"/>
      <c r="BUQ55" s="282"/>
      <c r="BUR55" s="453"/>
      <c r="BUS55" s="453"/>
      <c r="BUT55" s="453"/>
      <c r="BUU55" s="283"/>
      <c r="BUV55" s="284"/>
      <c r="BUW55" s="285"/>
      <c r="BUX55" s="281"/>
      <c r="BUY55" s="282"/>
      <c r="BUZ55" s="453"/>
      <c r="BVA55" s="453"/>
      <c r="BVB55" s="453"/>
      <c r="BVC55" s="283"/>
      <c r="BVD55" s="284"/>
      <c r="BVE55" s="285"/>
      <c r="BVF55" s="281"/>
      <c r="BVG55" s="282"/>
      <c r="BVH55" s="453"/>
      <c r="BVI55" s="453"/>
      <c r="BVJ55" s="453"/>
      <c r="BVK55" s="283"/>
      <c r="BVL55" s="284"/>
      <c r="BVM55" s="285"/>
      <c r="BVN55" s="281"/>
      <c r="BVO55" s="282"/>
      <c r="BVP55" s="453"/>
      <c r="BVQ55" s="453"/>
      <c r="BVR55" s="453"/>
      <c r="BVS55" s="283"/>
      <c r="BVT55" s="284"/>
      <c r="BVU55" s="285"/>
      <c r="BVV55" s="281"/>
      <c r="BVW55" s="282"/>
      <c r="BVX55" s="453"/>
      <c r="BVY55" s="453"/>
      <c r="BVZ55" s="453"/>
      <c r="BWA55" s="283"/>
      <c r="BWB55" s="284"/>
      <c r="BWC55" s="285"/>
      <c r="BWD55" s="281"/>
      <c r="BWE55" s="282"/>
      <c r="BWF55" s="453"/>
      <c r="BWG55" s="453"/>
      <c r="BWH55" s="453"/>
      <c r="BWI55" s="283"/>
      <c r="BWJ55" s="284"/>
      <c r="BWK55" s="285"/>
      <c r="BWL55" s="281"/>
      <c r="BWM55" s="282"/>
      <c r="BWN55" s="453"/>
      <c r="BWO55" s="453"/>
      <c r="BWP55" s="453"/>
      <c r="BWQ55" s="283"/>
      <c r="BWR55" s="284"/>
      <c r="BWS55" s="285"/>
      <c r="BWT55" s="281"/>
      <c r="BWU55" s="282"/>
      <c r="BWV55" s="453"/>
      <c r="BWW55" s="453"/>
      <c r="BWX55" s="453"/>
      <c r="BWY55" s="283"/>
      <c r="BWZ55" s="284"/>
      <c r="BXA55" s="285"/>
      <c r="BXB55" s="281"/>
      <c r="BXC55" s="282"/>
      <c r="BXD55" s="453"/>
      <c r="BXE55" s="453"/>
      <c r="BXF55" s="453"/>
      <c r="BXG55" s="283"/>
      <c r="BXH55" s="284"/>
      <c r="BXI55" s="285"/>
      <c r="BXJ55" s="281"/>
      <c r="BXK55" s="282"/>
      <c r="BXL55" s="453"/>
      <c r="BXM55" s="453"/>
      <c r="BXN55" s="453"/>
      <c r="BXO55" s="283"/>
      <c r="BXP55" s="284"/>
      <c r="BXQ55" s="285"/>
      <c r="BXR55" s="281"/>
      <c r="BXS55" s="282"/>
      <c r="BXT55" s="453"/>
      <c r="BXU55" s="453"/>
      <c r="BXV55" s="453"/>
      <c r="BXW55" s="283"/>
      <c r="BXX55" s="284"/>
      <c r="BXY55" s="285"/>
      <c r="BXZ55" s="281"/>
      <c r="BYA55" s="282"/>
      <c r="BYB55" s="453"/>
      <c r="BYC55" s="453"/>
      <c r="BYD55" s="453"/>
      <c r="BYE55" s="283"/>
      <c r="BYF55" s="284"/>
      <c r="BYG55" s="285"/>
      <c r="BYH55" s="281"/>
      <c r="BYI55" s="282"/>
      <c r="BYJ55" s="453"/>
      <c r="BYK55" s="453"/>
      <c r="BYL55" s="453"/>
      <c r="BYM55" s="283"/>
      <c r="BYN55" s="284"/>
      <c r="BYO55" s="285"/>
      <c r="BYP55" s="281"/>
      <c r="BYQ55" s="282"/>
      <c r="BYR55" s="453"/>
      <c r="BYS55" s="453"/>
      <c r="BYT55" s="453"/>
      <c r="BYU55" s="283"/>
      <c r="BYV55" s="284"/>
      <c r="BYW55" s="285"/>
      <c r="BYX55" s="281"/>
      <c r="BYY55" s="282"/>
      <c r="BYZ55" s="453"/>
      <c r="BZA55" s="453"/>
      <c r="BZB55" s="453"/>
      <c r="BZC55" s="283"/>
      <c r="BZD55" s="284"/>
      <c r="BZE55" s="285"/>
      <c r="BZF55" s="281"/>
      <c r="BZG55" s="282"/>
      <c r="BZH55" s="453"/>
      <c r="BZI55" s="453"/>
      <c r="BZJ55" s="453"/>
      <c r="BZK55" s="283"/>
      <c r="BZL55" s="284"/>
      <c r="BZM55" s="285"/>
      <c r="BZN55" s="281"/>
      <c r="BZO55" s="282"/>
      <c r="BZP55" s="453"/>
      <c r="BZQ55" s="453"/>
      <c r="BZR55" s="453"/>
      <c r="BZS55" s="283"/>
      <c r="BZT55" s="284"/>
      <c r="BZU55" s="285"/>
      <c r="BZV55" s="281"/>
      <c r="BZW55" s="282"/>
      <c r="BZX55" s="453"/>
      <c r="BZY55" s="453"/>
      <c r="BZZ55" s="453"/>
      <c r="CAA55" s="283"/>
      <c r="CAB55" s="284"/>
      <c r="CAC55" s="285"/>
      <c r="CAD55" s="281"/>
      <c r="CAE55" s="282"/>
      <c r="CAF55" s="453"/>
      <c r="CAG55" s="453"/>
      <c r="CAH55" s="453"/>
      <c r="CAI55" s="283"/>
      <c r="CAJ55" s="284"/>
      <c r="CAK55" s="285"/>
      <c r="CAL55" s="281"/>
      <c r="CAM55" s="282"/>
      <c r="CAN55" s="453"/>
      <c r="CAO55" s="453"/>
      <c r="CAP55" s="453"/>
      <c r="CAQ55" s="283"/>
      <c r="CAR55" s="284"/>
      <c r="CAS55" s="285"/>
      <c r="CAT55" s="281"/>
      <c r="CAU55" s="282"/>
      <c r="CAV55" s="453"/>
      <c r="CAW55" s="453"/>
      <c r="CAX55" s="453"/>
      <c r="CAY55" s="283"/>
      <c r="CAZ55" s="284"/>
      <c r="CBA55" s="285"/>
      <c r="CBB55" s="281"/>
      <c r="CBC55" s="282"/>
      <c r="CBD55" s="453"/>
      <c r="CBE55" s="453"/>
      <c r="CBF55" s="453"/>
      <c r="CBG55" s="283"/>
      <c r="CBH55" s="284"/>
      <c r="CBI55" s="285"/>
      <c r="CBJ55" s="281"/>
      <c r="CBK55" s="282"/>
      <c r="CBL55" s="453"/>
      <c r="CBM55" s="453"/>
      <c r="CBN55" s="453"/>
      <c r="CBO55" s="283"/>
      <c r="CBP55" s="284"/>
      <c r="CBQ55" s="285"/>
      <c r="CBR55" s="281"/>
      <c r="CBS55" s="282"/>
      <c r="CBT55" s="453"/>
      <c r="CBU55" s="453"/>
      <c r="CBV55" s="453"/>
      <c r="CBW55" s="283"/>
      <c r="CBX55" s="284"/>
      <c r="CBY55" s="285"/>
      <c r="CBZ55" s="281"/>
      <c r="CCA55" s="282"/>
      <c r="CCB55" s="453"/>
      <c r="CCC55" s="453"/>
      <c r="CCD55" s="453"/>
      <c r="CCE55" s="283"/>
      <c r="CCF55" s="284"/>
      <c r="CCG55" s="285"/>
      <c r="CCH55" s="281"/>
      <c r="CCI55" s="282"/>
      <c r="CCJ55" s="453"/>
      <c r="CCK55" s="453"/>
      <c r="CCL55" s="453"/>
      <c r="CCM55" s="283"/>
      <c r="CCN55" s="284"/>
      <c r="CCO55" s="285"/>
      <c r="CCP55" s="281"/>
      <c r="CCQ55" s="282"/>
      <c r="CCR55" s="453"/>
      <c r="CCS55" s="453"/>
      <c r="CCT55" s="453"/>
      <c r="CCU55" s="283"/>
      <c r="CCV55" s="284"/>
      <c r="CCW55" s="285"/>
      <c r="CCX55" s="281"/>
      <c r="CCY55" s="282"/>
      <c r="CCZ55" s="453"/>
      <c r="CDA55" s="453"/>
      <c r="CDB55" s="453"/>
      <c r="CDC55" s="283"/>
      <c r="CDD55" s="284"/>
      <c r="CDE55" s="285"/>
      <c r="CDF55" s="281"/>
      <c r="CDG55" s="282"/>
      <c r="CDH55" s="453"/>
      <c r="CDI55" s="453"/>
      <c r="CDJ55" s="453"/>
      <c r="CDK55" s="283"/>
      <c r="CDL55" s="284"/>
      <c r="CDM55" s="285"/>
      <c r="CDN55" s="281"/>
      <c r="CDO55" s="282"/>
      <c r="CDP55" s="453"/>
      <c r="CDQ55" s="453"/>
      <c r="CDR55" s="453"/>
      <c r="CDS55" s="283"/>
      <c r="CDT55" s="284"/>
      <c r="CDU55" s="285"/>
      <c r="CDV55" s="281"/>
      <c r="CDW55" s="282"/>
      <c r="CDX55" s="453"/>
      <c r="CDY55" s="453"/>
      <c r="CDZ55" s="453"/>
      <c r="CEA55" s="283"/>
      <c r="CEB55" s="284"/>
      <c r="CEC55" s="285"/>
      <c r="CED55" s="281"/>
      <c r="CEE55" s="282"/>
      <c r="CEF55" s="453"/>
      <c r="CEG55" s="453"/>
      <c r="CEH55" s="453"/>
      <c r="CEI55" s="283"/>
      <c r="CEJ55" s="284"/>
      <c r="CEK55" s="285"/>
      <c r="CEL55" s="281"/>
      <c r="CEM55" s="282"/>
      <c r="CEN55" s="453"/>
      <c r="CEO55" s="453"/>
      <c r="CEP55" s="453"/>
      <c r="CEQ55" s="283"/>
      <c r="CER55" s="284"/>
      <c r="CES55" s="285"/>
      <c r="CET55" s="281"/>
      <c r="CEU55" s="282"/>
      <c r="CEV55" s="453"/>
      <c r="CEW55" s="453"/>
      <c r="CEX55" s="453"/>
      <c r="CEY55" s="283"/>
      <c r="CEZ55" s="284"/>
      <c r="CFA55" s="285"/>
      <c r="CFB55" s="281"/>
      <c r="CFC55" s="282"/>
      <c r="CFD55" s="453"/>
      <c r="CFE55" s="453"/>
      <c r="CFF55" s="453"/>
      <c r="CFG55" s="283"/>
      <c r="CFH55" s="284"/>
      <c r="CFI55" s="285"/>
      <c r="CFJ55" s="281"/>
      <c r="CFK55" s="282"/>
      <c r="CFL55" s="453"/>
      <c r="CFM55" s="453"/>
      <c r="CFN55" s="453"/>
      <c r="CFO55" s="283"/>
      <c r="CFP55" s="284"/>
      <c r="CFQ55" s="285"/>
      <c r="CFR55" s="281"/>
      <c r="CFS55" s="282"/>
      <c r="CFT55" s="453"/>
      <c r="CFU55" s="453"/>
      <c r="CFV55" s="453"/>
      <c r="CFW55" s="283"/>
      <c r="CFX55" s="284"/>
      <c r="CFY55" s="285"/>
      <c r="CFZ55" s="281"/>
      <c r="CGA55" s="282"/>
      <c r="CGB55" s="453"/>
      <c r="CGC55" s="453"/>
      <c r="CGD55" s="453"/>
      <c r="CGE55" s="283"/>
      <c r="CGF55" s="284"/>
      <c r="CGG55" s="285"/>
      <c r="CGH55" s="281"/>
      <c r="CGI55" s="282"/>
      <c r="CGJ55" s="453"/>
      <c r="CGK55" s="453"/>
      <c r="CGL55" s="453"/>
      <c r="CGM55" s="283"/>
      <c r="CGN55" s="284"/>
      <c r="CGO55" s="285"/>
      <c r="CGP55" s="281"/>
      <c r="CGQ55" s="282"/>
      <c r="CGR55" s="453"/>
      <c r="CGS55" s="453"/>
      <c r="CGT55" s="453"/>
      <c r="CGU55" s="283"/>
      <c r="CGV55" s="284"/>
      <c r="CGW55" s="285"/>
      <c r="CGX55" s="281"/>
      <c r="CGY55" s="282"/>
      <c r="CGZ55" s="453"/>
      <c r="CHA55" s="453"/>
      <c r="CHB55" s="453"/>
      <c r="CHC55" s="283"/>
      <c r="CHD55" s="284"/>
      <c r="CHE55" s="285"/>
      <c r="CHF55" s="281"/>
      <c r="CHG55" s="282"/>
      <c r="CHH55" s="453"/>
      <c r="CHI55" s="453"/>
      <c r="CHJ55" s="453"/>
      <c r="CHK55" s="283"/>
      <c r="CHL55" s="284"/>
      <c r="CHM55" s="285"/>
      <c r="CHN55" s="281"/>
      <c r="CHO55" s="282"/>
      <c r="CHP55" s="453"/>
      <c r="CHQ55" s="453"/>
      <c r="CHR55" s="453"/>
      <c r="CHS55" s="283"/>
      <c r="CHT55" s="284"/>
      <c r="CHU55" s="285"/>
      <c r="CHV55" s="281"/>
      <c r="CHW55" s="282"/>
      <c r="CHX55" s="453"/>
      <c r="CHY55" s="453"/>
      <c r="CHZ55" s="453"/>
      <c r="CIA55" s="283"/>
      <c r="CIB55" s="284"/>
      <c r="CIC55" s="285"/>
      <c r="CID55" s="281"/>
      <c r="CIE55" s="282"/>
      <c r="CIF55" s="453"/>
      <c r="CIG55" s="453"/>
      <c r="CIH55" s="453"/>
      <c r="CII55" s="283"/>
      <c r="CIJ55" s="284"/>
      <c r="CIK55" s="285"/>
      <c r="CIL55" s="281"/>
      <c r="CIM55" s="282"/>
      <c r="CIN55" s="453"/>
      <c r="CIO55" s="453"/>
      <c r="CIP55" s="453"/>
      <c r="CIQ55" s="283"/>
      <c r="CIR55" s="284"/>
      <c r="CIS55" s="285"/>
      <c r="CIT55" s="281"/>
      <c r="CIU55" s="282"/>
      <c r="CIV55" s="453"/>
      <c r="CIW55" s="453"/>
      <c r="CIX55" s="453"/>
      <c r="CIY55" s="283"/>
      <c r="CIZ55" s="284"/>
      <c r="CJA55" s="285"/>
      <c r="CJB55" s="281"/>
      <c r="CJC55" s="282"/>
      <c r="CJD55" s="453"/>
      <c r="CJE55" s="453"/>
      <c r="CJF55" s="453"/>
      <c r="CJG55" s="283"/>
      <c r="CJH55" s="284"/>
      <c r="CJI55" s="285"/>
      <c r="CJJ55" s="281"/>
      <c r="CJK55" s="282"/>
      <c r="CJL55" s="453"/>
      <c r="CJM55" s="453"/>
      <c r="CJN55" s="453"/>
      <c r="CJO55" s="283"/>
      <c r="CJP55" s="284"/>
      <c r="CJQ55" s="285"/>
      <c r="CJR55" s="281"/>
      <c r="CJS55" s="282"/>
      <c r="CJT55" s="453"/>
      <c r="CJU55" s="453"/>
      <c r="CJV55" s="453"/>
      <c r="CJW55" s="283"/>
      <c r="CJX55" s="284"/>
      <c r="CJY55" s="285"/>
      <c r="CJZ55" s="281"/>
      <c r="CKA55" s="282"/>
      <c r="CKB55" s="453"/>
      <c r="CKC55" s="453"/>
      <c r="CKD55" s="453"/>
      <c r="CKE55" s="283"/>
      <c r="CKF55" s="284"/>
      <c r="CKG55" s="285"/>
      <c r="CKH55" s="281"/>
      <c r="CKI55" s="282"/>
      <c r="CKJ55" s="453"/>
      <c r="CKK55" s="453"/>
      <c r="CKL55" s="453"/>
      <c r="CKM55" s="283"/>
      <c r="CKN55" s="284"/>
      <c r="CKO55" s="285"/>
      <c r="CKP55" s="281"/>
      <c r="CKQ55" s="282"/>
      <c r="CKR55" s="453"/>
      <c r="CKS55" s="453"/>
      <c r="CKT55" s="453"/>
      <c r="CKU55" s="283"/>
      <c r="CKV55" s="284"/>
      <c r="CKW55" s="285"/>
      <c r="CKX55" s="281"/>
      <c r="CKY55" s="282"/>
      <c r="CKZ55" s="453"/>
      <c r="CLA55" s="453"/>
      <c r="CLB55" s="453"/>
      <c r="CLC55" s="283"/>
      <c r="CLD55" s="284"/>
      <c r="CLE55" s="285"/>
      <c r="CLF55" s="281"/>
      <c r="CLG55" s="282"/>
      <c r="CLH55" s="453"/>
      <c r="CLI55" s="453"/>
      <c r="CLJ55" s="453"/>
      <c r="CLK55" s="283"/>
      <c r="CLL55" s="284"/>
      <c r="CLM55" s="285"/>
      <c r="CLN55" s="281"/>
      <c r="CLO55" s="282"/>
      <c r="CLP55" s="453"/>
      <c r="CLQ55" s="453"/>
      <c r="CLR55" s="453"/>
      <c r="CLS55" s="283"/>
      <c r="CLT55" s="284"/>
      <c r="CLU55" s="285"/>
      <c r="CLV55" s="281"/>
      <c r="CLW55" s="282"/>
      <c r="CLX55" s="453"/>
      <c r="CLY55" s="453"/>
      <c r="CLZ55" s="453"/>
      <c r="CMA55" s="283"/>
      <c r="CMB55" s="284"/>
      <c r="CMC55" s="285"/>
      <c r="CMD55" s="281"/>
      <c r="CME55" s="282"/>
      <c r="CMF55" s="453"/>
      <c r="CMG55" s="453"/>
      <c r="CMH55" s="453"/>
      <c r="CMI55" s="283"/>
      <c r="CMJ55" s="284"/>
      <c r="CMK55" s="285"/>
      <c r="CML55" s="281"/>
      <c r="CMM55" s="282"/>
      <c r="CMN55" s="453"/>
      <c r="CMO55" s="453"/>
      <c r="CMP55" s="453"/>
      <c r="CMQ55" s="283"/>
      <c r="CMR55" s="284"/>
      <c r="CMS55" s="285"/>
      <c r="CMT55" s="281"/>
      <c r="CMU55" s="282"/>
      <c r="CMV55" s="453"/>
      <c r="CMW55" s="453"/>
      <c r="CMX55" s="453"/>
      <c r="CMY55" s="283"/>
      <c r="CMZ55" s="284"/>
      <c r="CNA55" s="285"/>
      <c r="CNB55" s="281"/>
      <c r="CNC55" s="282"/>
      <c r="CND55" s="453"/>
      <c r="CNE55" s="453"/>
      <c r="CNF55" s="453"/>
      <c r="CNG55" s="283"/>
      <c r="CNH55" s="284"/>
      <c r="CNI55" s="285"/>
      <c r="CNJ55" s="281"/>
      <c r="CNK55" s="282"/>
      <c r="CNL55" s="453"/>
      <c r="CNM55" s="453"/>
      <c r="CNN55" s="453"/>
      <c r="CNO55" s="283"/>
      <c r="CNP55" s="284"/>
      <c r="CNQ55" s="285"/>
      <c r="CNR55" s="281"/>
      <c r="CNS55" s="282"/>
      <c r="CNT55" s="453"/>
      <c r="CNU55" s="453"/>
      <c r="CNV55" s="453"/>
      <c r="CNW55" s="283"/>
      <c r="CNX55" s="284"/>
      <c r="CNY55" s="285"/>
      <c r="CNZ55" s="281"/>
      <c r="COA55" s="282"/>
      <c r="COB55" s="453"/>
      <c r="COC55" s="453"/>
      <c r="COD55" s="453"/>
      <c r="COE55" s="283"/>
      <c r="COF55" s="284"/>
      <c r="COG55" s="285"/>
      <c r="COH55" s="281"/>
      <c r="COI55" s="282"/>
      <c r="COJ55" s="453"/>
      <c r="COK55" s="453"/>
      <c r="COL55" s="453"/>
      <c r="COM55" s="283"/>
      <c r="CON55" s="284"/>
      <c r="COO55" s="285"/>
      <c r="COP55" s="281"/>
      <c r="COQ55" s="282"/>
      <c r="COR55" s="453"/>
      <c r="COS55" s="453"/>
      <c r="COT55" s="453"/>
      <c r="COU55" s="283"/>
      <c r="COV55" s="284"/>
      <c r="COW55" s="285"/>
      <c r="COX55" s="281"/>
      <c r="COY55" s="282"/>
      <c r="COZ55" s="453"/>
      <c r="CPA55" s="453"/>
      <c r="CPB55" s="453"/>
      <c r="CPC55" s="283"/>
      <c r="CPD55" s="284"/>
      <c r="CPE55" s="285"/>
      <c r="CPF55" s="281"/>
      <c r="CPG55" s="282"/>
      <c r="CPH55" s="453"/>
      <c r="CPI55" s="453"/>
      <c r="CPJ55" s="453"/>
      <c r="CPK55" s="283"/>
      <c r="CPL55" s="284"/>
      <c r="CPM55" s="285"/>
      <c r="CPN55" s="281"/>
      <c r="CPO55" s="282"/>
      <c r="CPP55" s="453"/>
      <c r="CPQ55" s="453"/>
      <c r="CPR55" s="453"/>
      <c r="CPS55" s="283"/>
      <c r="CPT55" s="284"/>
      <c r="CPU55" s="285"/>
      <c r="CPV55" s="281"/>
      <c r="CPW55" s="282"/>
      <c r="CPX55" s="453"/>
      <c r="CPY55" s="453"/>
      <c r="CPZ55" s="453"/>
      <c r="CQA55" s="283"/>
      <c r="CQB55" s="284"/>
      <c r="CQC55" s="285"/>
      <c r="CQD55" s="281"/>
      <c r="CQE55" s="282"/>
      <c r="CQF55" s="453"/>
      <c r="CQG55" s="453"/>
      <c r="CQH55" s="453"/>
      <c r="CQI55" s="283"/>
      <c r="CQJ55" s="284"/>
      <c r="CQK55" s="285"/>
      <c r="CQL55" s="281"/>
      <c r="CQM55" s="282"/>
      <c r="CQN55" s="453"/>
      <c r="CQO55" s="453"/>
      <c r="CQP55" s="453"/>
      <c r="CQQ55" s="283"/>
      <c r="CQR55" s="284"/>
      <c r="CQS55" s="285"/>
      <c r="CQT55" s="281"/>
      <c r="CQU55" s="282"/>
      <c r="CQV55" s="453"/>
      <c r="CQW55" s="453"/>
      <c r="CQX55" s="453"/>
      <c r="CQY55" s="283"/>
      <c r="CQZ55" s="284"/>
      <c r="CRA55" s="285"/>
      <c r="CRB55" s="281"/>
      <c r="CRC55" s="282"/>
      <c r="CRD55" s="453"/>
      <c r="CRE55" s="453"/>
      <c r="CRF55" s="453"/>
      <c r="CRG55" s="283"/>
      <c r="CRH55" s="284"/>
      <c r="CRI55" s="285"/>
      <c r="CRJ55" s="281"/>
      <c r="CRK55" s="282"/>
      <c r="CRL55" s="453"/>
      <c r="CRM55" s="453"/>
      <c r="CRN55" s="453"/>
      <c r="CRO55" s="283"/>
      <c r="CRP55" s="284"/>
      <c r="CRQ55" s="285"/>
      <c r="CRR55" s="281"/>
      <c r="CRS55" s="282"/>
      <c r="CRT55" s="453"/>
      <c r="CRU55" s="453"/>
      <c r="CRV55" s="453"/>
      <c r="CRW55" s="283"/>
      <c r="CRX55" s="284"/>
      <c r="CRY55" s="285"/>
      <c r="CRZ55" s="281"/>
      <c r="CSA55" s="282"/>
      <c r="CSB55" s="453"/>
      <c r="CSC55" s="453"/>
      <c r="CSD55" s="453"/>
      <c r="CSE55" s="283"/>
      <c r="CSF55" s="284"/>
      <c r="CSG55" s="285"/>
      <c r="CSH55" s="281"/>
      <c r="CSI55" s="282"/>
      <c r="CSJ55" s="453"/>
      <c r="CSK55" s="453"/>
      <c r="CSL55" s="453"/>
      <c r="CSM55" s="283"/>
      <c r="CSN55" s="284"/>
      <c r="CSO55" s="285"/>
      <c r="CSP55" s="281"/>
      <c r="CSQ55" s="282"/>
      <c r="CSR55" s="453"/>
      <c r="CSS55" s="453"/>
      <c r="CST55" s="453"/>
      <c r="CSU55" s="283"/>
      <c r="CSV55" s="284"/>
      <c r="CSW55" s="285"/>
      <c r="CSX55" s="281"/>
      <c r="CSY55" s="282"/>
      <c r="CSZ55" s="453"/>
      <c r="CTA55" s="453"/>
      <c r="CTB55" s="453"/>
      <c r="CTC55" s="283"/>
      <c r="CTD55" s="284"/>
      <c r="CTE55" s="285"/>
      <c r="CTF55" s="281"/>
      <c r="CTG55" s="282"/>
      <c r="CTH55" s="453"/>
      <c r="CTI55" s="453"/>
      <c r="CTJ55" s="453"/>
      <c r="CTK55" s="283"/>
      <c r="CTL55" s="284"/>
      <c r="CTM55" s="285"/>
      <c r="CTN55" s="281"/>
      <c r="CTO55" s="282"/>
      <c r="CTP55" s="453"/>
      <c r="CTQ55" s="453"/>
      <c r="CTR55" s="453"/>
      <c r="CTS55" s="283"/>
      <c r="CTT55" s="284"/>
      <c r="CTU55" s="285"/>
      <c r="CTV55" s="281"/>
      <c r="CTW55" s="282"/>
      <c r="CTX55" s="453"/>
      <c r="CTY55" s="453"/>
      <c r="CTZ55" s="453"/>
      <c r="CUA55" s="283"/>
      <c r="CUB55" s="284"/>
      <c r="CUC55" s="285"/>
      <c r="CUD55" s="281"/>
      <c r="CUE55" s="282"/>
      <c r="CUF55" s="453"/>
      <c r="CUG55" s="453"/>
      <c r="CUH55" s="453"/>
      <c r="CUI55" s="283"/>
      <c r="CUJ55" s="284"/>
      <c r="CUK55" s="285"/>
      <c r="CUL55" s="281"/>
      <c r="CUM55" s="282"/>
      <c r="CUN55" s="453"/>
      <c r="CUO55" s="453"/>
      <c r="CUP55" s="453"/>
      <c r="CUQ55" s="283"/>
      <c r="CUR55" s="284"/>
      <c r="CUS55" s="285"/>
      <c r="CUT55" s="281"/>
      <c r="CUU55" s="282"/>
      <c r="CUV55" s="453"/>
      <c r="CUW55" s="453"/>
      <c r="CUX55" s="453"/>
      <c r="CUY55" s="283"/>
      <c r="CUZ55" s="284"/>
      <c r="CVA55" s="285"/>
      <c r="CVB55" s="281"/>
      <c r="CVC55" s="282"/>
      <c r="CVD55" s="453"/>
      <c r="CVE55" s="453"/>
      <c r="CVF55" s="453"/>
      <c r="CVG55" s="283"/>
      <c r="CVH55" s="284"/>
      <c r="CVI55" s="285"/>
      <c r="CVJ55" s="281"/>
      <c r="CVK55" s="282"/>
      <c r="CVL55" s="453"/>
      <c r="CVM55" s="453"/>
      <c r="CVN55" s="453"/>
      <c r="CVO55" s="283"/>
      <c r="CVP55" s="284"/>
      <c r="CVQ55" s="285"/>
      <c r="CVR55" s="281"/>
      <c r="CVS55" s="282"/>
      <c r="CVT55" s="453"/>
      <c r="CVU55" s="453"/>
      <c r="CVV55" s="453"/>
      <c r="CVW55" s="283"/>
      <c r="CVX55" s="284"/>
      <c r="CVY55" s="285"/>
      <c r="CVZ55" s="281"/>
      <c r="CWA55" s="282"/>
      <c r="CWB55" s="453"/>
      <c r="CWC55" s="453"/>
      <c r="CWD55" s="453"/>
      <c r="CWE55" s="283"/>
      <c r="CWF55" s="284"/>
      <c r="CWG55" s="285"/>
      <c r="CWH55" s="281"/>
      <c r="CWI55" s="282"/>
      <c r="CWJ55" s="453"/>
      <c r="CWK55" s="453"/>
      <c r="CWL55" s="453"/>
      <c r="CWM55" s="283"/>
      <c r="CWN55" s="284"/>
      <c r="CWO55" s="285"/>
      <c r="CWP55" s="281"/>
      <c r="CWQ55" s="282"/>
      <c r="CWR55" s="453"/>
      <c r="CWS55" s="453"/>
      <c r="CWT55" s="453"/>
      <c r="CWU55" s="283"/>
      <c r="CWV55" s="284"/>
      <c r="CWW55" s="285"/>
      <c r="CWX55" s="281"/>
      <c r="CWY55" s="282"/>
      <c r="CWZ55" s="453"/>
      <c r="CXA55" s="453"/>
      <c r="CXB55" s="453"/>
      <c r="CXC55" s="283"/>
      <c r="CXD55" s="284"/>
      <c r="CXE55" s="285"/>
      <c r="CXF55" s="281"/>
      <c r="CXG55" s="282"/>
      <c r="CXH55" s="453"/>
      <c r="CXI55" s="453"/>
      <c r="CXJ55" s="453"/>
      <c r="CXK55" s="283"/>
      <c r="CXL55" s="284"/>
      <c r="CXM55" s="285"/>
      <c r="CXN55" s="281"/>
      <c r="CXO55" s="282"/>
      <c r="CXP55" s="453"/>
      <c r="CXQ55" s="453"/>
      <c r="CXR55" s="453"/>
      <c r="CXS55" s="283"/>
      <c r="CXT55" s="284"/>
      <c r="CXU55" s="285"/>
      <c r="CXV55" s="281"/>
      <c r="CXW55" s="282"/>
      <c r="CXX55" s="453"/>
      <c r="CXY55" s="453"/>
      <c r="CXZ55" s="453"/>
      <c r="CYA55" s="283"/>
      <c r="CYB55" s="284"/>
      <c r="CYC55" s="285"/>
      <c r="CYD55" s="281"/>
      <c r="CYE55" s="282"/>
      <c r="CYF55" s="453"/>
      <c r="CYG55" s="453"/>
      <c r="CYH55" s="453"/>
      <c r="CYI55" s="283"/>
      <c r="CYJ55" s="284"/>
      <c r="CYK55" s="285"/>
      <c r="CYL55" s="281"/>
      <c r="CYM55" s="282"/>
      <c r="CYN55" s="453"/>
      <c r="CYO55" s="453"/>
      <c r="CYP55" s="453"/>
      <c r="CYQ55" s="283"/>
      <c r="CYR55" s="284"/>
      <c r="CYS55" s="285"/>
      <c r="CYT55" s="281"/>
      <c r="CYU55" s="282"/>
      <c r="CYV55" s="453"/>
      <c r="CYW55" s="453"/>
      <c r="CYX55" s="453"/>
      <c r="CYY55" s="283"/>
      <c r="CYZ55" s="284"/>
      <c r="CZA55" s="285"/>
      <c r="CZB55" s="281"/>
      <c r="CZC55" s="282"/>
      <c r="CZD55" s="453"/>
      <c r="CZE55" s="453"/>
      <c r="CZF55" s="453"/>
      <c r="CZG55" s="283"/>
      <c r="CZH55" s="284"/>
      <c r="CZI55" s="285"/>
      <c r="CZJ55" s="281"/>
      <c r="CZK55" s="282"/>
      <c r="CZL55" s="453"/>
      <c r="CZM55" s="453"/>
      <c r="CZN55" s="453"/>
      <c r="CZO55" s="283"/>
      <c r="CZP55" s="284"/>
      <c r="CZQ55" s="285"/>
      <c r="CZR55" s="281"/>
      <c r="CZS55" s="282"/>
      <c r="CZT55" s="453"/>
      <c r="CZU55" s="453"/>
      <c r="CZV55" s="453"/>
      <c r="CZW55" s="283"/>
      <c r="CZX55" s="284"/>
      <c r="CZY55" s="285"/>
      <c r="CZZ55" s="281"/>
      <c r="DAA55" s="282"/>
      <c r="DAB55" s="453"/>
      <c r="DAC55" s="453"/>
      <c r="DAD55" s="453"/>
      <c r="DAE55" s="283"/>
      <c r="DAF55" s="284"/>
      <c r="DAG55" s="285"/>
      <c r="DAH55" s="281"/>
      <c r="DAI55" s="282"/>
      <c r="DAJ55" s="453"/>
      <c r="DAK55" s="453"/>
      <c r="DAL55" s="453"/>
      <c r="DAM55" s="283"/>
      <c r="DAN55" s="284"/>
      <c r="DAO55" s="285"/>
      <c r="DAP55" s="281"/>
      <c r="DAQ55" s="282"/>
      <c r="DAR55" s="453"/>
      <c r="DAS55" s="453"/>
      <c r="DAT55" s="453"/>
      <c r="DAU55" s="283"/>
      <c r="DAV55" s="284"/>
      <c r="DAW55" s="285"/>
      <c r="DAX55" s="281"/>
      <c r="DAY55" s="282"/>
      <c r="DAZ55" s="453"/>
      <c r="DBA55" s="453"/>
      <c r="DBB55" s="453"/>
      <c r="DBC55" s="283"/>
      <c r="DBD55" s="284"/>
      <c r="DBE55" s="285"/>
      <c r="DBF55" s="281"/>
      <c r="DBG55" s="282"/>
      <c r="DBH55" s="453"/>
      <c r="DBI55" s="453"/>
      <c r="DBJ55" s="453"/>
      <c r="DBK55" s="283"/>
      <c r="DBL55" s="284"/>
      <c r="DBM55" s="285"/>
      <c r="DBN55" s="281"/>
      <c r="DBO55" s="282"/>
      <c r="DBP55" s="453"/>
      <c r="DBQ55" s="453"/>
      <c r="DBR55" s="453"/>
      <c r="DBS55" s="283"/>
      <c r="DBT55" s="284"/>
      <c r="DBU55" s="285"/>
      <c r="DBV55" s="281"/>
      <c r="DBW55" s="282"/>
      <c r="DBX55" s="453"/>
      <c r="DBY55" s="453"/>
      <c r="DBZ55" s="453"/>
      <c r="DCA55" s="283"/>
      <c r="DCB55" s="284"/>
      <c r="DCC55" s="285"/>
      <c r="DCD55" s="281"/>
      <c r="DCE55" s="282"/>
      <c r="DCF55" s="453"/>
      <c r="DCG55" s="453"/>
      <c r="DCH55" s="453"/>
      <c r="DCI55" s="283"/>
      <c r="DCJ55" s="284"/>
      <c r="DCK55" s="285"/>
      <c r="DCL55" s="281"/>
      <c r="DCM55" s="282"/>
      <c r="DCN55" s="453"/>
      <c r="DCO55" s="453"/>
      <c r="DCP55" s="453"/>
      <c r="DCQ55" s="283"/>
      <c r="DCR55" s="284"/>
      <c r="DCS55" s="285"/>
      <c r="DCT55" s="281"/>
      <c r="DCU55" s="282"/>
      <c r="DCV55" s="453"/>
      <c r="DCW55" s="453"/>
      <c r="DCX55" s="453"/>
      <c r="DCY55" s="283"/>
      <c r="DCZ55" s="284"/>
      <c r="DDA55" s="285"/>
      <c r="DDB55" s="281"/>
      <c r="DDC55" s="282"/>
      <c r="DDD55" s="453"/>
      <c r="DDE55" s="453"/>
      <c r="DDF55" s="453"/>
      <c r="DDG55" s="283"/>
      <c r="DDH55" s="284"/>
      <c r="DDI55" s="285"/>
      <c r="DDJ55" s="281"/>
      <c r="DDK55" s="282"/>
      <c r="DDL55" s="453"/>
      <c r="DDM55" s="453"/>
      <c r="DDN55" s="453"/>
      <c r="DDO55" s="283"/>
      <c r="DDP55" s="284"/>
      <c r="DDQ55" s="285"/>
      <c r="DDR55" s="281"/>
      <c r="DDS55" s="282"/>
      <c r="DDT55" s="453"/>
      <c r="DDU55" s="453"/>
      <c r="DDV55" s="453"/>
      <c r="DDW55" s="283"/>
      <c r="DDX55" s="284"/>
      <c r="DDY55" s="285"/>
      <c r="DDZ55" s="281"/>
      <c r="DEA55" s="282"/>
      <c r="DEB55" s="453"/>
      <c r="DEC55" s="453"/>
      <c r="DED55" s="453"/>
      <c r="DEE55" s="283"/>
      <c r="DEF55" s="284"/>
      <c r="DEG55" s="285"/>
      <c r="DEH55" s="281"/>
      <c r="DEI55" s="282"/>
      <c r="DEJ55" s="453"/>
      <c r="DEK55" s="453"/>
      <c r="DEL55" s="453"/>
      <c r="DEM55" s="283"/>
      <c r="DEN55" s="284"/>
      <c r="DEO55" s="285"/>
      <c r="DEP55" s="281"/>
      <c r="DEQ55" s="282"/>
      <c r="DER55" s="453"/>
      <c r="DES55" s="453"/>
      <c r="DET55" s="453"/>
      <c r="DEU55" s="283"/>
      <c r="DEV55" s="284"/>
      <c r="DEW55" s="285"/>
      <c r="DEX55" s="281"/>
      <c r="DEY55" s="282"/>
      <c r="DEZ55" s="453"/>
      <c r="DFA55" s="453"/>
      <c r="DFB55" s="453"/>
      <c r="DFC55" s="283"/>
      <c r="DFD55" s="284"/>
      <c r="DFE55" s="285"/>
      <c r="DFF55" s="281"/>
      <c r="DFG55" s="282"/>
      <c r="DFH55" s="453"/>
      <c r="DFI55" s="453"/>
      <c r="DFJ55" s="453"/>
      <c r="DFK55" s="283"/>
      <c r="DFL55" s="284"/>
      <c r="DFM55" s="285"/>
      <c r="DFN55" s="281"/>
      <c r="DFO55" s="282"/>
      <c r="DFP55" s="453"/>
      <c r="DFQ55" s="453"/>
      <c r="DFR55" s="453"/>
      <c r="DFS55" s="283"/>
      <c r="DFT55" s="284"/>
      <c r="DFU55" s="285"/>
      <c r="DFV55" s="281"/>
      <c r="DFW55" s="282"/>
      <c r="DFX55" s="453"/>
      <c r="DFY55" s="453"/>
      <c r="DFZ55" s="453"/>
      <c r="DGA55" s="283"/>
      <c r="DGB55" s="284"/>
      <c r="DGC55" s="285"/>
      <c r="DGD55" s="281"/>
      <c r="DGE55" s="282"/>
      <c r="DGF55" s="453"/>
      <c r="DGG55" s="453"/>
      <c r="DGH55" s="453"/>
      <c r="DGI55" s="283"/>
      <c r="DGJ55" s="284"/>
      <c r="DGK55" s="285"/>
      <c r="DGL55" s="281"/>
      <c r="DGM55" s="282"/>
      <c r="DGN55" s="453"/>
      <c r="DGO55" s="453"/>
      <c r="DGP55" s="453"/>
      <c r="DGQ55" s="283"/>
      <c r="DGR55" s="284"/>
      <c r="DGS55" s="285"/>
      <c r="DGT55" s="281"/>
      <c r="DGU55" s="282"/>
      <c r="DGV55" s="453"/>
      <c r="DGW55" s="453"/>
      <c r="DGX55" s="453"/>
      <c r="DGY55" s="283"/>
      <c r="DGZ55" s="284"/>
      <c r="DHA55" s="285"/>
      <c r="DHB55" s="281"/>
      <c r="DHC55" s="282"/>
      <c r="DHD55" s="453"/>
      <c r="DHE55" s="453"/>
      <c r="DHF55" s="453"/>
      <c r="DHG55" s="283"/>
      <c r="DHH55" s="284"/>
      <c r="DHI55" s="285"/>
      <c r="DHJ55" s="281"/>
      <c r="DHK55" s="282"/>
      <c r="DHL55" s="453"/>
      <c r="DHM55" s="453"/>
      <c r="DHN55" s="453"/>
      <c r="DHO55" s="283"/>
      <c r="DHP55" s="284"/>
      <c r="DHQ55" s="285"/>
      <c r="DHR55" s="281"/>
      <c r="DHS55" s="282"/>
      <c r="DHT55" s="453"/>
      <c r="DHU55" s="453"/>
      <c r="DHV55" s="453"/>
      <c r="DHW55" s="283"/>
      <c r="DHX55" s="284"/>
      <c r="DHY55" s="285"/>
      <c r="DHZ55" s="281"/>
      <c r="DIA55" s="282"/>
      <c r="DIB55" s="453"/>
      <c r="DIC55" s="453"/>
      <c r="DID55" s="453"/>
      <c r="DIE55" s="283"/>
      <c r="DIF55" s="284"/>
      <c r="DIG55" s="285"/>
      <c r="DIH55" s="281"/>
      <c r="DII55" s="282"/>
      <c r="DIJ55" s="453"/>
      <c r="DIK55" s="453"/>
      <c r="DIL55" s="453"/>
      <c r="DIM55" s="283"/>
      <c r="DIN55" s="284"/>
      <c r="DIO55" s="285"/>
      <c r="DIP55" s="281"/>
      <c r="DIQ55" s="282"/>
      <c r="DIR55" s="453"/>
      <c r="DIS55" s="453"/>
      <c r="DIT55" s="453"/>
      <c r="DIU55" s="283"/>
      <c r="DIV55" s="284"/>
      <c r="DIW55" s="285"/>
      <c r="DIX55" s="281"/>
      <c r="DIY55" s="282"/>
      <c r="DIZ55" s="453"/>
      <c r="DJA55" s="453"/>
      <c r="DJB55" s="453"/>
      <c r="DJC55" s="283"/>
      <c r="DJD55" s="284"/>
      <c r="DJE55" s="285"/>
      <c r="DJF55" s="281"/>
      <c r="DJG55" s="282"/>
      <c r="DJH55" s="453"/>
      <c r="DJI55" s="453"/>
      <c r="DJJ55" s="453"/>
      <c r="DJK55" s="283"/>
      <c r="DJL55" s="284"/>
      <c r="DJM55" s="285"/>
      <c r="DJN55" s="281"/>
      <c r="DJO55" s="282"/>
      <c r="DJP55" s="453"/>
      <c r="DJQ55" s="453"/>
      <c r="DJR55" s="453"/>
      <c r="DJS55" s="283"/>
      <c r="DJT55" s="284"/>
      <c r="DJU55" s="285"/>
      <c r="DJV55" s="281"/>
      <c r="DJW55" s="282"/>
      <c r="DJX55" s="453"/>
      <c r="DJY55" s="453"/>
      <c r="DJZ55" s="453"/>
      <c r="DKA55" s="283"/>
      <c r="DKB55" s="284"/>
      <c r="DKC55" s="285"/>
      <c r="DKD55" s="281"/>
      <c r="DKE55" s="282"/>
      <c r="DKF55" s="453"/>
      <c r="DKG55" s="453"/>
      <c r="DKH55" s="453"/>
      <c r="DKI55" s="283"/>
      <c r="DKJ55" s="284"/>
      <c r="DKK55" s="285"/>
      <c r="DKL55" s="281"/>
      <c r="DKM55" s="282"/>
      <c r="DKN55" s="453"/>
      <c r="DKO55" s="453"/>
      <c r="DKP55" s="453"/>
      <c r="DKQ55" s="283"/>
      <c r="DKR55" s="284"/>
      <c r="DKS55" s="285"/>
      <c r="DKT55" s="281"/>
      <c r="DKU55" s="282"/>
      <c r="DKV55" s="453"/>
      <c r="DKW55" s="453"/>
      <c r="DKX55" s="453"/>
      <c r="DKY55" s="283"/>
      <c r="DKZ55" s="284"/>
      <c r="DLA55" s="285"/>
      <c r="DLB55" s="281"/>
      <c r="DLC55" s="282"/>
      <c r="DLD55" s="453"/>
      <c r="DLE55" s="453"/>
      <c r="DLF55" s="453"/>
      <c r="DLG55" s="283"/>
      <c r="DLH55" s="284"/>
      <c r="DLI55" s="285"/>
      <c r="DLJ55" s="281"/>
      <c r="DLK55" s="282"/>
      <c r="DLL55" s="453"/>
      <c r="DLM55" s="453"/>
      <c r="DLN55" s="453"/>
      <c r="DLO55" s="283"/>
      <c r="DLP55" s="284"/>
      <c r="DLQ55" s="285"/>
      <c r="DLR55" s="281"/>
      <c r="DLS55" s="282"/>
      <c r="DLT55" s="453"/>
      <c r="DLU55" s="453"/>
      <c r="DLV55" s="453"/>
      <c r="DLW55" s="283"/>
      <c r="DLX55" s="284"/>
      <c r="DLY55" s="285"/>
      <c r="DLZ55" s="281"/>
      <c r="DMA55" s="282"/>
      <c r="DMB55" s="453"/>
      <c r="DMC55" s="453"/>
      <c r="DMD55" s="453"/>
      <c r="DME55" s="283"/>
      <c r="DMF55" s="284"/>
      <c r="DMG55" s="285"/>
      <c r="DMH55" s="281"/>
      <c r="DMI55" s="282"/>
      <c r="DMJ55" s="453"/>
      <c r="DMK55" s="453"/>
      <c r="DML55" s="453"/>
      <c r="DMM55" s="283"/>
      <c r="DMN55" s="284"/>
      <c r="DMO55" s="285"/>
      <c r="DMP55" s="281"/>
      <c r="DMQ55" s="282"/>
      <c r="DMR55" s="453"/>
      <c r="DMS55" s="453"/>
      <c r="DMT55" s="453"/>
      <c r="DMU55" s="283"/>
      <c r="DMV55" s="284"/>
      <c r="DMW55" s="285"/>
      <c r="DMX55" s="281"/>
      <c r="DMY55" s="282"/>
      <c r="DMZ55" s="453"/>
      <c r="DNA55" s="453"/>
      <c r="DNB55" s="453"/>
      <c r="DNC55" s="283"/>
      <c r="DND55" s="284"/>
      <c r="DNE55" s="285"/>
      <c r="DNF55" s="281"/>
      <c r="DNG55" s="282"/>
      <c r="DNH55" s="453"/>
      <c r="DNI55" s="453"/>
      <c r="DNJ55" s="453"/>
      <c r="DNK55" s="283"/>
      <c r="DNL55" s="284"/>
      <c r="DNM55" s="285"/>
      <c r="DNN55" s="281"/>
      <c r="DNO55" s="282"/>
      <c r="DNP55" s="453"/>
      <c r="DNQ55" s="453"/>
      <c r="DNR55" s="453"/>
      <c r="DNS55" s="283"/>
      <c r="DNT55" s="284"/>
      <c r="DNU55" s="285"/>
      <c r="DNV55" s="281"/>
      <c r="DNW55" s="282"/>
      <c r="DNX55" s="453"/>
      <c r="DNY55" s="453"/>
      <c r="DNZ55" s="453"/>
      <c r="DOA55" s="283"/>
      <c r="DOB55" s="284"/>
      <c r="DOC55" s="285"/>
      <c r="DOD55" s="281"/>
      <c r="DOE55" s="282"/>
      <c r="DOF55" s="453"/>
      <c r="DOG55" s="453"/>
      <c r="DOH55" s="453"/>
      <c r="DOI55" s="283"/>
      <c r="DOJ55" s="284"/>
      <c r="DOK55" s="285"/>
      <c r="DOL55" s="281"/>
      <c r="DOM55" s="282"/>
      <c r="DON55" s="453"/>
      <c r="DOO55" s="453"/>
      <c r="DOP55" s="453"/>
      <c r="DOQ55" s="283"/>
      <c r="DOR55" s="284"/>
      <c r="DOS55" s="285"/>
      <c r="DOT55" s="281"/>
      <c r="DOU55" s="282"/>
      <c r="DOV55" s="453"/>
      <c r="DOW55" s="453"/>
      <c r="DOX55" s="453"/>
      <c r="DOY55" s="283"/>
      <c r="DOZ55" s="284"/>
      <c r="DPA55" s="285"/>
      <c r="DPB55" s="281"/>
      <c r="DPC55" s="282"/>
      <c r="DPD55" s="453"/>
      <c r="DPE55" s="453"/>
      <c r="DPF55" s="453"/>
      <c r="DPG55" s="283"/>
      <c r="DPH55" s="284"/>
      <c r="DPI55" s="285"/>
      <c r="DPJ55" s="281"/>
      <c r="DPK55" s="282"/>
      <c r="DPL55" s="453"/>
      <c r="DPM55" s="453"/>
      <c r="DPN55" s="453"/>
      <c r="DPO55" s="283"/>
      <c r="DPP55" s="284"/>
      <c r="DPQ55" s="285"/>
      <c r="DPR55" s="281"/>
      <c r="DPS55" s="282"/>
      <c r="DPT55" s="453"/>
      <c r="DPU55" s="453"/>
      <c r="DPV55" s="453"/>
      <c r="DPW55" s="283"/>
      <c r="DPX55" s="284"/>
      <c r="DPY55" s="285"/>
      <c r="DPZ55" s="281"/>
      <c r="DQA55" s="282"/>
      <c r="DQB55" s="453"/>
      <c r="DQC55" s="453"/>
      <c r="DQD55" s="453"/>
      <c r="DQE55" s="283"/>
      <c r="DQF55" s="284"/>
      <c r="DQG55" s="285"/>
      <c r="DQH55" s="281"/>
      <c r="DQI55" s="282"/>
      <c r="DQJ55" s="453"/>
      <c r="DQK55" s="453"/>
      <c r="DQL55" s="453"/>
      <c r="DQM55" s="283"/>
      <c r="DQN55" s="284"/>
      <c r="DQO55" s="285"/>
      <c r="DQP55" s="281"/>
      <c r="DQQ55" s="282"/>
      <c r="DQR55" s="453"/>
      <c r="DQS55" s="453"/>
      <c r="DQT55" s="453"/>
      <c r="DQU55" s="283"/>
      <c r="DQV55" s="284"/>
      <c r="DQW55" s="285"/>
      <c r="DQX55" s="281"/>
      <c r="DQY55" s="282"/>
      <c r="DQZ55" s="453"/>
      <c r="DRA55" s="453"/>
      <c r="DRB55" s="453"/>
      <c r="DRC55" s="283"/>
      <c r="DRD55" s="284"/>
      <c r="DRE55" s="285"/>
      <c r="DRF55" s="281"/>
      <c r="DRG55" s="282"/>
      <c r="DRH55" s="453"/>
      <c r="DRI55" s="453"/>
      <c r="DRJ55" s="453"/>
      <c r="DRK55" s="283"/>
      <c r="DRL55" s="284"/>
      <c r="DRM55" s="285"/>
      <c r="DRN55" s="281"/>
      <c r="DRO55" s="282"/>
      <c r="DRP55" s="453"/>
      <c r="DRQ55" s="453"/>
      <c r="DRR55" s="453"/>
      <c r="DRS55" s="283"/>
      <c r="DRT55" s="284"/>
      <c r="DRU55" s="285"/>
      <c r="DRV55" s="281"/>
      <c r="DRW55" s="282"/>
      <c r="DRX55" s="453"/>
      <c r="DRY55" s="453"/>
      <c r="DRZ55" s="453"/>
      <c r="DSA55" s="283"/>
      <c r="DSB55" s="284"/>
      <c r="DSC55" s="285"/>
      <c r="DSD55" s="281"/>
      <c r="DSE55" s="282"/>
      <c r="DSF55" s="453"/>
      <c r="DSG55" s="453"/>
      <c r="DSH55" s="453"/>
      <c r="DSI55" s="283"/>
      <c r="DSJ55" s="284"/>
      <c r="DSK55" s="285"/>
      <c r="DSL55" s="281"/>
      <c r="DSM55" s="282"/>
      <c r="DSN55" s="453"/>
      <c r="DSO55" s="453"/>
      <c r="DSP55" s="453"/>
      <c r="DSQ55" s="283"/>
      <c r="DSR55" s="284"/>
      <c r="DSS55" s="285"/>
      <c r="DST55" s="281"/>
      <c r="DSU55" s="282"/>
      <c r="DSV55" s="453"/>
      <c r="DSW55" s="453"/>
      <c r="DSX55" s="453"/>
      <c r="DSY55" s="283"/>
      <c r="DSZ55" s="284"/>
      <c r="DTA55" s="285"/>
      <c r="DTB55" s="281"/>
      <c r="DTC55" s="282"/>
      <c r="DTD55" s="453"/>
      <c r="DTE55" s="453"/>
      <c r="DTF55" s="453"/>
      <c r="DTG55" s="283"/>
      <c r="DTH55" s="284"/>
      <c r="DTI55" s="285"/>
      <c r="DTJ55" s="281"/>
      <c r="DTK55" s="282"/>
      <c r="DTL55" s="453"/>
      <c r="DTM55" s="453"/>
      <c r="DTN55" s="453"/>
      <c r="DTO55" s="283"/>
      <c r="DTP55" s="284"/>
      <c r="DTQ55" s="285"/>
      <c r="DTR55" s="281"/>
      <c r="DTS55" s="282"/>
      <c r="DTT55" s="453"/>
      <c r="DTU55" s="453"/>
      <c r="DTV55" s="453"/>
      <c r="DTW55" s="283"/>
      <c r="DTX55" s="284"/>
      <c r="DTY55" s="285"/>
      <c r="DTZ55" s="281"/>
      <c r="DUA55" s="282"/>
      <c r="DUB55" s="453"/>
      <c r="DUC55" s="453"/>
      <c r="DUD55" s="453"/>
      <c r="DUE55" s="283"/>
      <c r="DUF55" s="284"/>
      <c r="DUG55" s="285"/>
      <c r="DUH55" s="281"/>
      <c r="DUI55" s="282"/>
      <c r="DUJ55" s="453"/>
      <c r="DUK55" s="453"/>
      <c r="DUL55" s="453"/>
      <c r="DUM55" s="283"/>
      <c r="DUN55" s="284"/>
      <c r="DUO55" s="285"/>
      <c r="DUP55" s="281"/>
      <c r="DUQ55" s="282"/>
      <c r="DUR55" s="453"/>
      <c r="DUS55" s="453"/>
      <c r="DUT55" s="453"/>
      <c r="DUU55" s="283"/>
      <c r="DUV55" s="284"/>
      <c r="DUW55" s="285"/>
      <c r="DUX55" s="281"/>
      <c r="DUY55" s="282"/>
      <c r="DUZ55" s="453"/>
      <c r="DVA55" s="453"/>
      <c r="DVB55" s="453"/>
      <c r="DVC55" s="283"/>
      <c r="DVD55" s="284"/>
      <c r="DVE55" s="285"/>
      <c r="DVF55" s="281"/>
      <c r="DVG55" s="282"/>
      <c r="DVH55" s="453"/>
      <c r="DVI55" s="453"/>
      <c r="DVJ55" s="453"/>
      <c r="DVK55" s="283"/>
      <c r="DVL55" s="284"/>
      <c r="DVM55" s="285"/>
      <c r="DVN55" s="281"/>
      <c r="DVO55" s="282"/>
      <c r="DVP55" s="453"/>
      <c r="DVQ55" s="453"/>
      <c r="DVR55" s="453"/>
      <c r="DVS55" s="283"/>
      <c r="DVT55" s="284"/>
      <c r="DVU55" s="285"/>
      <c r="DVV55" s="281"/>
      <c r="DVW55" s="282"/>
      <c r="DVX55" s="453"/>
      <c r="DVY55" s="453"/>
      <c r="DVZ55" s="453"/>
      <c r="DWA55" s="283"/>
      <c r="DWB55" s="284"/>
      <c r="DWC55" s="285"/>
      <c r="DWD55" s="281"/>
      <c r="DWE55" s="282"/>
      <c r="DWF55" s="453"/>
      <c r="DWG55" s="453"/>
      <c r="DWH55" s="453"/>
      <c r="DWI55" s="283"/>
      <c r="DWJ55" s="284"/>
      <c r="DWK55" s="285"/>
      <c r="DWL55" s="281"/>
      <c r="DWM55" s="282"/>
      <c r="DWN55" s="453"/>
      <c r="DWO55" s="453"/>
      <c r="DWP55" s="453"/>
      <c r="DWQ55" s="283"/>
      <c r="DWR55" s="284"/>
      <c r="DWS55" s="285"/>
      <c r="DWT55" s="281"/>
      <c r="DWU55" s="282"/>
      <c r="DWV55" s="453"/>
      <c r="DWW55" s="453"/>
      <c r="DWX55" s="453"/>
      <c r="DWY55" s="283"/>
      <c r="DWZ55" s="284"/>
      <c r="DXA55" s="285"/>
      <c r="DXB55" s="281"/>
      <c r="DXC55" s="282"/>
      <c r="DXD55" s="453"/>
      <c r="DXE55" s="453"/>
      <c r="DXF55" s="453"/>
      <c r="DXG55" s="283"/>
      <c r="DXH55" s="284"/>
      <c r="DXI55" s="285"/>
      <c r="DXJ55" s="281"/>
      <c r="DXK55" s="282"/>
      <c r="DXL55" s="453"/>
      <c r="DXM55" s="453"/>
      <c r="DXN55" s="453"/>
      <c r="DXO55" s="283"/>
      <c r="DXP55" s="284"/>
      <c r="DXQ55" s="285"/>
      <c r="DXR55" s="281"/>
      <c r="DXS55" s="282"/>
      <c r="DXT55" s="453"/>
      <c r="DXU55" s="453"/>
      <c r="DXV55" s="453"/>
      <c r="DXW55" s="283"/>
      <c r="DXX55" s="284"/>
      <c r="DXY55" s="285"/>
      <c r="DXZ55" s="281"/>
      <c r="DYA55" s="282"/>
      <c r="DYB55" s="453"/>
      <c r="DYC55" s="453"/>
      <c r="DYD55" s="453"/>
      <c r="DYE55" s="283"/>
      <c r="DYF55" s="284"/>
      <c r="DYG55" s="285"/>
      <c r="DYH55" s="281"/>
      <c r="DYI55" s="282"/>
      <c r="DYJ55" s="453"/>
      <c r="DYK55" s="453"/>
      <c r="DYL55" s="453"/>
      <c r="DYM55" s="283"/>
      <c r="DYN55" s="284"/>
      <c r="DYO55" s="285"/>
      <c r="DYP55" s="281"/>
      <c r="DYQ55" s="282"/>
      <c r="DYR55" s="453"/>
      <c r="DYS55" s="453"/>
      <c r="DYT55" s="453"/>
      <c r="DYU55" s="283"/>
      <c r="DYV55" s="284"/>
      <c r="DYW55" s="285"/>
      <c r="DYX55" s="281"/>
      <c r="DYY55" s="282"/>
      <c r="DYZ55" s="453"/>
      <c r="DZA55" s="453"/>
      <c r="DZB55" s="453"/>
      <c r="DZC55" s="283"/>
      <c r="DZD55" s="284"/>
      <c r="DZE55" s="285"/>
      <c r="DZF55" s="281"/>
      <c r="DZG55" s="282"/>
      <c r="DZH55" s="453"/>
      <c r="DZI55" s="453"/>
      <c r="DZJ55" s="453"/>
      <c r="DZK55" s="283"/>
      <c r="DZL55" s="284"/>
      <c r="DZM55" s="285"/>
      <c r="DZN55" s="281"/>
      <c r="DZO55" s="282"/>
      <c r="DZP55" s="453"/>
      <c r="DZQ55" s="453"/>
      <c r="DZR55" s="453"/>
      <c r="DZS55" s="283"/>
      <c r="DZT55" s="284"/>
      <c r="DZU55" s="285"/>
      <c r="DZV55" s="281"/>
      <c r="DZW55" s="282"/>
      <c r="DZX55" s="453"/>
      <c r="DZY55" s="453"/>
      <c r="DZZ55" s="453"/>
      <c r="EAA55" s="283"/>
      <c r="EAB55" s="284"/>
      <c r="EAC55" s="285"/>
      <c r="EAD55" s="281"/>
      <c r="EAE55" s="282"/>
      <c r="EAF55" s="453"/>
      <c r="EAG55" s="453"/>
      <c r="EAH55" s="453"/>
      <c r="EAI55" s="283"/>
      <c r="EAJ55" s="284"/>
      <c r="EAK55" s="285"/>
      <c r="EAL55" s="281"/>
      <c r="EAM55" s="282"/>
      <c r="EAN55" s="453"/>
      <c r="EAO55" s="453"/>
      <c r="EAP55" s="453"/>
      <c r="EAQ55" s="283"/>
      <c r="EAR55" s="284"/>
      <c r="EAS55" s="285"/>
      <c r="EAT55" s="281"/>
      <c r="EAU55" s="282"/>
      <c r="EAV55" s="453"/>
      <c r="EAW55" s="453"/>
      <c r="EAX55" s="453"/>
      <c r="EAY55" s="283"/>
      <c r="EAZ55" s="284"/>
      <c r="EBA55" s="285"/>
      <c r="EBB55" s="281"/>
      <c r="EBC55" s="282"/>
      <c r="EBD55" s="453"/>
      <c r="EBE55" s="453"/>
      <c r="EBF55" s="453"/>
      <c r="EBG55" s="283"/>
      <c r="EBH55" s="284"/>
      <c r="EBI55" s="285"/>
      <c r="EBJ55" s="281"/>
      <c r="EBK55" s="282"/>
      <c r="EBL55" s="453"/>
      <c r="EBM55" s="453"/>
      <c r="EBN55" s="453"/>
      <c r="EBO55" s="283"/>
      <c r="EBP55" s="284"/>
      <c r="EBQ55" s="285"/>
      <c r="EBR55" s="281"/>
      <c r="EBS55" s="282"/>
      <c r="EBT55" s="453"/>
      <c r="EBU55" s="453"/>
      <c r="EBV55" s="453"/>
      <c r="EBW55" s="283"/>
      <c r="EBX55" s="284"/>
      <c r="EBY55" s="285"/>
      <c r="EBZ55" s="281"/>
      <c r="ECA55" s="282"/>
      <c r="ECB55" s="453"/>
      <c r="ECC55" s="453"/>
      <c r="ECD55" s="453"/>
      <c r="ECE55" s="283"/>
      <c r="ECF55" s="284"/>
      <c r="ECG55" s="285"/>
      <c r="ECH55" s="281"/>
      <c r="ECI55" s="282"/>
      <c r="ECJ55" s="453"/>
      <c r="ECK55" s="453"/>
      <c r="ECL55" s="453"/>
      <c r="ECM55" s="283"/>
      <c r="ECN55" s="284"/>
      <c r="ECO55" s="285"/>
      <c r="ECP55" s="281"/>
      <c r="ECQ55" s="282"/>
      <c r="ECR55" s="453"/>
      <c r="ECS55" s="453"/>
      <c r="ECT55" s="453"/>
      <c r="ECU55" s="283"/>
      <c r="ECV55" s="284"/>
      <c r="ECW55" s="285"/>
      <c r="ECX55" s="281"/>
      <c r="ECY55" s="282"/>
      <c r="ECZ55" s="453"/>
      <c r="EDA55" s="453"/>
      <c r="EDB55" s="453"/>
      <c r="EDC55" s="283"/>
      <c r="EDD55" s="284"/>
      <c r="EDE55" s="285"/>
      <c r="EDF55" s="281"/>
      <c r="EDG55" s="282"/>
      <c r="EDH55" s="453"/>
      <c r="EDI55" s="453"/>
      <c r="EDJ55" s="453"/>
      <c r="EDK55" s="283"/>
      <c r="EDL55" s="284"/>
      <c r="EDM55" s="285"/>
      <c r="EDN55" s="281"/>
      <c r="EDO55" s="282"/>
      <c r="EDP55" s="453"/>
      <c r="EDQ55" s="453"/>
      <c r="EDR55" s="453"/>
      <c r="EDS55" s="283"/>
      <c r="EDT55" s="284"/>
      <c r="EDU55" s="285"/>
      <c r="EDV55" s="281"/>
      <c r="EDW55" s="282"/>
      <c r="EDX55" s="453"/>
      <c r="EDY55" s="453"/>
      <c r="EDZ55" s="453"/>
      <c r="EEA55" s="283"/>
      <c r="EEB55" s="284"/>
      <c r="EEC55" s="285"/>
      <c r="EED55" s="281"/>
      <c r="EEE55" s="282"/>
      <c r="EEF55" s="453"/>
      <c r="EEG55" s="453"/>
      <c r="EEH55" s="453"/>
      <c r="EEI55" s="283"/>
      <c r="EEJ55" s="284"/>
      <c r="EEK55" s="285"/>
      <c r="EEL55" s="281"/>
      <c r="EEM55" s="282"/>
      <c r="EEN55" s="453"/>
      <c r="EEO55" s="453"/>
      <c r="EEP55" s="453"/>
      <c r="EEQ55" s="283"/>
      <c r="EER55" s="284"/>
      <c r="EES55" s="285"/>
      <c r="EET55" s="281"/>
      <c r="EEU55" s="282"/>
      <c r="EEV55" s="453"/>
      <c r="EEW55" s="453"/>
      <c r="EEX55" s="453"/>
      <c r="EEY55" s="283"/>
      <c r="EEZ55" s="284"/>
      <c r="EFA55" s="285"/>
      <c r="EFB55" s="281"/>
      <c r="EFC55" s="282"/>
      <c r="EFD55" s="453"/>
      <c r="EFE55" s="453"/>
      <c r="EFF55" s="453"/>
      <c r="EFG55" s="283"/>
      <c r="EFH55" s="284"/>
      <c r="EFI55" s="285"/>
      <c r="EFJ55" s="281"/>
      <c r="EFK55" s="282"/>
      <c r="EFL55" s="453"/>
      <c r="EFM55" s="453"/>
      <c r="EFN55" s="453"/>
      <c r="EFO55" s="283"/>
      <c r="EFP55" s="284"/>
      <c r="EFQ55" s="285"/>
      <c r="EFR55" s="281"/>
      <c r="EFS55" s="282"/>
      <c r="EFT55" s="453"/>
      <c r="EFU55" s="453"/>
      <c r="EFV55" s="453"/>
      <c r="EFW55" s="283"/>
      <c r="EFX55" s="284"/>
      <c r="EFY55" s="285"/>
      <c r="EFZ55" s="281"/>
      <c r="EGA55" s="282"/>
      <c r="EGB55" s="453"/>
      <c r="EGC55" s="453"/>
      <c r="EGD55" s="453"/>
      <c r="EGE55" s="283"/>
      <c r="EGF55" s="284"/>
      <c r="EGG55" s="285"/>
      <c r="EGH55" s="281"/>
      <c r="EGI55" s="282"/>
      <c r="EGJ55" s="453"/>
      <c r="EGK55" s="453"/>
      <c r="EGL55" s="453"/>
      <c r="EGM55" s="283"/>
      <c r="EGN55" s="284"/>
      <c r="EGO55" s="285"/>
      <c r="EGP55" s="281"/>
      <c r="EGQ55" s="282"/>
      <c r="EGR55" s="453"/>
      <c r="EGS55" s="453"/>
      <c r="EGT55" s="453"/>
      <c r="EGU55" s="283"/>
      <c r="EGV55" s="284"/>
      <c r="EGW55" s="285"/>
      <c r="EGX55" s="281"/>
      <c r="EGY55" s="282"/>
      <c r="EGZ55" s="453"/>
      <c r="EHA55" s="453"/>
      <c r="EHB55" s="453"/>
      <c r="EHC55" s="283"/>
      <c r="EHD55" s="284"/>
      <c r="EHE55" s="285"/>
      <c r="EHF55" s="281"/>
      <c r="EHG55" s="282"/>
      <c r="EHH55" s="453"/>
      <c r="EHI55" s="453"/>
      <c r="EHJ55" s="453"/>
      <c r="EHK55" s="283"/>
      <c r="EHL55" s="284"/>
      <c r="EHM55" s="285"/>
      <c r="EHN55" s="281"/>
      <c r="EHO55" s="282"/>
      <c r="EHP55" s="453"/>
      <c r="EHQ55" s="453"/>
      <c r="EHR55" s="453"/>
      <c r="EHS55" s="283"/>
      <c r="EHT55" s="284"/>
      <c r="EHU55" s="285"/>
      <c r="EHV55" s="281"/>
      <c r="EHW55" s="282"/>
      <c r="EHX55" s="453"/>
      <c r="EHY55" s="453"/>
      <c r="EHZ55" s="453"/>
      <c r="EIA55" s="283"/>
      <c r="EIB55" s="284"/>
      <c r="EIC55" s="285"/>
      <c r="EID55" s="281"/>
      <c r="EIE55" s="282"/>
      <c r="EIF55" s="453"/>
      <c r="EIG55" s="453"/>
      <c r="EIH55" s="453"/>
      <c r="EII55" s="283"/>
      <c r="EIJ55" s="284"/>
      <c r="EIK55" s="285"/>
      <c r="EIL55" s="281"/>
      <c r="EIM55" s="282"/>
      <c r="EIN55" s="453"/>
      <c r="EIO55" s="453"/>
      <c r="EIP55" s="453"/>
      <c r="EIQ55" s="283"/>
      <c r="EIR55" s="284"/>
      <c r="EIS55" s="285"/>
      <c r="EIT55" s="281"/>
      <c r="EIU55" s="282"/>
      <c r="EIV55" s="453"/>
      <c r="EIW55" s="453"/>
      <c r="EIX55" s="453"/>
      <c r="EIY55" s="283"/>
      <c r="EIZ55" s="284"/>
      <c r="EJA55" s="285"/>
      <c r="EJB55" s="281"/>
      <c r="EJC55" s="282"/>
      <c r="EJD55" s="453"/>
      <c r="EJE55" s="453"/>
      <c r="EJF55" s="453"/>
      <c r="EJG55" s="283"/>
      <c r="EJH55" s="284"/>
      <c r="EJI55" s="285"/>
      <c r="EJJ55" s="281"/>
      <c r="EJK55" s="282"/>
      <c r="EJL55" s="453"/>
      <c r="EJM55" s="453"/>
      <c r="EJN55" s="453"/>
      <c r="EJO55" s="283"/>
      <c r="EJP55" s="284"/>
      <c r="EJQ55" s="285"/>
      <c r="EJR55" s="281"/>
      <c r="EJS55" s="282"/>
      <c r="EJT55" s="453"/>
      <c r="EJU55" s="453"/>
      <c r="EJV55" s="453"/>
      <c r="EJW55" s="283"/>
      <c r="EJX55" s="284"/>
      <c r="EJY55" s="285"/>
      <c r="EJZ55" s="281"/>
      <c r="EKA55" s="282"/>
      <c r="EKB55" s="453"/>
      <c r="EKC55" s="453"/>
      <c r="EKD55" s="453"/>
      <c r="EKE55" s="283"/>
      <c r="EKF55" s="284"/>
      <c r="EKG55" s="285"/>
      <c r="EKH55" s="281"/>
      <c r="EKI55" s="282"/>
      <c r="EKJ55" s="453"/>
      <c r="EKK55" s="453"/>
      <c r="EKL55" s="453"/>
      <c r="EKM55" s="283"/>
      <c r="EKN55" s="284"/>
      <c r="EKO55" s="285"/>
      <c r="EKP55" s="281"/>
      <c r="EKQ55" s="282"/>
      <c r="EKR55" s="453"/>
      <c r="EKS55" s="453"/>
      <c r="EKT55" s="453"/>
      <c r="EKU55" s="283"/>
      <c r="EKV55" s="284"/>
      <c r="EKW55" s="285"/>
      <c r="EKX55" s="281"/>
      <c r="EKY55" s="282"/>
      <c r="EKZ55" s="453"/>
      <c r="ELA55" s="453"/>
      <c r="ELB55" s="453"/>
      <c r="ELC55" s="283"/>
      <c r="ELD55" s="284"/>
      <c r="ELE55" s="285"/>
      <c r="ELF55" s="281"/>
      <c r="ELG55" s="282"/>
      <c r="ELH55" s="453"/>
      <c r="ELI55" s="453"/>
      <c r="ELJ55" s="453"/>
      <c r="ELK55" s="283"/>
      <c r="ELL55" s="284"/>
      <c r="ELM55" s="285"/>
      <c r="ELN55" s="281"/>
      <c r="ELO55" s="282"/>
      <c r="ELP55" s="453"/>
      <c r="ELQ55" s="453"/>
      <c r="ELR55" s="453"/>
      <c r="ELS55" s="283"/>
      <c r="ELT55" s="284"/>
      <c r="ELU55" s="285"/>
      <c r="ELV55" s="281"/>
      <c r="ELW55" s="282"/>
      <c r="ELX55" s="453"/>
      <c r="ELY55" s="453"/>
      <c r="ELZ55" s="453"/>
      <c r="EMA55" s="283"/>
      <c r="EMB55" s="284"/>
      <c r="EMC55" s="285"/>
      <c r="EMD55" s="281"/>
      <c r="EME55" s="282"/>
      <c r="EMF55" s="453"/>
      <c r="EMG55" s="453"/>
      <c r="EMH55" s="453"/>
      <c r="EMI55" s="283"/>
      <c r="EMJ55" s="284"/>
      <c r="EMK55" s="285"/>
      <c r="EML55" s="281"/>
      <c r="EMM55" s="282"/>
      <c r="EMN55" s="453"/>
      <c r="EMO55" s="453"/>
      <c r="EMP55" s="453"/>
      <c r="EMQ55" s="283"/>
      <c r="EMR55" s="284"/>
      <c r="EMS55" s="285"/>
      <c r="EMT55" s="281"/>
      <c r="EMU55" s="282"/>
      <c r="EMV55" s="453"/>
      <c r="EMW55" s="453"/>
      <c r="EMX55" s="453"/>
      <c r="EMY55" s="283"/>
      <c r="EMZ55" s="284"/>
      <c r="ENA55" s="285"/>
      <c r="ENB55" s="281"/>
      <c r="ENC55" s="282"/>
      <c r="END55" s="453"/>
      <c r="ENE55" s="453"/>
      <c r="ENF55" s="453"/>
      <c r="ENG55" s="283"/>
      <c r="ENH55" s="284"/>
      <c r="ENI55" s="285"/>
      <c r="ENJ55" s="281"/>
      <c r="ENK55" s="282"/>
      <c r="ENL55" s="453"/>
      <c r="ENM55" s="453"/>
      <c r="ENN55" s="453"/>
      <c r="ENO55" s="283"/>
      <c r="ENP55" s="284"/>
      <c r="ENQ55" s="285"/>
      <c r="ENR55" s="281"/>
      <c r="ENS55" s="282"/>
      <c r="ENT55" s="453"/>
      <c r="ENU55" s="453"/>
      <c r="ENV55" s="453"/>
      <c r="ENW55" s="283"/>
      <c r="ENX55" s="284"/>
      <c r="ENY55" s="285"/>
      <c r="ENZ55" s="281"/>
      <c r="EOA55" s="282"/>
      <c r="EOB55" s="453"/>
      <c r="EOC55" s="453"/>
      <c r="EOD55" s="453"/>
      <c r="EOE55" s="283"/>
      <c r="EOF55" s="284"/>
      <c r="EOG55" s="285"/>
      <c r="EOH55" s="281"/>
      <c r="EOI55" s="282"/>
      <c r="EOJ55" s="453"/>
      <c r="EOK55" s="453"/>
      <c r="EOL55" s="453"/>
      <c r="EOM55" s="283"/>
      <c r="EON55" s="284"/>
      <c r="EOO55" s="285"/>
      <c r="EOP55" s="281"/>
      <c r="EOQ55" s="282"/>
      <c r="EOR55" s="453"/>
      <c r="EOS55" s="453"/>
      <c r="EOT55" s="453"/>
      <c r="EOU55" s="283"/>
      <c r="EOV55" s="284"/>
      <c r="EOW55" s="285"/>
      <c r="EOX55" s="281"/>
      <c r="EOY55" s="282"/>
      <c r="EOZ55" s="453"/>
      <c r="EPA55" s="453"/>
      <c r="EPB55" s="453"/>
      <c r="EPC55" s="283"/>
      <c r="EPD55" s="284"/>
      <c r="EPE55" s="285"/>
      <c r="EPF55" s="281"/>
      <c r="EPG55" s="282"/>
      <c r="EPH55" s="453"/>
      <c r="EPI55" s="453"/>
      <c r="EPJ55" s="453"/>
      <c r="EPK55" s="283"/>
      <c r="EPL55" s="284"/>
      <c r="EPM55" s="285"/>
      <c r="EPN55" s="281"/>
      <c r="EPO55" s="282"/>
      <c r="EPP55" s="453"/>
      <c r="EPQ55" s="453"/>
      <c r="EPR55" s="453"/>
      <c r="EPS55" s="283"/>
      <c r="EPT55" s="284"/>
      <c r="EPU55" s="285"/>
      <c r="EPV55" s="281"/>
      <c r="EPW55" s="282"/>
      <c r="EPX55" s="453"/>
      <c r="EPY55" s="453"/>
      <c r="EPZ55" s="453"/>
      <c r="EQA55" s="283"/>
      <c r="EQB55" s="284"/>
      <c r="EQC55" s="285"/>
      <c r="EQD55" s="281"/>
      <c r="EQE55" s="282"/>
      <c r="EQF55" s="453"/>
      <c r="EQG55" s="453"/>
      <c r="EQH55" s="453"/>
      <c r="EQI55" s="283"/>
      <c r="EQJ55" s="284"/>
      <c r="EQK55" s="285"/>
      <c r="EQL55" s="281"/>
      <c r="EQM55" s="282"/>
      <c r="EQN55" s="453"/>
      <c r="EQO55" s="453"/>
      <c r="EQP55" s="453"/>
      <c r="EQQ55" s="283"/>
      <c r="EQR55" s="284"/>
      <c r="EQS55" s="285"/>
      <c r="EQT55" s="281"/>
      <c r="EQU55" s="282"/>
      <c r="EQV55" s="453"/>
      <c r="EQW55" s="453"/>
      <c r="EQX55" s="453"/>
      <c r="EQY55" s="283"/>
      <c r="EQZ55" s="284"/>
      <c r="ERA55" s="285"/>
      <c r="ERB55" s="281"/>
      <c r="ERC55" s="282"/>
      <c r="ERD55" s="453"/>
      <c r="ERE55" s="453"/>
      <c r="ERF55" s="453"/>
      <c r="ERG55" s="283"/>
      <c r="ERH55" s="284"/>
      <c r="ERI55" s="285"/>
      <c r="ERJ55" s="281"/>
      <c r="ERK55" s="282"/>
      <c r="ERL55" s="453"/>
      <c r="ERM55" s="453"/>
      <c r="ERN55" s="453"/>
      <c r="ERO55" s="283"/>
      <c r="ERP55" s="284"/>
      <c r="ERQ55" s="285"/>
      <c r="ERR55" s="281"/>
      <c r="ERS55" s="282"/>
      <c r="ERT55" s="453"/>
      <c r="ERU55" s="453"/>
      <c r="ERV55" s="453"/>
      <c r="ERW55" s="283"/>
      <c r="ERX55" s="284"/>
      <c r="ERY55" s="285"/>
      <c r="ERZ55" s="281"/>
      <c r="ESA55" s="282"/>
      <c r="ESB55" s="453"/>
      <c r="ESC55" s="453"/>
      <c r="ESD55" s="453"/>
      <c r="ESE55" s="283"/>
      <c r="ESF55" s="284"/>
      <c r="ESG55" s="285"/>
      <c r="ESH55" s="281"/>
      <c r="ESI55" s="282"/>
      <c r="ESJ55" s="453"/>
      <c r="ESK55" s="453"/>
      <c r="ESL55" s="453"/>
      <c r="ESM55" s="283"/>
      <c r="ESN55" s="284"/>
      <c r="ESO55" s="285"/>
      <c r="ESP55" s="281"/>
      <c r="ESQ55" s="282"/>
      <c r="ESR55" s="453"/>
      <c r="ESS55" s="453"/>
      <c r="EST55" s="453"/>
      <c r="ESU55" s="283"/>
      <c r="ESV55" s="284"/>
      <c r="ESW55" s="285"/>
      <c r="ESX55" s="281"/>
      <c r="ESY55" s="282"/>
      <c r="ESZ55" s="453"/>
      <c r="ETA55" s="453"/>
      <c r="ETB55" s="453"/>
      <c r="ETC55" s="283"/>
      <c r="ETD55" s="284"/>
      <c r="ETE55" s="285"/>
      <c r="ETF55" s="281"/>
      <c r="ETG55" s="282"/>
      <c r="ETH55" s="453"/>
      <c r="ETI55" s="453"/>
      <c r="ETJ55" s="453"/>
      <c r="ETK55" s="283"/>
      <c r="ETL55" s="284"/>
      <c r="ETM55" s="285"/>
      <c r="ETN55" s="281"/>
      <c r="ETO55" s="282"/>
      <c r="ETP55" s="453"/>
      <c r="ETQ55" s="453"/>
      <c r="ETR55" s="453"/>
      <c r="ETS55" s="283"/>
      <c r="ETT55" s="284"/>
      <c r="ETU55" s="285"/>
      <c r="ETV55" s="281"/>
      <c r="ETW55" s="282"/>
      <c r="ETX55" s="453"/>
      <c r="ETY55" s="453"/>
      <c r="ETZ55" s="453"/>
      <c r="EUA55" s="283"/>
      <c r="EUB55" s="284"/>
      <c r="EUC55" s="285"/>
      <c r="EUD55" s="281"/>
      <c r="EUE55" s="282"/>
      <c r="EUF55" s="453"/>
      <c r="EUG55" s="453"/>
      <c r="EUH55" s="453"/>
      <c r="EUI55" s="283"/>
      <c r="EUJ55" s="284"/>
      <c r="EUK55" s="285"/>
      <c r="EUL55" s="281"/>
      <c r="EUM55" s="282"/>
      <c r="EUN55" s="453"/>
      <c r="EUO55" s="453"/>
      <c r="EUP55" s="453"/>
      <c r="EUQ55" s="283"/>
      <c r="EUR55" s="284"/>
      <c r="EUS55" s="285"/>
      <c r="EUT55" s="281"/>
      <c r="EUU55" s="282"/>
      <c r="EUV55" s="453"/>
      <c r="EUW55" s="453"/>
      <c r="EUX55" s="453"/>
      <c r="EUY55" s="283"/>
      <c r="EUZ55" s="284"/>
      <c r="EVA55" s="285"/>
      <c r="EVB55" s="281"/>
      <c r="EVC55" s="282"/>
      <c r="EVD55" s="453"/>
      <c r="EVE55" s="453"/>
      <c r="EVF55" s="453"/>
      <c r="EVG55" s="283"/>
      <c r="EVH55" s="284"/>
      <c r="EVI55" s="285"/>
      <c r="EVJ55" s="281"/>
      <c r="EVK55" s="282"/>
      <c r="EVL55" s="453"/>
      <c r="EVM55" s="453"/>
      <c r="EVN55" s="453"/>
      <c r="EVO55" s="283"/>
      <c r="EVP55" s="284"/>
      <c r="EVQ55" s="285"/>
      <c r="EVR55" s="281"/>
      <c r="EVS55" s="282"/>
      <c r="EVT55" s="453"/>
      <c r="EVU55" s="453"/>
      <c r="EVV55" s="453"/>
      <c r="EVW55" s="283"/>
      <c r="EVX55" s="284"/>
      <c r="EVY55" s="285"/>
      <c r="EVZ55" s="281"/>
      <c r="EWA55" s="282"/>
      <c r="EWB55" s="453"/>
      <c r="EWC55" s="453"/>
      <c r="EWD55" s="453"/>
      <c r="EWE55" s="283"/>
      <c r="EWF55" s="284"/>
      <c r="EWG55" s="285"/>
      <c r="EWH55" s="281"/>
      <c r="EWI55" s="282"/>
      <c r="EWJ55" s="453"/>
      <c r="EWK55" s="453"/>
      <c r="EWL55" s="453"/>
      <c r="EWM55" s="283"/>
      <c r="EWN55" s="284"/>
      <c r="EWO55" s="285"/>
      <c r="EWP55" s="281"/>
      <c r="EWQ55" s="282"/>
      <c r="EWR55" s="453"/>
      <c r="EWS55" s="453"/>
      <c r="EWT55" s="453"/>
      <c r="EWU55" s="283"/>
      <c r="EWV55" s="284"/>
      <c r="EWW55" s="285"/>
      <c r="EWX55" s="281"/>
      <c r="EWY55" s="282"/>
      <c r="EWZ55" s="453"/>
      <c r="EXA55" s="453"/>
      <c r="EXB55" s="453"/>
      <c r="EXC55" s="283"/>
      <c r="EXD55" s="284"/>
      <c r="EXE55" s="285"/>
      <c r="EXF55" s="281"/>
      <c r="EXG55" s="282"/>
      <c r="EXH55" s="453"/>
      <c r="EXI55" s="453"/>
      <c r="EXJ55" s="453"/>
      <c r="EXK55" s="283"/>
      <c r="EXL55" s="284"/>
      <c r="EXM55" s="285"/>
      <c r="EXN55" s="281"/>
      <c r="EXO55" s="282"/>
      <c r="EXP55" s="453"/>
      <c r="EXQ55" s="453"/>
      <c r="EXR55" s="453"/>
      <c r="EXS55" s="283"/>
      <c r="EXT55" s="284"/>
      <c r="EXU55" s="285"/>
      <c r="EXV55" s="281"/>
      <c r="EXW55" s="282"/>
      <c r="EXX55" s="453"/>
      <c r="EXY55" s="453"/>
      <c r="EXZ55" s="453"/>
      <c r="EYA55" s="283"/>
      <c r="EYB55" s="284"/>
      <c r="EYC55" s="285"/>
      <c r="EYD55" s="281"/>
      <c r="EYE55" s="282"/>
      <c r="EYF55" s="453"/>
      <c r="EYG55" s="453"/>
      <c r="EYH55" s="453"/>
      <c r="EYI55" s="283"/>
      <c r="EYJ55" s="284"/>
      <c r="EYK55" s="285"/>
      <c r="EYL55" s="281"/>
      <c r="EYM55" s="282"/>
      <c r="EYN55" s="453"/>
      <c r="EYO55" s="453"/>
      <c r="EYP55" s="453"/>
      <c r="EYQ55" s="283"/>
      <c r="EYR55" s="284"/>
      <c r="EYS55" s="285"/>
      <c r="EYT55" s="281"/>
      <c r="EYU55" s="282"/>
      <c r="EYV55" s="453"/>
      <c r="EYW55" s="453"/>
      <c r="EYX55" s="453"/>
      <c r="EYY55" s="283"/>
      <c r="EYZ55" s="284"/>
      <c r="EZA55" s="285"/>
      <c r="EZB55" s="281"/>
      <c r="EZC55" s="282"/>
      <c r="EZD55" s="453"/>
      <c r="EZE55" s="453"/>
      <c r="EZF55" s="453"/>
      <c r="EZG55" s="283"/>
      <c r="EZH55" s="284"/>
      <c r="EZI55" s="285"/>
      <c r="EZJ55" s="281"/>
      <c r="EZK55" s="282"/>
      <c r="EZL55" s="453"/>
      <c r="EZM55" s="453"/>
      <c r="EZN55" s="453"/>
      <c r="EZO55" s="283"/>
      <c r="EZP55" s="284"/>
      <c r="EZQ55" s="285"/>
      <c r="EZR55" s="281"/>
      <c r="EZS55" s="282"/>
      <c r="EZT55" s="453"/>
      <c r="EZU55" s="453"/>
      <c r="EZV55" s="453"/>
      <c r="EZW55" s="283"/>
      <c r="EZX55" s="284"/>
      <c r="EZY55" s="285"/>
      <c r="EZZ55" s="281"/>
      <c r="FAA55" s="282"/>
      <c r="FAB55" s="453"/>
      <c r="FAC55" s="453"/>
      <c r="FAD55" s="453"/>
      <c r="FAE55" s="283"/>
      <c r="FAF55" s="284"/>
      <c r="FAG55" s="285"/>
      <c r="FAH55" s="281"/>
      <c r="FAI55" s="282"/>
      <c r="FAJ55" s="453"/>
      <c r="FAK55" s="453"/>
      <c r="FAL55" s="453"/>
      <c r="FAM55" s="283"/>
      <c r="FAN55" s="284"/>
      <c r="FAO55" s="285"/>
      <c r="FAP55" s="281"/>
      <c r="FAQ55" s="282"/>
      <c r="FAR55" s="453"/>
      <c r="FAS55" s="453"/>
      <c r="FAT55" s="453"/>
      <c r="FAU55" s="283"/>
      <c r="FAV55" s="284"/>
      <c r="FAW55" s="285"/>
      <c r="FAX55" s="281"/>
      <c r="FAY55" s="282"/>
      <c r="FAZ55" s="453"/>
      <c r="FBA55" s="453"/>
      <c r="FBB55" s="453"/>
      <c r="FBC55" s="283"/>
      <c r="FBD55" s="284"/>
      <c r="FBE55" s="285"/>
      <c r="FBF55" s="281"/>
      <c r="FBG55" s="282"/>
      <c r="FBH55" s="453"/>
      <c r="FBI55" s="453"/>
      <c r="FBJ55" s="453"/>
      <c r="FBK55" s="283"/>
      <c r="FBL55" s="284"/>
      <c r="FBM55" s="285"/>
      <c r="FBN55" s="281"/>
      <c r="FBO55" s="282"/>
      <c r="FBP55" s="453"/>
      <c r="FBQ55" s="453"/>
      <c r="FBR55" s="453"/>
      <c r="FBS55" s="283"/>
      <c r="FBT55" s="284"/>
      <c r="FBU55" s="285"/>
      <c r="FBV55" s="281"/>
      <c r="FBW55" s="282"/>
      <c r="FBX55" s="453"/>
      <c r="FBY55" s="453"/>
      <c r="FBZ55" s="453"/>
      <c r="FCA55" s="283"/>
      <c r="FCB55" s="284"/>
      <c r="FCC55" s="285"/>
      <c r="FCD55" s="281"/>
      <c r="FCE55" s="282"/>
      <c r="FCF55" s="453"/>
      <c r="FCG55" s="453"/>
      <c r="FCH55" s="453"/>
      <c r="FCI55" s="283"/>
      <c r="FCJ55" s="284"/>
      <c r="FCK55" s="285"/>
      <c r="FCL55" s="281"/>
      <c r="FCM55" s="282"/>
      <c r="FCN55" s="453"/>
      <c r="FCO55" s="453"/>
      <c r="FCP55" s="453"/>
      <c r="FCQ55" s="283"/>
      <c r="FCR55" s="284"/>
      <c r="FCS55" s="285"/>
      <c r="FCT55" s="281"/>
      <c r="FCU55" s="282"/>
      <c r="FCV55" s="453"/>
      <c r="FCW55" s="453"/>
      <c r="FCX55" s="453"/>
      <c r="FCY55" s="283"/>
      <c r="FCZ55" s="284"/>
      <c r="FDA55" s="285"/>
      <c r="FDB55" s="281"/>
      <c r="FDC55" s="282"/>
      <c r="FDD55" s="453"/>
      <c r="FDE55" s="453"/>
      <c r="FDF55" s="453"/>
      <c r="FDG55" s="283"/>
      <c r="FDH55" s="284"/>
      <c r="FDI55" s="285"/>
      <c r="FDJ55" s="281"/>
      <c r="FDK55" s="282"/>
      <c r="FDL55" s="453"/>
      <c r="FDM55" s="453"/>
      <c r="FDN55" s="453"/>
      <c r="FDO55" s="283"/>
      <c r="FDP55" s="284"/>
      <c r="FDQ55" s="285"/>
      <c r="FDR55" s="281"/>
      <c r="FDS55" s="282"/>
      <c r="FDT55" s="453"/>
      <c r="FDU55" s="453"/>
      <c r="FDV55" s="453"/>
      <c r="FDW55" s="283"/>
      <c r="FDX55" s="284"/>
      <c r="FDY55" s="285"/>
      <c r="FDZ55" s="281"/>
      <c r="FEA55" s="282"/>
      <c r="FEB55" s="453"/>
      <c r="FEC55" s="453"/>
      <c r="FED55" s="453"/>
      <c r="FEE55" s="283"/>
      <c r="FEF55" s="284"/>
      <c r="FEG55" s="285"/>
      <c r="FEH55" s="281"/>
      <c r="FEI55" s="282"/>
      <c r="FEJ55" s="453"/>
      <c r="FEK55" s="453"/>
      <c r="FEL55" s="453"/>
      <c r="FEM55" s="283"/>
      <c r="FEN55" s="284"/>
      <c r="FEO55" s="285"/>
      <c r="FEP55" s="281"/>
      <c r="FEQ55" s="282"/>
      <c r="FER55" s="453"/>
      <c r="FES55" s="453"/>
      <c r="FET55" s="453"/>
      <c r="FEU55" s="283"/>
      <c r="FEV55" s="284"/>
      <c r="FEW55" s="285"/>
      <c r="FEX55" s="281"/>
      <c r="FEY55" s="282"/>
      <c r="FEZ55" s="453"/>
      <c r="FFA55" s="453"/>
      <c r="FFB55" s="453"/>
      <c r="FFC55" s="283"/>
      <c r="FFD55" s="284"/>
      <c r="FFE55" s="285"/>
      <c r="FFF55" s="281"/>
      <c r="FFG55" s="282"/>
      <c r="FFH55" s="453"/>
      <c r="FFI55" s="453"/>
      <c r="FFJ55" s="453"/>
      <c r="FFK55" s="283"/>
      <c r="FFL55" s="284"/>
      <c r="FFM55" s="285"/>
      <c r="FFN55" s="281"/>
      <c r="FFO55" s="282"/>
      <c r="FFP55" s="453"/>
      <c r="FFQ55" s="453"/>
      <c r="FFR55" s="453"/>
      <c r="FFS55" s="283"/>
      <c r="FFT55" s="284"/>
      <c r="FFU55" s="285"/>
      <c r="FFV55" s="281"/>
      <c r="FFW55" s="282"/>
      <c r="FFX55" s="453"/>
      <c r="FFY55" s="453"/>
      <c r="FFZ55" s="453"/>
      <c r="FGA55" s="283"/>
      <c r="FGB55" s="284"/>
      <c r="FGC55" s="285"/>
      <c r="FGD55" s="281"/>
      <c r="FGE55" s="282"/>
      <c r="FGF55" s="453"/>
      <c r="FGG55" s="453"/>
      <c r="FGH55" s="453"/>
      <c r="FGI55" s="283"/>
      <c r="FGJ55" s="284"/>
      <c r="FGK55" s="285"/>
      <c r="FGL55" s="281"/>
      <c r="FGM55" s="282"/>
      <c r="FGN55" s="453"/>
      <c r="FGO55" s="453"/>
      <c r="FGP55" s="453"/>
      <c r="FGQ55" s="283"/>
      <c r="FGR55" s="284"/>
      <c r="FGS55" s="285"/>
      <c r="FGT55" s="281"/>
      <c r="FGU55" s="282"/>
      <c r="FGV55" s="453"/>
      <c r="FGW55" s="453"/>
      <c r="FGX55" s="453"/>
      <c r="FGY55" s="283"/>
      <c r="FGZ55" s="284"/>
      <c r="FHA55" s="285"/>
      <c r="FHB55" s="281"/>
      <c r="FHC55" s="282"/>
      <c r="FHD55" s="453"/>
      <c r="FHE55" s="453"/>
      <c r="FHF55" s="453"/>
      <c r="FHG55" s="283"/>
      <c r="FHH55" s="284"/>
      <c r="FHI55" s="285"/>
      <c r="FHJ55" s="281"/>
      <c r="FHK55" s="282"/>
      <c r="FHL55" s="453"/>
      <c r="FHM55" s="453"/>
      <c r="FHN55" s="453"/>
      <c r="FHO55" s="283"/>
      <c r="FHP55" s="284"/>
      <c r="FHQ55" s="285"/>
      <c r="FHR55" s="281"/>
      <c r="FHS55" s="282"/>
      <c r="FHT55" s="453"/>
      <c r="FHU55" s="453"/>
      <c r="FHV55" s="453"/>
      <c r="FHW55" s="283"/>
      <c r="FHX55" s="284"/>
      <c r="FHY55" s="285"/>
      <c r="FHZ55" s="281"/>
      <c r="FIA55" s="282"/>
      <c r="FIB55" s="453"/>
      <c r="FIC55" s="453"/>
      <c r="FID55" s="453"/>
      <c r="FIE55" s="283"/>
      <c r="FIF55" s="284"/>
      <c r="FIG55" s="285"/>
      <c r="FIH55" s="281"/>
      <c r="FII55" s="282"/>
      <c r="FIJ55" s="453"/>
      <c r="FIK55" s="453"/>
      <c r="FIL55" s="453"/>
      <c r="FIM55" s="283"/>
      <c r="FIN55" s="284"/>
      <c r="FIO55" s="285"/>
      <c r="FIP55" s="281"/>
      <c r="FIQ55" s="282"/>
      <c r="FIR55" s="453"/>
      <c r="FIS55" s="453"/>
      <c r="FIT55" s="453"/>
      <c r="FIU55" s="283"/>
      <c r="FIV55" s="284"/>
      <c r="FIW55" s="285"/>
      <c r="FIX55" s="281"/>
      <c r="FIY55" s="282"/>
      <c r="FIZ55" s="453"/>
      <c r="FJA55" s="453"/>
      <c r="FJB55" s="453"/>
      <c r="FJC55" s="283"/>
      <c r="FJD55" s="284"/>
      <c r="FJE55" s="285"/>
      <c r="FJF55" s="281"/>
      <c r="FJG55" s="282"/>
      <c r="FJH55" s="453"/>
      <c r="FJI55" s="453"/>
      <c r="FJJ55" s="453"/>
      <c r="FJK55" s="283"/>
      <c r="FJL55" s="284"/>
      <c r="FJM55" s="285"/>
      <c r="FJN55" s="281"/>
      <c r="FJO55" s="282"/>
      <c r="FJP55" s="453"/>
      <c r="FJQ55" s="453"/>
      <c r="FJR55" s="453"/>
      <c r="FJS55" s="283"/>
      <c r="FJT55" s="284"/>
      <c r="FJU55" s="285"/>
      <c r="FJV55" s="281"/>
      <c r="FJW55" s="282"/>
      <c r="FJX55" s="453"/>
      <c r="FJY55" s="453"/>
      <c r="FJZ55" s="453"/>
      <c r="FKA55" s="283"/>
      <c r="FKB55" s="284"/>
      <c r="FKC55" s="285"/>
      <c r="FKD55" s="281"/>
      <c r="FKE55" s="282"/>
      <c r="FKF55" s="453"/>
      <c r="FKG55" s="453"/>
      <c r="FKH55" s="453"/>
      <c r="FKI55" s="283"/>
      <c r="FKJ55" s="284"/>
      <c r="FKK55" s="285"/>
      <c r="FKL55" s="281"/>
      <c r="FKM55" s="282"/>
      <c r="FKN55" s="453"/>
      <c r="FKO55" s="453"/>
      <c r="FKP55" s="453"/>
      <c r="FKQ55" s="283"/>
      <c r="FKR55" s="284"/>
      <c r="FKS55" s="285"/>
      <c r="FKT55" s="281"/>
      <c r="FKU55" s="282"/>
      <c r="FKV55" s="453"/>
      <c r="FKW55" s="453"/>
      <c r="FKX55" s="453"/>
      <c r="FKY55" s="283"/>
      <c r="FKZ55" s="284"/>
      <c r="FLA55" s="285"/>
      <c r="FLB55" s="281"/>
      <c r="FLC55" s="282"/>
      <c r="FLD55" s="453"/>
      <c r="FLE55" s="453"/>
      <c r="FLF55" s="453"/>
      <c r="FLG55" s="283"/>
      <c r="FLH55" s="284"/>
      <c r="FLI55" s="285"/>
      <c r="FLJ55" s="281"/>
      <c r="FLK55" s="282"/>
      <c r="FLL55" s="453"/>
      <c r="FLM55" s="453"/>
      <c r="FLN55" s="453"/>
      <c r="FLO55" s="283"/>
      <c r="FLP55" s="284"/>
      <c r="FLQ55" s="285"/>
      <c r="FLR55" s="281"/>
      <c r="FLS55" s="282"/>
      <c r="FLT55" s="453"/>
      <c r="FLU55" s="453"/>
      <c r="FLV55" s="453"/>
      <c r="FLW55" s="283"/>
      <c r="FLX55" s="284"/>
      <c r="FLY55" s="285"/>
      <c r="FLZ55" s="281"/>
      <c r="FMA55" s="282"/>
      <c r="FMB55" s="453"/>
      <c r="FMC55" s="453"/>
      <c r="FMD55" s="453"/>
      <c r="FME55" s="283"/>
      <c r="FMF55" s="284"/>
      <c r="FMG55" s="285"/>
      <c r="FMH55" s="281"/>
      <c r="FMI55" s="282"/>
      <c r="FMJ55" s="453"/>
      <c r="FMK55" s="453"/>
      <c r="FML55" s="453"/>
      <c r="FMM55" s="283"/>
      <c r="FMN55" s="284"/>
      <c r="FMO55" s="285"/>
      <c r="FMP55" s="281"/>
      <c r="FMQ55" s="282"/>
      <c r="FMR55" s="453"/>
      <c r="FMS55" s="453"/>
      <c r="FMT55" s="453"/>
      <c r="FMU55" s="283"/>
      <c r="FMV55" s="284"/>
      <c r="FMW55" s="285"/>
      <c r="FMX55" s="281"/>
      <c r="FMY55" s="282"/>
      <c r="FMZ55" s="453"/>
      <c r="FNA55" s="453"/>
      <c r="FNB55" s="453"/>
      <c r="FNC55" s="283"/>
      <c r="FND55" s="284"/>
      <c r="FNE55" s="285"/>
      <c r="FNF55" s="281"/>
      <c r="FNG55" s="282"/>
      <c r="FNH55" s="453"/>
      <c r="FNI55" s="453"/>
      <c r="FNJ55" s="453"/>
      <c r="FNK55" s="283"/>
      <c r="FNL55" s="284"/>
      <c r="FNM55" s="285"/>
      <c r="FNN55" s="281"/>
      <c r="FNO55" s="282"/>
      <c r="FNP55" s="453"/>
      <c r="FNQ55" s="453"/>
      <c r="FNR55" s="453"/>
      <c r="FNS55" s="283"/>
      <c r="FNT55" s="284"/>
      <c r="FNU55" s="285"/>
      <c r="FNV55" s="281"/>
      <c r="FNW55" s="282"/>
      <c r="FNX55" s="453"/>
      <c r="FNY55" s="453"/>
      <c r="FNZ55" s="453"/>
      <c r="FOA55" s="283"/>
      <c r="FOB55" s="284"/>
      <c r="FOC55" s="285"/>
      <c r="FOD55" s="281"/>
      <c r="FOE55" s="282"/>
      <c r="FOF55" s="453"/>
      <c r="FOG55" s="453"/>
      <c r="FOH55" s="453"/>
      <c r="FOI55" s="283"/>
      <c r="FOJ55" s="284"/>
      <c r="FOK55" s="285"/>
      <c r="FOL55" s="281"/>
      <c r="FOM55" s="282"/>
      <c r="FON55" s="453"/>
      <c r="FOO55" s="453"/>
      <c r="FOP55" s="453"/>
      <c r="FOQ55" s="283"/>
      <c r="FOR55" s="284"/>
      <c r="FOS55" s="285"/>
      <c r="FOT55" s="281"/>
      <c r="FOU55" s="282"/>
      <c r="FOV55" s="453"/>
      <c r="FOW55" s="453"/>
      <c r="FOX55" s="453"/>
      <c r="FOY55" s="283"/>
      <c r="FOZ55" s="284"/>
      <c r="FPA55" s="285"/>
      <c r="FPB55" s="281"/>
      <c r="FPC55" s="282"/>
      <c r="FPD55" s="453"/>
      <c r="FPE55" s="453"/>
      <c r="FPF55" s="453"/>
      <c r="FPG55" s="283"/>
      <c r="FPH55" s="284"/>
      <c r="FPI55" s="285"/>
      <c r="FPJ55" s="281"/>
      <c r="FPK55" s="282"/>
      <c r="FPL55" s="453"/>
      <c r="FPM55" s="453"/>
      <c r="FPN55" s="453"/>
      <c r="FPO55" s="283"/>
      <c r="FPP55" s="284"/>
      <c r="FPQ55" s="285"/>
      <c r="FPR55" s="281"/>
      <c r="FPS55" s="282"/>
      <c r="FPT55" s="453"/>
      <c r="FPU55" s="453"/>
      <c r="FPV55" s="453"/>
      <c r="FPW55" s="283"/>
      <c r="FPX55" s="284"/>
      <c r="FPY55" s="285"/>
      <c r="FPZ55" s="281"/>
      <c r="FQA55" s="282"/>
      <c r="FQB55" s="453"/>
      <c r="FQC55" s="453"/>
      <c r="FQD55" s="453"/>
      <c r="FQE55" s="283"/>
      <c r="FQF55" s="284"/>
      <c r="FQG55" s="285"/>
      <c r="FQH55" s="281"/>
      <c r="FQI55" s="282"/>
      <c r="FQJ55" s="453"/>
      <c r="FQK55" s="453"/>
      <c r="FQL55" s="453"/>
      <c r="FQM55" s="283"/>
      <c r="FQN55" s="284"/>
      <c r="FQO55" s="285"/>
      <c r="FQP55" s="281"/>
      <c r="FQQ55" s="282"/>
      <c r="FQR55" s="453"/>
      <c r="FQS55" s="453"/>
      <c r="FQT55" s="453"/>
      <c r="FQU55" s="283"/>
      <c r="FQV55" s="284"/>
      <c r="FQW55" s="285"/>
      <c r="FQX55" s="281"/>
      <c r="FQY55" s="282"/>
      <c r="FQZ55" s="453"/>
      <c r="FRA55" s="453"/>
      <c r="FRB55" s="453"/>
      <c r="FRC55" s="283"/>
      <c r="FRD55" s="284"/>
      <c r="FRE55" s="285"/>
      <c r="FRF55" s="281"/>
      <c r="FRG55" s="282"/>
      <c r="FRH55" s="453"/>
      <c r="FRI55" s="453"/>
      <c r="FRJ55" s="453"/>
      <c r="FRK55" s="283"/>
      <c r="FRL55" s="284"/>
      <c r="FRM55" s="285"/>
      <c r="FRN55" s="281"/>
      <c r="FRO55" s="282"/>
      <c r="FRP55" s="453"/>
      <c r="FRQ55" s="453"/>
      <c r="FRR55" s="453"/>
      <c r="FRS55" s="283"/>
      <c r="FRT55" s="284"/>
      <c r="FRU55" s="285"/>
      <c r="FRV55" s="281"/>
      <c r="FRW55" s="282"/>
      <c r="FRX55" s="453"/>
      <c r="FRY55" s="453"/>
      <c r="FRZ55" s="453"/>
      <c r="FSA55" s="283"/>
      <c r="FSB55" s="284"/>
      <c r="FSC55" s="285"/>
      <c r="FSD55" s="281"/>
      <c r="FSE55" s="282"/>
      <c r="FSF55" s="453"/>
      <c r="FSG55" s="453"/>
      <c r="FSH55" s="453"/>
      <c r="FSI55" s="283"/>
      <c r="FSJ55" s="284"/>
      <c r="FSK55" s="285"/>
      <c r="FSL55" s="281"/>
      <c r="FSM55" s="282"/>
      <c r="FSN55" s="453"/>
      <c r="FSO55" s="453"/>
      <c r="FSP55" s="453"/>
      <c r="FSQ55" s="283"/>
      <c r="FSR55" s="284"/>
      <c r="FSS55" s="285"/>
      <c r="FST55" s="281"/>
      <c r="FSU55" s="282"/>
      <c r="FSV55" s="453"/>
      <c r="FSW55" s="453"/>
      <c r="FSX55" s="453"/>
      <c r="FSY55" s="283"/>
      <c r="FSZ55" s="284"/>
      <c r="FTA55" s="285"/>
      <c r="FTB55" s="281"/>
      <c r="FTC55" s="282"/>
      <c r="FTD55" s="453"/>
      <c r="FTE55" s="453"/>
      <c r="FTF55" s="453"/>
      <c r="FTG55" s="283"/>
      <c r="FTH55" s="284"/>
      <c r="FTI55" s="285"/>
      <c r="FTJ55" s="281"/>
      <c r="FTK55" s="282"/>
      <c r="FTL55" s="453"/>
      <c r="FTM55" s="453"/>
      <c r="FTN55" s="453"/>
      <c r="FTO55" s="283"/>
      <c r="FTP55" s="284"/>
      <c r="FTQ55" s="285"/>
      <c r="FTR55" s="281"/>
      <c r="FTS55" s="282"/>
      <c r="FTT55" s="453"/>
      <c r="FTU55" s="453"/>
      <c r="FTV55" s="453"/>
      <c r="FTW55" s="283"/>
      <c r="FTX55" s="284"/>
      <c r="FTY55" s="285"/>
      <c r="FTZ55" s="281"/>
      <c r="FUA55" s="282"/>
      <c r="FUB55" s="453"/>
      <c r="FUC55" s="453"/>
      <c r="FUD55" s="453"/>
      <c r="FUE55" s="283"/>
      <c r="FUF55" s="284"/>
      <c r="FUG55" s="285"/>
      <c r="FUH55" s="281"/>
      <c r="FUI55" s="282"/>
      <c r="FUJ55" s="453"/>
      <c r="FUK55" s="453"/>
      <c r="FUL55" s="453"/>
      <c r="FUM55" s="283"/>
      <c r="FUN55" s="284"/>
      <c r="FUO55" s="285"/>
      <c r="FUP55" s="281"/>
      <c r="FUQ55" s="282"/>
      <c r="FUR55" s="453"/>
      <c r="FUS55" s="453"/>
      <c r="FUT55" s="453"/>
      <c r="FUU55" s="283"/>
      <c r="FUV55" s="284"/>
      <c r="FUW55" s="285"/>
      <c r="FUX55" s="281"/>
      <c r="FUY55" s="282"/>
      <c r="FUZ55" s="453"/>
      <c r="FVA55" s="453"/>
      <c r="FVB55" s="453"/>
      <c r="FVC55" s="283"/>
      <c r="FVD55" s="284"/>
      <c r="FVE55" s="285"/>
      <c r="FVF55" s="281"/>
      <c r="FVG55" s="282"/>
      <c r="FVH55" s="453"/>
      <c r="FVI55" s="453"/>
      <c r="FVJ55" s="453"/>
      <c r="FVK55" s="283"/>
      <c r="FVL55" s="284"/>
      <c r="FVM55" s="285"/>
      <c r="FVN55" s="281"/>
      <c r="FVO55" s="282"/>
      <c r="FVP55" s="453"/>
      <c r="FVQ55" s="453"/>
      <c r="FVR55" s="453"/>
      <c r="FVS55" s="283"/>
      <c r="FVT55" s="284"/>
      <c r="FVU55" s="285"/>
      <c r="FVV55" s="281"/>
      <c r="FVW55" s="282"/>
      <c r="FVX55" s="453"/>
      <c r="FVY55" s="453"/>
      <c r="FVZ55" s="453"/>
      <c r="FWA55" s="283"/>
      <c r="FWB55" s="284"/>
      <c r="FWC55" s="285"/>
      <c r="FWD55" s="281"/>
      <c r="FWE55" s="282"/>
      <c r="FWF55" s="453"/>
      <c r="FWG55" s="453"/>
      <c r="FWH55" s="453"/>
      <c r="FWI55" s="283"/>
      <c r="FWJ55" s="284"/>
      <c r="FWK55" s="285"/>
      <c r="FWL55" s="281"/>
      <c r="FWM55" s="282"/>
      <c r="FWN55" s="453"/>
      <c r="FWO55" s="453"/>
      <c r="FWP55" s="453"/>
      <c r="FWQ55" s="283"/>
      <c r="FWR55" s="284"/>
      <c r="FWS55" s="285"/>
      <c r="FWT55" s="281"/>
      <c r="FWU55" s="282"/>
      <c r="FWV55" s="453"/>
      <c r="FWW55" s="453"/>
      <c r="FWX55" s="453"/>
      <c r="FWY55" s="283"/>
      <c r="FWZ55" s="284"/>
      <c r="FXA55" s="285"/>
      <c r="FXB55" s="281"/>
      <c r="FXC55" s="282"/>
      <c r="FXD55" s="453"/>
      <c r="FXE55" s="453"/>
      <c r="FXF55" s="453"/>
      <c r="FXG55" s="283"/>
      <c r="FXH55" s="284"/>
      <c r="FXI55" s="285"/>
      <c r="FXJ55" s="281"/>
      <c r="FXK55" s="282"/>
      <c r="FXL55" s="453"/>
      <c r="FXM55" s="453"/>
      <c r="FXN55" s="453"/>
      <c r="FXO55" s="283"/>
      <c r="FXP55" s="284"/>
      <c r="FXQ55" s="285"/>
      <c r="FXR55" s="281"/>
      <c r="FXS55" s="282"/>
      <c r="FXT55" s="453"/>
      <c r="FXU55" s="453"/>
      <c r="FXV55" s="453"/>
      <c r="FXW55" s="283"/>
      <c r="FXX55" s="284"/>
      <c r="FXY55" s="285"/>
      <c r="FXZ55" s="281"/>
      <c r="FYA55" s="282"/>
      <c r="FYB55" s="453"/>
      <c r="FYC55" s="453"/>
      <c r="FYD55" s="453"/>
      <c r="FYE55" s="283"/>
      <c r="FYF55" s="284"/>
      <c r="FYG55" s="285"/>
      <c r="FYH55" s="281"/>
      <c r="FYI55" s="282"/>
      <c r="FYJ55" s="453"/>
      <c r="FYK55" s="453"/>
      <c r="FYL55" s="453"/>
      <c r="FYM55" s="283"/>
      <c r="FYN55" s="284"/>
      <c r="FYO55" s="285"/>
      <c r="FYP55" s="281"/>
      <c r="FYQ55" s="282"/>
      <c r="FYR55" s="453"/>
      <c r="FYS55" s="453"/>
      <c r="FYT55" s="453"/>
      <c r="FYU55" s="283"/>
      <c r="FYV55" s="284"/>
      <c r="FYW55" s="285"/>
      <c r="FYX55" s="281"/>
      <c r="FYY55" s="282"/>
      <c r="FYZ55" s="453"/>
      <c r="FZA55" s="453"/>
      <c r="FZB55" s="453"/>
      <c r="FZC55" s="283"/>
      <c r="FZD55" s="284"/>
      <c r="FZE55" s="285"/>
      <c r="FZF55" s="281"/>
      <c r="FZG55" s="282"/>
      <c r="FZH55" s="453"/>
      <c r="FZI55" s="453"/>
      <c r="FZJ55" s="453"/>
      <c r="FZK55" s="283"/>
      <c r="FZL55" s="284"/>
      <c r="FZM55" s="285"/>
      <c r="FZN55" s="281"/>
      <c r="FZO55" s="282"/>
      <c r="FZP55" s="453"/>
      <c r="FZQ55" s="453"/>
      <c r="FZR55" s="453"/>
      <c r="FZS55" s="283"/>
      <c r="FZT55" s="284"/>
      <c r="FZU55" s="285"/>
      <c r="FZV55" s="281"/>
      <c r="FZW55" s="282"/>
      <c r="FZX55" s="453"/>
      <c r="FZY55" s="453"/>
      <c r="FZZ55" s="453"/>
      <c r="GAA55" s="283"/>
      <c r="GAB55" s="284"/>
      <c r="GAC55" s="285"/>
      <c r="GAD55" s="281"/>
      <c r="GAE55" s="282"/>
      <c r="GAF55" s="453"/>
      <c r="GAG55" s="453"/>
      <c r="GAH55" s="453"/>
      <c r="GAI55" s="283"/>
      <c r="GAJ55" s="284"/>
      <c r="GAK55" s="285"/>
      <c r="GAL55" s="281"/>
      <c r="GAM55" s="282"/>
      <c r="GAN55" s="453"/>
      <c r="GAO55" s="453"/>
      <c r="GAP55" s="453"/>
      <c r="GAQ55" s="283"/>
      <c r="GAR55" s="284"/>
      <c r="GAS55" s="285"/>
      <c r="GAT55" s="281"/>
      <c r="GAU55" s="282"/>
      <c r="GAV55" s="453"/>
      <c r="GAW55" s="453"/>
      <c r="GAX55" s="453"/>
      <c r="GAY55" s="283"/>
      <c r="GAZ55" s="284"/>
      <c r="GBA55" s="285"/>
      <c r="GBB55" s="281"/>
      <c r="GBC55" s="282"/>
      <c r="GBD55" s="453"/>
      <c r="GBE55" s="453"/>
      <c r="GBF55" s="453"/>
      <c r="GBG55" s="283"/>
      <c r="GBH55" s="284"/>
      <c r="GBI55" s="285"/>
      <c r="GBJ55" s="281"/>
      <c r="GBK55" s="282"/>
      <c r="GBL55" s="453"/>
      <c r="GBM55" s="453"/>
      <c r="GBN55" s="453"/>
      <c r="GBO55" s="283"/>
      <c r="GBP55" s="284"/>
      <c r="GBQ55" s="285"/>
      <c r="GBR55" s="281"/>
      <c r="GBS55" s="282"/>
      <c r="GBT55" s="453"/>
      <c r="GBU55" s="453"/>
      <c r="GBV55" s="453"/>
      <c r="GBW55" s="283"/>
      <c r="GBX55" s="284"/>
      <c r="GBY55" s="285"/>
      <c r="GBZ55" s="281"/>
      <c r="GCA55" s="282"/>
      <c r="GCB55" s="453"/>
      <c r="GCC55" s="453"/>
      <c r="GCD55" s="453"/>
      <c r="GCE55" s="283"/>
      <c r="GCF55" s="284"/>
      <c r="GCG55" s="285"/>
      <c r="GCH55" s="281"/>
      <c r="GCI55" s="282"/>
      <c r="GCJ55" s="453"/>
      <c r="GCK55" s="453"/>
      <c r="GCL55" s="453"/>
      <c r="GCM55" s="283"/>
      <c r="GCN55" s="284"/>
      <c r="GCO55" s="285"/>
      <c r="GCP55" s="281"/>
      <c r="GCQ55" s="282"/>
      <c r="GCR55" s="453"/>
      <c r="GCS55" s="453"/>
      <c r="GCT55" s="453"/>
      <c r="GCU55" s="283"/>
      <c r="GCV55" s="284"/>
      <c r="GCW55" s="285"/>
      <c r="GCX55" s="281"/>
      <c r="GCY55" s="282"/>
      <c r="GCZ55" s="453"/>
      <c r="GDA55" s="453"/>
      <c r="GDB55" s="453"/>
      <c r="GDC55" s="283"/>
      <c r="GDD55" s="284"/>
      <c r="GDE55" s="285"/>
      <c r="GDF55" s="281"/>
      <c r="GDG55" s="282"/>
      <c r="GDH55" s="453"/>
      <c r="GDI55" s="453"/>
      <c r="GDJ55" s="453"/>
      <c r="GDK55" s="283"/>
      <c r="GDL55" s="284"/>
      <c r="GDM55" s="285"/>
      <c r="GDN55" s="281"/>
      <c r="GDO55" s="282"/>
      <c r="GDP55" s="453"/>
      <c r="GDQ55" s="453"/>
      <c r="GDR55" s="453"/>
      <c r="GDS55" s="283"/>
      <c r="GDT55" s="284"/>
      <c r="GDU55" s="285"/>
      <c r="GDV55" s="281"/>
      <c r="GDW55" s="282"/>
      <c r="GDX55" s="453"/>
      <c r="GDY55" s="453"/>
      <c r="GDZ55" s="453"/>
      <c r="GEA55" s="283"/>
      <c r="GEB55" s="284"/>
      <c r="GEC55" s="285"/>
      <c r="GED55" s="281"/>
      <c r="GEE55" s="282"/>
      <c r="GEF55" s="453"/>
      <c r="GEG55" s="453"/>
      <c r="GEH55" s="453"/>
      <c r="GEI55" s="283"/>
      <c r="GEJ55" s="284"/>
      <c r="GEK55" s="285"/>
      <c r="GEL55" s="281"/>
      <c r="GEM55" s="282"/>
      <c r="GEN55" s="453"/>
      <c r="GEO55" s="453"/>
      <c r="GEP55" s="453"/>
      <c r="GEQ55" s="283"/>
      <c r="GER55" s="284"/>
      <c r="GES55" s="285"/>
      <c r="GET55" s="281"/>
      <c r="GEU55" s="282"/>
      <c r="GEV55" s="453"/>
      <c r="GEW55" s="453"/>
      <c r="GEX55" s="453"/>
      <c r="GEY55" s="283"/>
      <c r="GEZ55" s="284"/>
      <c r="GFA55" s="285"/>
      <c r="GFB55" s="281"/>
      <c r="GFC55" s="282"/>
      <c r="GFD55" s="453"/>
      <c r="GFE55" s="453"/>
      <c r="GFF55" s="453"/>
      <c r="GFG55" s="283"/>
      <c r="GFH55" s="284"/>
      <c r="GFI55" s="285"/>
      <c r="GFJ55" s="281"/>
      <c r="GFK55" s="282"/>
      <c r="GFL55" s="453"/>
      <c r="GFM55" s="453"/>
      <c r="GFN55" s="453"/>
      <c r="GFO55" s="283"/>
      <c r="GFP55" s="284"/>
      <c r="GFQ55" s="285"/>
      <c r="GFR55" s="281"/>
      <c r="GFS55" s="282"/>
      <c r="GFT55" s="453"/>
      <c r="GFU55" s="453"/>
      <c r="GFV55" s="453"/>
      <c r="GFW55" s="283"/>
      <c r="GFX55" s="284"/>
      <c r="GFY55" s="285"/>
      <c r="GFZ55" s="281"/>
      <c r="GGA55" s="282"/>
      <c r="GGB55" s="453"/>
      <c r="GGC55" s="453"/>
      <c r="GGD55" s="453"/>
      <c r="GGE55" s="283"/>
      <c r="GGF55" s="284"/>
      <c r="GGG55" s="285"/>
      <c r="GGH55" s="281"/>
      <c r="GGI55" s="282"/>
      <c r="GGJ55" s="453"/>
      <c r="GGK55" s="453"/>
      <c r="GGL55" s="453"/>
      <c r="GGM55" s="283"/>
      <c r="GGN55" s="284"/>
      <c r="GGO55" s="285"/>
      <c r="GGP55" s="281"/>
      <c r="GGQ55" s="282"/>
      <c r="GGR55" s="453"/>
      <c r="GGS55" s="453"/>
      <c r="GGT55" s="453"/>
      <c r="GGU55" s="283"/>
      <c r="GGV55" s="284"/>
      <c r="GGW55" s="285"/>
      <c r="GGX55" s="281"/>
      <c r="GGY55" s="282"/>
      <c r="GGZ55" s="453"/>
      <c r="GHA55" s="453"/>
      <c r="GHB55" s="453"/>
      <c r="GHC55" s="283"/>
      <c r="GHD55" s="284"/>
      <c r="GHE55" s="285"/>
      <c r="GHF55" s="281"/>
      <c r="GHG55" s="282"/>
      <c r="GHH55" s="453"/>
      <c r="GHI55" s="453"/>
      <c r="GHJ55" s="453"/>
      <c r="GHK55" s="283"/>
      <c r="GHL55" s="284"/>
      <c r="GHM55" s="285"/>
      <c r="GHN55" s="281"/>
      <c r="GHO55" s="282"/>
      <c r="GHP55" s="453"/>
      <c r="GHQ55" s="453"/>
      <c r="GHR55" s="453"/>
      <c r="GHS55" s="283"/>
      <c r="GHT55" s="284"/>
      <c r="GHU55" s="285"/>
      <c r="GHV55" s="281"/>
      <c r="GHW55" s="282"/>
      <c r="GHX55" s="453"/>
      <c r="GHY55" s="453"/>
      <c r="GHZ55" s="453"/>
      <c r="GIA55" s="283"/>
      <c r="GIB55" s="284"/>
      <c r="GIC55" s="285"/>
      <c r="GID55" s="281"/>
      <c r="GIE55" s="282"/>
      <c r="GIF55" s="453"/>
      <c r="GIG55" s="453"/>
      <c r="GIH55" s="453"/>
      <c r="GII55" s="283"/>
      <c r="GIJ55" s="284"/>
      <c r="GIK55" s="285"/>
      <c r="GIL55" s="281"/>
      <c r="GIM55" s="282"/>
      <c r="GIN55" s="453"/>
      <c r="GIO55" s="453"/>
      <c r="GIP55" s="453"/>
      <c r="GIQ55" s="283"/>
      <c r="GIR55" s="284"/>
      <c r="GIS55" s="285"/>
      <c r="GIT55" s="281"/>
      <c r="GIU55" s="282"/>
      <c r="GIV55" s="453"/>
      <c r="GIW55" s="453"/>
      <c r="GIX55" s="453"/>
      <c r="GIY55" s="283"/>
      <c r="GIZ55" s="284"/>
      <c r="GJA55" s="285"/>
      <c r="GJB55" s="281"/>
      <c r="GJC55" s="282"/>
      <c r="GJD55" s="453"/>
      <c r="GJE55" s="453"/>
      <c r="GJF55" s="453"/>
      <c r="GJG55" s="283"/>
      <c r="GJH55" s="284"/>
      <c r="GJI55" s="285"/>
      <c r="GJJ55" s="281"/>
      <c r="GJK55" s="282"/>
      <c r="GJL55" s="453"/>
      <c r="GJM55" s="453"/>
      <c r="GJN55" s="453"/>
      <c r="GJO55" s="283"/>
      <c r="GJP55" s="284"/>
      <c r="GJQ55" s="285"/>
      <c r="GJR55" s="281"/>
      <c r="GJS55" s="282"/>
      <c r="GJT55" s="453"/>
      <c r="GJU55" s="453"/>
      <c r="GJV55" s="453"/>
      <c r="GJW55" s="283"/>
      <c r="GJX55" s="284"/>
      <c r="GJY55" s="285"/>
      <c r="GJZ55" s="281"/>
      <c r="GKA55" s="282"/>
      <c r="GKB55" s="453"/>
      <c r="GKC55" s="453"/>
      <c r="GKD55" s="453"/>
      <c r="GKE55" s="283"/>
      <c r="GKF55" s="284"/>
      <c r="GKG55" s="285"/>
      <c r="GKH55" s="281"/>
      <c r="GKI55" s="282"/>
      <c r="GKJ55" s="453"/>
      <c r="GKK55" s="453"/>
      <c r="GKL55" s="453"/>
      <c r="GKM55" s="283"/>
      <c r="GKN55" s="284"/>
      <c r="GKO55" s="285"/>
      <c r="GKP55" s="281"/>
      <c r="GKQ55" s="282"/>
      <c r="GKR55" s="453"/>
      <c r="GKS55" s="453"/>
      <c r="GKT55" s="453"/>
      <c r="GKU55" s="283"/>
      <c r="GKV55" s="284"/>
      <c r="GKW55" s="285"/>
      <c r="GKX55" s="281"/>
      <c r="GKY55" s="282"/>
      <c r="GKZ55" s="453"/>
      <c r="GLA55" s="453"/>
      <c r="GLB55" s="453"/>
      <c r="GLC55" s="283"/>
      <c r="GLD55" s="284"/>
      <c r="GLE55" s="285"/>
      <c r="GLF55" s="281"/>
      <c r="GLG55" s="282"/>
      <c r="GLH55" s="453"/>
      <c r="GLI55" s="453"/>
      <c r="GLJ55" s="453"/>
      <c r="GLK55" s="283"/>
      <c r="GLL55" s="284"/>
      <c r="GLM55" s="285"/>
      <c r="GLN55" s="281"/>
      <c r="GLO55" s="282"/>
      <c r="GLP55" s="453"/>
      <c r="GLQ55" s="453"/>
      <c r="GLR55" s="453"/>
      <c r="GLS55" s="283"/>
      <c r="GLT55" s="284"/>
      <c r="GLU55" s="285"/>
      <c r="GLV55" s="281"/>
      <c r="GLW55" s="282"/>
      <c r="GLX55" s="453"/>
      <c r="GLY55" s="453"/>
      <c r="GLZ55" s="453"/>
      <c r="GMA55" s="283"/>
      <c r="GMB55" s="284"/>
      <c r="GMC55" s="285"/>
      <c r="GMD55" s="281"/>
      <c r="GME55" s="282"/>
      <c r="GMF55" s="453"/>
      <c r="GMG55" s="453"/>
      <c r="GMH55" s="453"/>
      <c r="GMI55" s="283"/>
      <c r="GMJ55" s="284"/>
      <c r="GMK55" s="285"/>
      <c r="GML55" s="281"/>
      <c r="GMM55" s="282"/>
      <c r="GMN55" s="453"/>
      <c r="GMO55" s="453"/>
      <c r="GMP55" s="453"/>
      <c r="GMQ55" s="283"/>
      <c r="GMR55" s="284"/>
      <c r="GMS55" s="285"/>
      <c r="GMT55" s="281"/>
      <c r="GMU55" s="282"/>
      <c r="GMV55" s="453"/>
      <c r="GMW55" s="453"/>
      <c r="GMX55" s="453"/>
      <c r="GMY55" s="283"/>
      <c r="GMZ55" s="284"/>
      <c r="GNA55" s="285"/>
      <c r="GNB55" s="281"/>
      <c r="GNC55" s="282"/>
      <c r="GND55" s="453"/>
      <c r="GNE55" s="453"/>
      <c r="GNF55" s="453"/>
      <c r="GNG55" s="283"/>
      <c r="GNH55" s="284"/>
      <c r="GNI55" s="285"/>
      <c r="GNJ55" s="281"/>
      <c r="GNK55" s="282"/>
      <c r="GNL55" s="453"/>
      <c r="GNM55" s="453"/>
      <c r="GNN55" s="453"/>
      <c r="GNO55" s="283"/>
      <c r="GNP55" s="284"/>
      <c r="GNQ55" s="285"/>
      <c r="GNR55" s="281"/>
      <c r="GNS55" s="282"/>
      <c r="GNT55" s="453"/>
      <c r="GNU55" s="453"/>
      <c r="GNV55" s="453"/>
      <c r="GNW55" s="283"/>
      <c r="GNX55" s="284"/>
      <c r="GNY55" s="285"/>
      <c r="GNZ55" s="281"/>
      <c r="GOA55" s="282"/>
      <c r="GOB55" s="453"/>
      <c r="GOC55" s="453"/>
      <c r="GOD55" s="453"/>
      <c r="GOE55" s="283"/>
      <c r="GOF55" s="284"/>
      <c r="GOG55" s="285"/>
      <c r="GOH55" s="281"/>
      <c r="GOI55" s="282"/>
      <c r="GOJ55" s="453"/>
      <c r="GOK55" s="453"/>
      <c r="GOL55" s="453"/>
      <c r="GOM55" s="283"/>
      <c r="GON55" s="284"/>
      <c r="GOO55" s="285"/>
      <c r="GOP55" s="281"/>
      <c r="GOQ55" s="282"/>
      <c r="GOR55" s="453"/>
      <c r="GOS55" s="453"/>
      <c r="GOT55" s="453"/>
      <c r="GOU55" s="283"/>
      <c r="GOV55" s="284"/>
      <c r="GOW55" s="285"/>
      <c r="GOX55" s="281"/>
      <c r="GOY55" s="282"/>
      <c r="GOZ55" s="453"/>
      <c r="GPA55" s="453"/>
      <c r="GPB55" s="453"/>
      <c r="GPC55" s="283"/>
      <c r="GPD55" s="284"/>
      <c r="GPE55" s="285"/>
      <c r="GPF55" s="281"/>
      <c r="GPG55" s="282"/>
      <c r="GPH55" s="453"/>
      <c r="GPI55" s="453"/>
      <c r="GPJ55" s="453"/>
      <c r="GPK55" s="283"/>
      <c r="GPL55" s="284"/>
      <c r="GPM55" s="285"/>
      <c r="GPN55" s="281"/>
      <c r="GPO55" s="282"/>
      <c r="GPP55" s="453"/>
      <c r="GPQ55" s="453"/>
      <c r="GPR55" s="453"/>
      <c r="GPS55" s="283"/>
      <c r="GPT55" s="284"/>
      <c r="GPU55" s="285"/>
      <c r="GPV55" s="281"/>
      <c r="GPW55" s="282"/>
      <c r="GPX55" s="453"/>
      <c r="GPY55" s="453"/>
      <c r="GPZ55" s="453"/>
      <c r="GQA55" s="283"/>
      <c r="GQB55" s="284"/>
      <c r="GQC55" s="285"/>
      <c r="GQD55" s="281"/>
      <c r="GQE55" s="282"/>
      <c r="GQF55" s="453"/>
      <c r="GQG55" s="453"/>
      <c r="GQH55" s="453"/>
      <c r="GQI55" s="283"/>
      <c r="GQJ55" s="284"/>
      <c r="GQK55" s="285"/>
      <c r="GQL55" s="281"/>
      <c r="GQM55" s="282"/>
      <c r="GQN55" s="453"/>
      <c r="GQO55" s="453"/>
      <c r="GQP55" s="453"/>
      <c r="GQQ55" s="283"/>
      <c r="GQR55" s="284"/>
      <c r="GQS55" s="285"/>
      <c r="GQT55" s="281"/>
      <c r="GQU55" s="282"/>
      <c r="GQV55" s="453"/>
      <c r="GQW55" s="453"/>
      <c r="GQX55" s="453"/>
      <c r="GQY55" s="283"/>
      <c r="GQZ55" s="284"/>
      <c r="GRA55" s="285"/>
      <c r="GRB55" s="281"/>
      <c r="GRC55" s="282"/>
      <c r="GRD55" s="453"/>
      <c r="GRE55" s="453"/>
      <c r="GRF55" s="453"/>
      <c r="GRG55" s="283"/>
      <c r="GRH55" s="284"/>
      <c r="GRI55" s="285"/>
      <c r="GRJ55" s="281"/>
      <c r="GRK55" s="282"/>
      <c r="GRL55" s="453"/>
      <c r="GRM55" s="453"/>
      <c r="GRN55" s="453"/>
      <c r="GRO55" s="283"/>
      <c r="GRP55" s="284"/>
      <c r="GRQ55" s="285"/>
      <c r="GRR55" s="281"/>
      <c r="GRS55" s="282"/>
      <c r="GRT55" s="453"/>
      <c r="GRU55" s="453"/>
      <c r="GRV55" s="453"/>
      <c r="GRW55" s="283"/>
      <c r="GRX55" s="284"/>
      <c r="GRY55" s="285"/>
      <c r="GRZ55" s="281"/>
      <c r="GSA55" s="282"/>
      <c r="GSB55" s="453"/>
      <c r="GSC55" s="453"/>
      <c r="GSD55" s="453"/>
      <c r="GSE55" s="283"/>
      <c r="GSF55" s="284"/>
      <c r="GSG55" s="285"/>
      <c r="GSH55" s="281"/>
      <c r="GSI55" s="282"/>
      <c r="GSJ55" s="453"/>
      <c r="GSK55" s="453"/>
      <c r="GSL55" s="453"/>
      <c r="GSM55" s="283"/>
      <c r="GSN55" s="284"/>
      <c r="GSO55" s="285"/>
      <c r="GSP55" s="281"/>
      <c r="GSQ55" s="282"/>
      <c r="GSR55" s="453"/>
      <c r="GSS55" s="453"/>
      <c r="GST55" s="453"/>
      <c r="GSU55" s="283"/>
      <c r="GSV55" s="284"/>
      <c r="GSW55" s="285"/>
      <c r="GSX55" s="281"/>
      <c r="GSY55" s="282"/>
      <c r="GSZ55" s="453"/>
      <c r="GTA55" s="453"/>
      <c r="GTB55" s="453"/>
      <c r="GTC55" s="283"/>
      <c r="GTD55" s="284"/>
      <c r="GTE55" s="285"/>
      <c r="GTF55" s="281"/>
      <c r="GTG55" s="282"/>
      <c r="GTH55" s="453"/>
      <c r="GTI55" s="453"/>
      <c r="GTJ55" s="453"/>
      <c r="GTK55" s="283"/>
      <c r="GTL55" s="284"/>
      <c r="GTM55" s="285"/>
      <c r="GTN55" s="281"/>
      <c r="GTO55" s="282"/>
      <c r="GTP55" s="453"/>
      <c r="GTQ55" s="453"/>
      <c r="GTR55" s="453"/>
      <c r="GTS55" s="283"/>
      <c r="GTT55" s="284"/>
      <c r="GTU55" s="285"/>
      <c r="GTV55" s="281"/>
      <c r="GTW55" s="282"/>
      <c r="GTX55" s="453"/>
      <c r="GTY55" s="453"/>
      <c r="GTZ55" s="453"/>
      <c r="GUA55" s="283"/>
      <c r="GUB55" s="284"/>
      <c r="GUC55" s="285"/>
      <c r="GUD55" s="281"/>
      <c r="GUE55" s="282"/>
      <c r="GUF55" s="453"/>
      <c r="GUG55" s="453"/>
      <c r="GUH55" s="453"/>
      <c r="GUI55" s="283"/>
      <c r="GUJ55" s="284"/>
      <c r="GUK55" s="285"/>
      <c r="GUL55" s="281"/>
      <c r="GUM55" s="282"/>
      <c r="GUN55" s="453"/>
      <c r="GUO55" s="453"/>
      <c r="GUP55" s="453"/>
      <c r="GUQ55" s="283"/>
      <c r="GUR55" s="284"/>
      <c r="GUS55" s="285"/>
      <c r="GUT55" s="281"/>
      <c r="GUU55" s="282"/>
      <c r="GUV55" s="453"/>
      <c r="GUW55" s="453"/>
      <c r="GUX55" s="453"/>
      <c r="GUY55" s="283"/>
      <c r="GUZ55" s="284"/>
      <c r="GVA55" s="285"/>
      <c r="GVB55" s="281"/>
      <c r="GVC55" s="282"/>
      <c r="GVD55" s="453"/>
      <c r="GVE55" s="453"/>
      <c r="GVF55" s="453"/>
      <c r="GVG55" s="283"/>
      <c r="GVH55" s="284"/>
      <c r="GVI55" s="285"/>
      <c r="GVJ55" s="281"/>
      <c r="GVK55" s="282"/>
      <c r="GVL55" s="453"/>
      <c r="GVM55" s="453"/>
      <c r="GVN55" s="453"/>
      <c r="GVO55" s="283"/>
      <c r="GVP55" s="284"/>
      <c r="GVQ55" s="285"/>
      <c r="GVR55" s="281"/>
      <c r="GVS55" s="282"/>
      <c r="GVT55" s="453"/>
      <c r="GVU55" s="453"/>
      <c r="GVV55" s="453"/>
      <c r="GVW55" s="283"/>
      <c r="GVX55" s="284"/>
      <c r="GVY55" s="285"/>
      <c r="GVZ55" s="281"/>
      <c r="GWA55" s="282"/>
      <c r="GWB55" s="453"/>
      <c r="GWC55" s="453"/>
      <c r="GWD55" s="453"/>
      <c r="GWE55" s="283"/>
      <c r="GWF55" s="284"/>
      <c r="GWG55" s="285"/>
      <c r="GWH55" s="281"/>
      <c r="GWI55" s="282"/>
      <c r="GWJ55" s="453"/>
      <c r="GWK55" s="453"/>
      <c r="GWL55" s="453"/>
      <c r="GWM55" s="283"/>
      <c r="GWN55" s="284"/>
      <c r="GWO55" s="285"/>
      <c r="GWP55" s="281"/>
      <c r="GWQ55" s="282"/>
      <c r="GWR55" s="453"/>
      <c r="GWS55" s="453"/>
      <c r="GWT55" s="453"/>
      <c r="GWU55" s="283"/>
      <c r="GWV55" s="284"/>
      <c r="GWW55" s="285"/>
      <c r="GWX55" s="281"/>
      <c r="GWY55" s="282"/>
      <c r="GWZ55" s="453"/>
      <c r="GXA55" s="453"/>
      <c r="GXB55" s="453"/>
      <c r="GXC55" s="283"/>
      <c r="GXD55" s="284"/>
      <c r="GXE55" s="285"/>
      <c r="GXF55" s="281"/>
      <c r="GXG55" s="282"/>
      <c r="GXH55" s="453"/>
      <c r="GXI55" s="453"/>
      <c r="GXJ55" s="453"/>
      <c r="GXK55" s="283"/>
      <c r="GXL55" s="284"/>
      <c r="GXM55" s="285"/>
      <c r="GXN55" s="281"/>
      <c r="GXO55" s="282"/>
      <c r="GXP55" s="453"/>
      <c r="GXQ55" s="453"/>
      <c r="GXR55" s="453"/>
      <c r="GXS55" s="283"/>
      <c r="GXT55" s="284"/>
      <c r="GXU55" s="285"/>
      <c r="GXV55" s="281"/>
      <c r="GXW55" s="282"/>
      <c r="GXX55" s="453"/>
      <c r="GXY55" s="453"/>
      <c r="GXZ55" s="453"/>
      <c r="GYA55" s="283"/>
      <c r="GYB55" s="284"/>
      <c r="GYC55" s="285"/>
      <c r="GYD55" s="281"/>
      <c r="GYE55" s="282"/>
      <c r="GYF55" s="453"/>
      <c r="GYG55" s="453"/>
      <c r="GYH55" s="453"/>
      <c r="GYI55" s="283"/>
      <c r="GYJ55" s="284"/>
      <c r="GYK55" s="285"/>
      <c r="GYL55" s="281"/>
      <c r="GYM55" s="282"/>
      <c r="GYN55" s="453"/>
      <c r="GYO55" s="453"/>
      <c r="GYP55" s="453"/>
      <c r="GYQ55" s="283"/>
      <c r="GYR55" s="284"/>
      <c r="GYS55" s="285"/>
      <c r="GYT55" s="281"/>
      <c r="GYU55" s="282"/>
      <c r="GYV55" s="453"/>
      <c r="GYW55" s="453"/>
      <c r="GYX55" s="453"/>
      <c r="GYY55" s="283"/>
      <c r="GYZ55" s="284"/>
      <c r="GZA55" s="285"/>
      <c r="GZB55" s="281"/>
      <c r="GZC55" s="282"/>
      <c r="GZD55" s="453"/>
      <c r="GZE55" s="453"/>
      <c r="GZF55" s="453"/>
      <c r="GZG55" s="283"/>
      <c r="GZH55" s="284"/>
      <c r="GZI55" s="285"/>
      <c r="GZJ55" s="281"/>
      <c r="GZK55" s="282"/>
      <c r="GZL55" s="453"/>
      <c r="GZM55" s="453"/>
      <c r="GZN55" s="453"/>
      <c r="GZO55" s="283"/>
      <c r="GZP55" s="284"/>
      <c r="GZQ55" s="285"/>
      <c r="GZR55" s="281"/>
      <c r="GZS55" s="282"/>
      <c r="GZT55" s="453"/>
      <c r="GZU55" s="453"/>
      <c r="GZV55" s="453"/>
      <c r="GZW55" s="283"/>
      <c r="GZX55" s="284"/>
      <c r="GZY55" s="285"/>
      <c r="GZZ55" s="281"/>
      <c r="HAA55" s="282"/>
      <c r="HAB55" s="453"/>
      <c r="HAC55" s="453"/>
      <c r="HAD55" s="453"/>
      <c r="HAE55" s="283"/>
      <c r="HAF55" s="284"/>
      <c r="HAG55" s="285"/>
      <c r="HAH55" s="281"/>
      <c r="HAI55" s="282"/>
      <c r="HAJ55" s="453"/>
      <c r="HAK55" s="453"/>
      <c r="HAL55" s="453"/>
      <c r="HAM55" s="283"/>
      <c r="HAN55" s="284"/>
      <c r="HAO55" s="285"/>
      <c r="HAP55" s="281"/>
      <c r="HAQ55" s="282"/>
      <c r="HAR55" s="453"/>
      <c r="HAS55" s="453"/>
      <c r="HAT55" s="453"/>
      <c r="HAU55" s="283"/>
      <c r="HAV55" s="284"/>
      <c r="HAW55" s="285"/>
      <c r="HAX55" s="281"/>
      <c r="HAY55" s="282"/>
      <c r="HAZ55" s="453"/>
      <c r="HBA55" s="453"/>
      <c r="HBB55" s="453"/>
      <c r="HBC55" s="283"/>
      <c r="HBD55" s="284"/>
      <c r="HBE55" s="285"/>
      <c r="HBF55" s="281"/>
      <c r="HBG55" s="282"/>
      <c r="HBH55" s="453"/>
      <c r="HBI55" s="453"/>
      <c r="HBJ55" s="453"/>
      <c r="HBK55" s="283"/>
      <c r="HBL55" s="284"/>
      <c r="HBM55" s="285"/>
      <c r="HBN55" s="281"/>
      <c r="HBO55" s="282"/>
      <c r="HBP55" s="453"/>
      <c r="HBQ55" s="453"/>
      <c r="HBR55" s="453"/>
      <c r="HBS55" s="283"/>
      <c r="HBT55" s="284"/>
      <c r="HBU55" s="285"/>
      <c r="HBV55" s="281"/>
      <c r="HBW55" s="282"/>
      <c r="HBX55" s="453"/>
      <c r="HBY55" s="453"/>
      <c r="HBZ55" s="453"/>
      <c r="HCA55" s="283"/>
      <c r="HCB55" s="284"/>
      <c r="HCC55" s="285"/>
      <c r="HCD55" s="281"/>
      <c r="HCE55" s="282"/>
      <c r="HCF55" s="453"/>
      <c r="HCG55" s="453"/>
      <c r="HCH55" s="453"/>
      <c r="HCI55" s="283"/>
      <c r="HCJ55" s="284"/>
      <c r="HCK55" s="285"/>
      <c r="HCL55" s="281"/>
      <c r="HCM55" s="282"/>
      <c r="HCN55" s="453"/>
      <c r="HCO55" s="453"/>
      <c r="HCP55" s="453"/>
      <c r="HCQ55" s="283"/>
      <c r="HCR55" s="284"/>
      <c r="HCS55" s="285"/>
      <c r="HCT55" s="281"/>
      <c r="HCU55" s="282"/>
      <c r="HCV55" s="453"/>
      <c r="HCW55" s="453"/>
      <c r="HCX55" s="453"/>
      <c r="HCY55" s="283"/>
      <c r="HCZ55" s="284"/>
      <c r="HDA55" s="285"/>
      <c r="HDB55" s="281"/>
      <c r="HDC55" s="282"/>
      <c r="HDD55" s="453"/>
      <c r="HDE55" s="453"/>
      <c r="HDF55" s="453"/>
      <c r="HDG55" s="283"/>
      <c r="HDH55" s="284"/>
      <c r="HDI55" s="285"/>
      <c r="HDJ55" s="281"/>
      <c r="HDK55" s="282"/>
      <c r="HDL55" s="453"/>
      <c r="HDM55" s="453"/>
      <c r="HDN55" s="453"/>
      <c r="HDO55" s="283"/>
      <c r="HDP55" s="284"/>
      <c r="HDQ55" s="285"/>
      <c r="HDR55" s="281"/>
      <c r="HDS55" s="282"/>
      <c r="HDT55" s="453"/>
      <c r="HDU55" s="453"/>
      <c r="HDV55" s="453"/>
      <c r="HDW55" s="283"/>
      <c r="HDX55" s="284"/>
      <c r="HDY55" s="285"/>
      <c r="HDZ55" s="281"/>
      <c r="HEA55" s="282"/>
      <c r="HEB55" s="453"/>
      <c r="HEC55" s="453"/>
      <c r="HED55" s="453"/>
      <c r="HEE55" s="283"/>
      <c r="HEF55" s="284"/>
      <c r="HEG55" s="285"/>
      <c r="HEH55" s="281"/>
      <c r="HEI55" s="282"/>
      <c r="HEJ55" s="453"/>
      <c r="HEK55" s="453"/>
      <c r="HEL55" s="453"/>
      <c r="HEM55" s="283"/>
      <c r="HEN55" s="284"/>
      <c r="HEO55" s="285"/>
      <c r="HEP55" s="281"/>
      <c r="HEQ55" s="282"/>
      <c r="HER55" s="453"/>
      <c r="HES55" s="453"/>
      <c r="HET55" s="453"/>
      <c r="HEU55" s="283"/>
      <c r="HEV55" s="284"/>
      <c r="HEW55" s="285"/>
      <c r="HEX55" s="281"/>
      <c r="HEY55" s="282"/>
      <c r="HEZ55" s="453"/>
      <c r="HFA55" s="453"/>
      <c r="HFB55" s="453"/>
      <c r="HFC55" s="283"/>
      <c r="HFD55" s="284"/>
      <c r="HFE55" s="285"/>
      <c r="HFF55" s="281"/>
      <c r="HFG55" s="282"/>
      <c r="HFH55" s="453"/>
      <c r="HFI55" s="453"/>
      <c r="HFJ55" s="453"/>
      <c r="HFK55" s="283"/>
      <c r="HFL55" s="284"/>
      <c r="HFM55" s="285"/>
      <c r="HFN55" s="281"/>
      <c r="HFO55" s="282"/>
      <c r="HFP55" s="453"/>
      <c r="HFQ55" s="453"/>
      <c r="HFR55" s="453"/>
      <c r="HFS55" s="283"/>
      <c r="HFT55" s="284"/>
      <c r="HFU55" s="285"/>
      <c r="HFV55" s="281"/>
      <c r="HFW55" s="282"/>
      <c r="HFX55" s="453"/>
      <c r="HFY55" s="453"/>
      <c r="HFZ55" s="453"/>
      <c r="HGA55" s="283"/>
      <c r="HGB55" s="284"/>
      <c r="HGC55" s="285"/>
      <c r="HGD55" s="281"/>
      <c r="HGE55" s="282"/>
      <c r="HGF55" s="453"/>
      <c r="HGG55" s="453"/>
      <c r="HGH55" s="453"/>
      <c r="HGI55" s="283"/>
      <c r="HGJ55" s="284"/>
      <c r="HGK55" s="285"/>
      <c r="HGL55" s="281"/>
      <c r="HGM55" s="282"/>
      <c r="HGN55" s="453"/>
      <c r="HGO55" s="453"/>
      <c r="HGP55" s="453"/>
      <c r="HGQ55" s="283"/>
      <c r="HGR55" s="284"/>
      <c r="HGS55" s="285"/>
      <c r="HGT55" s="281"/>
      <c r="HGU55" s="282"/>
      <c r="HGV55" s="453"/>
      <c r="HGW55" s="453"/>
      <c r="HGX55" s="453"/>
      <c r="HGY55" s="283"/>
      <c r="HGZ55" s="284"/>
      <c r="HHA55" s="285"/>
      <c r="HHB55" s="281"/>
      <c r="HHC55" s="282"/>
      <c r="HHD55" s="453"/>
      <c r="HHE55" s="453"/>
      <c r="HHF55" s="453"/>
      <c r="HHG55" s="283"/>
      <c r="HHH55" s="284"/>
      <c r="HHI55" s="285"/>
      <c r="HHJ55" s="281"/>
      <c r="HHK55" s="282"/>
      <c r="HHL55" s="453"/>
      <c r="HHM55" s="453"/>
      <c r="HHN55" s="453"/>
      <c r="HHO55" s="283"/>
      <c r="HHP55" s="284"/>
      <c r="HHQ55" s="285"/>
      <c r="HHR55" s="281"/>
      <c r="HHS55" s="282"/>
      <c r="HHT55" s="453"/>
      <c r="HHU55" s="453"/>
      <c r="HHV55" s="453"/>
      <c r="HHW55" s="283"/>
      <c r="HHX55" s="284"/>
      <c r="HHY55" s="285"/>
      <c r="HHZ55" s="281"/>
      <c r="HIA55" s="282"/>
      <c r="HIB55" s="453"/>
      <c r="HIC55" s="453"/>
      <c r="HID55" s="453"/>
      <c r="HIE55" s="283"/>
      <c r="HIF55" s="284"/>
      <c r="HIG55" s="285"/>
      <c r="HIH55" s="281"/>
      <c r="HII55" s="282"/>
      <c r="HIJ55" s="453"/>
      <c r="HIK55" s="453"/>
      <c r="HIL55" s="453"/>
      <c r="HIM55" s="283"/>
      <c r="HIN55" s="284"/>
      <c r="HIO55" s="285"/>
      <c r="HIP55" s="281"/>
      <c r="HIQ55" s="282"/>
      <c r="HIR55" s="453"/>
      <c r="HIS55" s="453"/>
      <c r="HIT55" s="453"/>
      <c r="HIU55" s="283"/>
      <c r="HIV55" s="284"/>
      <c r="HIW55" s="285"/>
      <c r="HIX55" s="281"/>
      <c r="HIY55" s="282"/>
      <c r="HIZ55" s="453"/>
      <c r="HJA55" s="453"/>
      <c r="HJB55" s="453"/>
      <c r="HJC55" s="283"/>
      <c r="HJD55" s="284"/>
      <c r="HJE55" s="285"/>
      <c r="HJF55" s="281"/>
      <c r="HJG55" s="282"/>
      <c r="HJH55" s="453"/>
      <c r="HJI55" s="453"/>
      <c r="HJJ55" s="453"/>
      <c r="HJK55" s="283"/>
      <c r="HJL55" s="284"/>
      <c r="HJM55" s="285"/>
      <c r="HJN55" s="281"/>
      <c r="HJO55" s="282"/>
      <c r="HJP55" s="453"/>
      <c r="HJQ55" s="453"/>
      <c r="HJR55" s="453"/>
      <c r="HJS55" s="283"/>
      <c r="HJT55" s="284"/>
      <c r="HJU55" s="285"/>
      <c r="HJV55" s="281"/>
      <c r="HJW55" s="282"/>
      <c r="HJX55" s="453"/>
      <c r="HJY55" s="453"/>
      <c r="HJZ55" s="453"/>
      <c r="HKA55" s="283"/>
      <c r="HKB55" s="284"/>
      <c r="HKC55" s="285"/>
      <c r="HKD55" s="281"/>
      <c r="HKE55" s="282"/>
      <c r="HKF55" s="453"/>
      <c r="HKG55" s="453"/>
      <c r="HKH55" s="453"/>
      <c r="HKI55" s="283"/>
      <c r="HKJ55" s="284"/>
      <c r="HKK55" s="285"/>
      <c r="HKL55" s="281"/>
      <c r="HKM55" s="282"/>
      <c r="HKN55" s="453"/>
      <c r="HKO55" s="453"/>
      <c r="HKP55" s="453"/>
      <c r="HKQ55" s="283"/>
      <c r="HKR55" s="284"/>
      <c r="HKS55" s="285"/>
      <c r="HKT55" s="281"/>
      <c r="HKU55" s="282"/>
      <c r="HKV55" s="453"/>
      <c r="HKW55" s="453"/>
      <c r="HKX55" s="453"/>
      <c r="HKY55" s="283"/>
      <c r="HKZ55" s="284"/>
      <c r="HLA55" s="285"/>
      <c r="HLB55" s="281"/>
      <c r="HLC55" s="282"/>
      <c r="HLD55" s="453"/>
      <c r="HLE55" s="453"/>
      <c r="HLF55" s="453"/>
      <c r="HLG55" s="283"/>
      <c r="HLH55" s="284"/>
      <c r="HLI55" s="285"/>
      <c r="HLJ55" s="281"/>
      <c r="HLK55" s="282"/>
      <c r="HLL55" s="453"/>
      <c r="HLM55" s="453"/>
      <c r="HLN55" s="453"/>
      <c r="HLO55" s="283"/>
      <c r="HLP55" s="284"/>
      <c r="HLQ55" s="285"/>
      <c r="HLR55" s="281"/>
      <c r="HLS55" s="282"/>
      <c r="HLT55" s="453"/>
      <c r="HLU55" s="453"/>
      <c r="HLV55" s="453"/>
      <c r="HLW55" s="283"/>
      <c r="HLX55" s="284"/>
      <c r="HLY55" s="285"/>
      <c r="HLZ55" s="281"/>
      <c r="HMA55" s="282"/>
      <c r="HMB55" s="453"/>
      <c r="HMC55" s="453"/>
      <c r="HMD55" s="453"/>
      <c r="HME55" s="283"/>
      <c r="HMF55" s="284"/>
      <c r="HMG55" s="285"/>
      <c r="HMH55" s="281"/>
      <c r="HMI55" s="282"/>
      <c r="HMJ55" s="453"/>
      <c r="HMK55" s="453"/>
      <c r="HML55" s="453"/>
      <c r="HMM55" s="283"/>
      <c r="HMN55" s="284"/>
      <c r="HMO55" s="285"/>
      <c r="HMP55" s="281"/>
      <c r="HMQ55" s="282"/>
      <c r="HMR55" s="453"/>
      <c r="HMS55" s="453"/>
      <c r="HMT55" s="453"/>
      <c r="HMU55" s="283"/>
      <c r="HMV55" s="284"/>
      <c r="HMW55" s="285"/>
      <c r="HMX55" s="281"/>
      <c r="HMY55" s="282"/>
      <c r="HMZ55" s="453"/>
      <c r="HNA55" s="453"/>
      <c r="HNB55" s="453"/>
      <c r="HNC55" s="283"/>
      <c r="HND55" s="284"/>
      <c r="HNE55" s="285"/>
      <c r="HNF55" s="281"/>
      <c r="HNG55" s="282"/>
      <c r="HNH55" s="453"/>
      <c r="HNI55" s="453"/>
      <c r="HNJ55" s="453"/>
      <c r="HNK55" s="283"/>
      <c r="HNL55" s="284"/>
      <c r="HNM55" s="285"/>
      <c r="HNN55" s="281"/>
      <c r="HNO55" s="282"/>
      <c r="HNP55" s="453"/>
      <c r="HNQ55" s="453"/>
      <c r="HNR55" s="453"/>
      <c r="HNS55" s="283"/>
      <c r="HNT55" s="284"/>
      <c r="HNU55" s="285"/>
      <c r="HNV55" s="281"/>
      <c r="HNW55" s="282"/>
      <c r="HNX55" s="453"/>
      <c r="HNY55" s="453"/>
      <c r="HNZ55" s="453"/>
      <c r="HOA55" s="283"/>
      <c r="HOB55" s="284"/>
      <c r="HOC55" s="285"/>
      <c r="HOD55" s="281"/>
      <c r="HOE55" s="282"/>
      <c r="HOF55" s="453"/>
      <c r="HOG55" s="453"/>
      <c r="HOH55" s="453"/>
      <c r="HOI55" s="283"/>
      <c r="HOJ55" s="284"/>
      <c r="HOK55" s="285"/>
      <c r="HOL55" s="281"/>
      <c r="HOM55" s="282"/>
      <c r="HON55" s="453"/>
      <c r="HOO55" s="453"/>
      <c r="HOP55" s="453"/>
      <c r="HOQ55" s="283"/>
      <c r="HOR55" s="284"/>
      <c r="HOS55" s="285"/>
      <c r="HOT55" s="281"/>
      <c r="HOU55" s="282"/>
      <c r="HOV55" s="453"/>
      <c r="HOW55" s="453"/>
      <c r="HOX55" s="453"/>
      <c r="HOY55" s="283"/>
      <c r="HOZ55" s="284"/>
      <c r="HPA55" s="285"/>
      <c r="HPB55" s="281"/>
      <c r="HPC55" s="282"/>
      <c r="HPD55" s="453"/>
      <c r="HPE55" s="453"/>
      <c r="HPF55" s="453"/>
      <c r="HPG55" s="283"/>
      <c r="HPH55" s="284"/>
      <c r="HPI55" s="285"/>
      <c r="HPJ55" s="281"/>
      <c r="HPK55" s="282"/>
      <c r="HPL55" s="453"/>
      <c r="HPM55" s="453"/>
      <c r="HPN55" s="453"/>
      <c r="HPO55" s="283"/>
      <c r="HPP55" s="284"/>
      <c r="HPQ55" s="285"/>
      <c r="HPR55" s="281"/>
      <c r="HPS55" s="282"/>
      <c r="HPT55" s="453"/>
      <c r="HPU55" s="453"/>
      <c r="HPV55" s="453"/>
      <c r="HPW55" s="283"/>
      <c r="HPX55" s="284"/>
      <c r="HPY55" s="285"/>
      <c r="HPZ55" s="281"/>
      <c r="HQA55" s="282"/>
      <c r="HQB55" s="453"/>
      <c r="HQC55" s="453"/>
      <c r="HQD55" s="453"/>
      <c r="HQE55" s="283"/>
      <c r="HQF55" s="284"/>
      <c r="HQG55" s="285"/>
      <c r="HQH55" s="281"/>
      <c r="HQI55" s="282"/>
      <c r="HQJ55" s="453"/>
      <c r="HQK55" s="453"/>
      <c r="HQL55" s="453"/>
      <c r="HQM55" s="283"/>
      <c r="HQN55" s="284"/>
      <c r="HQO55" s="285"/>
      <c r="HQP55" s="281"/>
      <c r="HQQ55" s="282"/>
      <c r="HQR55" s="453"/>
      <c r="HQS55" s="453"/>
      <c r="HQT55" s="453"/>
      <c r="HQU55" s="283"/>
      <c r="HQV55" s="284"/>
      <c r="HQW55" s="285"/>
      <c r="HQX55" s="281"/>
      <c r="HQY55" s="282"/>
      <c r="HQZ55" s="453"/>
      <c r="HRA55" s="453"/>
      <c r="HRB55" s="453"/>
      <c r="HRC55" s="283"/>
      <c r="HRD55" s="284"/>
      <c r="HRE55" s="285"/>
      <c r="HRF55" s="281"/>
      <c r="HRG55" s="282"/>
      <c r="HRH55" s="453"/>
      <c r="HRI55" s="453"/>
      <c r="HRJ55" s="453"/>
      <c r="HRK55" s="283"/>
      <c r="HRL55" s="284"/>
      <c r="HRM55" s="285"/>
      <c r="HRN55" s="281"/>
      <c r="HRO55" s="282"/>
      <c r="HRP55" s="453"/>
      <c r="HRQ55" s="453"/>
      <c r="HRR55" s="453"/>
      <c r="HRS55" s="283"/>
      <c r="HRT55" s="284"/>
      <c r="HRU55" s="285"/>
      <c r="HRV55" s="281"/>
      <c r="HRW55" s="282"/>
      <c r="HRX55" s="453"/>
      <c r="HRY55" s="453"/>
      <c r="HRZ55" s="453"/>
      <c r="HSA55" s="283"/>
      <c r="HSB55" s="284"/>
      <c r="HSC55" s="285"/>
      <c r="HSD55" s="281"/>
      <c r="HSE55" s="282"/>
      <c r="HSF55" s="453"/>
      <c r="HSG55" s="453"/>
      <c r="HSH55" s="453"/>
      <c r="HSI55" s="283"/>
      <c r="HSJ55" s="284"/>
      <c r="HSK55" s="285"/>
      <c r="HSL55" s="281"/>
      <c r="HSM55" s="282"/>
      <c r="HSN55" s="453"/>
      <c r="HSO55" s="453"/>
      <c r="HSP55" s="453"/>
      <c r="HSQ55" s="283"/>
      <c r="HSR55" s="284"/>
      <c r="HSS55" s="285"/>
      <c r="HST55" s="281"/>
      <c r="HSU55" s="282"/>
      <c r="HSV55" s="453"/>
      <c r="HSW55" s="453"/>
      <c r="HSX55" s="453"/>
      <c r="HSY55" s="283"/>
      <c r="HSZ55" s="284"/>
      <c r="HTA55" s="285"/>
      <c r="HTB55" s="281"/>
      <c r="HTC55" s="282"/>
      <c r="HTD55" s="453"/>
      <c r="HTE55" s="453"/>
      <c r="HTF55" s="453"/>
      <c r="HTG55" s="283"/>
      <c r="HTH55" s="284"/>
      <c r="HTI55" s="285"/>
      <c r="HTJ55" s="281"/>
      <c r="HTK55" s="282"/>
      <c r="HTL55" s="453"/>
      <c r="HTM55" s="453"/>
      <c r="HTN55" s="453"/>
      <c r="HTO55" s="283"/>
      <c r="HTP55" s="284"/>
      <c r="HTQ55" s="285"/>
      <c r="HTR55" s="281"/>
      <c r="HTS55" s="282"/>
      <c r="HTT55" s="453"/>
      <c r="HTU55" s="453"/>
      <c r="HTV55" s="453"/>
      <c r="HTW55" s="283"/>
      <c r="HTX55" s="284"/>
      <c r="HTY55" s="285"/>
      <c r="HTZ55" s="281"/>
      <c r="HUA55" s="282"/>
      <c r="HUB55" s="453"/>
      <c r="HUC55" s="453"/>
      <c r="HUD55" s="453"/>
      <c r="HUE55" s="283"/>
      <c r="HUF55" s="284"/>
      <c r="HUG55" s="285"/>
      <c r="HUH55" s="281"/>
      <c r="HUI55" s="282"/>
      <c r="HUJ55" s="453"/>
      <c r="HUK55" s="453"/>
      <c r="HUL55" s="453"/>
      <c r="HUM55" s="283"/>
      <c r="HUN55" s="284"/>
      <c r="HUO55" s="285"/>
      <c r="HUP55" s="281"/>
      <c r="HUQ55" s="282"/>
      <c r="HUR55" s="453"/>
      <c r="HUS55" s="453"/>
      <c r="HUT55" s="453"/>
      <c r="HUU55" s="283"/>
      <c r="HUV55" s="284"/>
      <c r="HUW55" s="285"/>
      <c r="HUX55" s="281"/>
      <c r="HUY55" s="282"/>
      <c r="HUZ55" s="453"/>
      <c r="HVA55" s="453"/>
      <c r="HVB55" s="453"/>
      <c r="HVC55" s="283"/>
      <c r="HVD55" s="284"/>
      <c r="HVE55" s="285"/>
      <c r="HVF55" s="281"/>
      <c r="HVG55" s="282"/>
      <c r="HVH55" s="453"/>
      <c r="HVI55" s="453"/>
      <c r="HVJ55" s="453"/>
      <c r="HVK55" s="283"/>
      <c r="HVL55" s="284"/>
      <c r="HVM55" s="285"/>
      <c r="HVN55" s="281"/>
      <c r="HVO55" s="282"/>
      <c r="HVP55" s="453"/>
      <c r="HVQ55" s="453"/>
      <c r="HVR55" s="453"/>
      <c r="HVS55" s="283"/>
      <c r="HVT55" s="284"/>
      <c r="HVU55" s="285"/>
      <c r="HVV55" s="281"/>
      <c r="HVW55" s="282"/>
      <c r="HVX55" s="453"/>
      <c r="HVY55" s="453"/>
      <c r="HVZ55" s="453"/>
      <c r="HWA55" s="283"/>
      <c r="HWB55" s="284"/>
      <c r="HWC55" s="285"/>
      <c r="HWD55" s="281"/>
      <c r="HWE55" s="282"/>
      <c r="HWF55" s="453"/>
      <c r="HWG55" s="453"/>
      <c r="HWH55" s="453"/>
      <c r="HWI55" s="283"/>
      <c r="HWJ55" s="284"/>
      <c r="HWK55" s="285"/>
      <c r="HWL55" s="281"/>
      <c r="HWM55" s="282"/>
      <c r="HWN55" s="453"/>
      <c r="HWO55" s="453"/>
      <c r="HWP55" s="453"/>
      <c r="HWQ55" s="283"/>
      <c r="HWR55" s="284"/>
      <c r="HWS55" s="285"/>
      <c r="HWT55" s="281"/>
      <c r="HWU55" s="282"/>
      <c r="HWV55" s="453"/>
      <c r="HWW55" s="453"/>
      <c r="HWX55" s="453"/>
      <c r="HWY55" s="283"/>
      <c r="HWZ55" s="284"/>
      <c r="HXA55" s="285"/>
      <c r="HXB55" s="281"/>
      <c r="HXC55" s="282"/>
      <c r="HXD55" s="453"/>
      <c r="HXE55" s="453"/>
      <c r="HXF55" s="453"/>
      <c r="HXG55" s="283"/>
      <c r="HXH55" s="284"/>
      <c r="HXI55" s="285"/>
      <c r="HXJ55" s="281"/>
      <c r="HXK55" s="282"/>
      <c r="HXL55" s="453"/>
      <c r="HXM55" s="453"/>
      <c r="HXN55" s="453"/>
      <c r="HXO55" s="283"/>
      <c r="HXP55" s="284"/>
      <c r="HXQ55" s="285"/>
      <c r="HXR55" s="281"/>
      <c r="HXS55" s="282"/>
      <c r="HXT55" s="453"/>
      <c r="HXU55" s="453"/>
      <c r="HXV55" s="453"/>
      <c r="HXW55" s="283"/>
      <c r="HXX55" s="284"/>
      <c r="HXY55" s="285"/>
      <c r="HXZ55" s="281"/>
      <c r="HYA55" s="282"/>
      <c r="HYB55" s="453"/>
      <c r="HYC55" s="453"/>
      <c r="HYD55" s="453"/>
      <c r="HYE55" s="283"/>
      <c r="HYF55" s="284"/>
      <c r="HYG55" s="285"/>
      <c r="HYH55" s="281"/>
      <c r="HYI55" s="282"/>
      <c r="HYJ55" s="453"/>
      <c r="HYK55" s="453"/>
      <c r="HYL55" s="453"/>
      <c r="HYM55" s="283"/>
      <c r="HYN55" s="284"/>
      <c r="HYO55" s="285"/>
      <c r="HYP55" s="281"/>
      <c r="HYQ55" s="282"/>
      <c r="HYR55" s="453"/>
      <c r="HYS55" s="453"/>
      <c r="HYT55" s="453"/>
      <c r="HYU55" s="283"/>
      <c r="HYV55" s="284"/>
      <c r="HYW55" s="285"/>
      <c r="HYX55" s="281"/>
      <c r="HYY55" s="282"/>
      <c r="HYZ55" s="453"/>
      <c r="HZA55" s="453"/>
      <c r="HZB55" s="453"/>
      <c r="HZC55" s="283"/>
      <c r="HZD55" s="284"/>
      <c r="HZE55" s="285"/>
      <c r="HZF55" s="281"/>
      <c r="HZG55" s="282"/>
      <c r="HZH55" s="453"/>
      <c r="HZI55" s="453"/>
      <c r="HZJ55" s="453"/>
      <c r="HZK55" s="283"/>
      <c r="HZL55" s="284"/>
      <c r="HZM55" s="285"/>
      <c r="HZN55" s="281"/>
      <c r="HZO55" s="282"/>
      <c r="HZP55" s="453"/>
      <c r="HZQ55" s="453"/>
      <c r="HZR55" s="453"/>
      <c r="HZS55" s="283"/>
      <c r="HZT55" s="284"/>
      <c r="HZU55" s="285"/>
      <c r="HZV55" s="281"/>
      <c r="HZW55" s="282"/>
      <c r="HZX55" s="453"/>
      <c r="HZY55" s="453"/>
      <c r="HZZ55" s="453"/>
      <c r="IAA55" s="283"/>
      <c r="IAB55" s="284"/>
      <c r="IAC55" s="285"/>
      <c r="IAD55" s="281"/>
      <c r="IAE55" s="282"/>
      <c r="IAF55" s="453"/>
      <c r="IAG55" s="453"/>
      <c r="IAH55" s="453"/>
      <c r="IAI55" s="283"/>
      <c r="IAJ55" s="284"/>
      <c r="IAK55" s="285"/>
      <c r="IAL55" s="281"/>
      <c r="IAM55" s="282"/>
      <c r="IAN55" s="453"/>
      <c r="IAO55" s="453"/>
      <c r="IAP55" s="453"/>
      <c r="IAQ55" s="283"/>
      <c r="IAR55" s="284"/>
      <c r="IAS55" s="285"/>
      <c r="IAT55" s="281"/>
      <c r="IAU55" s="282"/>
      <c r="IAV55" s="453"/>
      <c r="IAW55" s="453"/>
      <c r="IAX55" s="453"/>
      <c r="IAY55" s="283"/>
      <c r="IAZ55" s="284"/>
      <c r="IBA55" s="285"/>
      <c r="IBB55" s="281"/>
      <c r="IBC55" s="282"/>
      <c r="IBD55" s="453"/>
      <c r="IBE55" s="453"/>
      <c r="IBF55" s="453"/>
      <c r="IBG55" s="283"/>
      <c r="IBH55" s="284"/>
      <c r="IBI55" s="285"/>
      <c r="IBJ55" s="281"/>
      <c r="IBK55" s="282"/>
      <c r="IBL55" s="453"/>
      <c r="IBM55" s="453"/>
      <c r="IBN55" s="453"/>
      <c r="IBO55" s="283"/>
      <c r="IBP55" s="284"/>
      <c r="IBQ55" s="285"/>
      <c r="IBR55" s="281"/>
      <c r="IBS55" s="282"/>
      <c r="IBT55" s="453"/>
      <c r="IBU55" s="453"/>
      <c r="IBV55" s="453"/>
      <c r="IBW55" s="283"/>
      <c r="IBX55" s="284"/>
      <c r="IBY55" s="285"/>
      <c r="IBZ55" s="281"/>
      <c r="ICA55" s="282"/>
      <c r="ICB55" s="453"/>
      <c r="ICC55" s="453"/>
      <c r="ICD55" s="453"/>
      <c r="ICE55" s="283"/>
      <c r="ICF55" s="284"/>
      <c r="ICG55" s="285"/>
      <c r="ICH55" s="281"/>
      <c r="ICI55" s="282"/>
      <c r="ICJ55" s="453"/>
      <c r="ICK55" s="453"/>
      <c r="ICL55" s="453"/>
      <c r="ICM55" s="283"/>
      <c r="ICN55" s="284"/>
      <c r="ICO55" s="285"/>
      <c r="ICP55" s="281"/>
      <c r="ICQ55" s="282"/>
      <c r="ICR55" s="453"/>
      <c r="ICS55" s="453"/>
      <c r="ICT55" s="453"/>
      <c r="ICU55" s="283"/>
      <c r="ICV55" s="284"/>
      <c r="ICW55" s="285"/>
      <c r="ICX55" s="281"/>
      <c r="ICY55" s="282"/>
      <c r="ICZ55" s="453"/>
      <c r="IDA55" s="453"/>
      <c r="IDB55" s="453"/>
      <c r="IDC55" s="283"/>
      <c r="IDD55" s="284"/>
      <c r="IDE55" s="285"/>
      <c r="IDF55" s="281"/>
      <c r="IDG55" s="282"/>
      <c r="IDH55" s="453"/>
      <c r="IDI55" s="453"/>
      <c r="IDJ55" s="453"/>
      <c r="IDK55" s="283"/>
      <c r="IDL55" s="284"/>
      <c r="IDM55" s="285"/>
      <c r="IDN55" s="281"/>
      <c r="IDO55" s="282"/>
      <c r="IDP55" s="453"/>
      <c r="IDQ55" s="453"/>
      <c r="IDR55" s="453"/>
      <c r="IDS55" s="283"/>
      <c r="IDT55" s="284"/>
      <c r="IDU55" s="285"/>
      <c r="IDV55" s="281"/>
      <c r="IDW55" s="282"/>
      <c r="IDX55" s="453"/>
      <c r="IDY55" s="453"/>
      <c r="IDZ55" s="453"/>
      <c r="IEA55" s="283"/>
      <c r="IEB55" s="284"/>
      <c r="IEC55" s="285"/>
      <c r="IED55" s="281"/>
      <c r="IEE55" s="282"/>
      <c r="IEF55" s="453"/>
      <c r="IEG55" s="453"/>
      <c r="IEH55" s="453"/>
      <c r="IEI55" s="283"/>
      <c r="IEJ55" s="284"/>
      <c r="IEK55" s="285"/>
      <c r="IEL55" s="281"/>
      <c r="IEM55" s="282"/>
      <c r="IEN55" s="453"/>
      <c r="IEO55" s="453"/>
      <c r="IEP55" s="453"/>
      <c r="IEQ55" s="283"/>
      <c r="IER55" s="284"/>
      <c r="IES55" s="285"/>
      <c r="IET55" s="281"/>
      <c r="IEU55" s="282"/>
      <c r="IEV55" s="453"/>
      <c r="IEW55" s="453"/>
      <c r="IEX55" s="453"/>
      <c r="IEY55" s="283"/>
      <c r="IEZ55" s="284"/>
      <c r="IFA55" s="285"/>
      <c r="IFB55" s="281"/>
      <c r="IFC55" s="282"/>
      <c r="IFD55" s="453"/>
      <c r="IFE55" s="453"/>
      <c r="IFF55" s="453"/>
      <c r="IFG55" s="283"/>
      <c r="IFH55" s="284"/>
      <c r="IFI55" s="285"/>
      <c r="IFJ55" s="281"/>
      <c r="IFK55" s="282"/>
      <c r="IFL55" s="453"/>
      <c r="IFM55" s="453"/>
      <c r="IFN55" s="453"/>
      <c r="IFO55" s="283"/>
      <c r="IFP55" s="284"/>
      <c r="IFQ55" s="285"/>
      <c r="IFR55" s="281"/>
      <c r="IFS55" s="282"/>
      <c r="IFT55" s="453"/>
      <c r="IFU55" s="453"/>
      <c r="IFV55" s="453"/>
      <c r="IFW55" s="283"/>
      <c r="IFX55" s="284"/>
      <c r="IFY55" s="285"/>
      <c r="IFZ55" s="281"/>
      <c r="IGA55" s="282"/>
      <c r="IGB55" s="453"/>
      <c r="IGC55" s="453"/>
      <c r="IGD55" s="453"/>
      <c r="IGE55" s="283"/>
      <c r="IGF55" s="284"/>
      <c r="IGG55" s="285"/>
      <c r="IGH55" s="281"/>
      <c r="IGI55" s="282"/>
      <c r="IGJ55" s="453"/>
      <c r="IGK55" s="453"/>
      <c r="IGL55" s="453"/>
      <c r="IGM55" s="283"/>
      <c r="IGN55" s="284"/>
      <c r="IGO55" s="285"/>
      <c r="IGP55" s="281"/>
      <c r="IGQ55" s="282"/>
      <c r="IGR55" s="453"/>
      <c r="IGS55" s="453"/>
      <c r="IGT55" s="453"/>
      <c r="IGU55" s="283"/>
      <c r="IGV55" s="284"/>
      <c r="IGW55" s="285"/>
      <c r="IGX55" s="281"/>
      <c r="IGY55" s="282"/>
      <c r="IGZ55" s="453"/>
      <c r="IHA55" s="453"/>
      <c r="IHB55" s="453"/>
      <c r="IHC55" s="283"/>
      <c r="IHD55" s="284"/>
      <c r="IHE55" s="285"/>
      <c r="IHF55" s="281"/>
      <c r="IHG55" s="282"/>
      <c r="IHH55" s="453"/>
      <c r="IHI55" s="453"/>
      <c r="IHJ55" s="453"/>
      <c r="IHK55" s="283"/>
      <c r="IHL55" s="284"/>
      <c r="IHM55" s="285"/>
      <c r="IHN55" s="281"/>
      <c r="IHO55" s="282"/>
      <c r="IHP55" s="453"/>
      <c r="IHQ55" s="453"/>
      <c r="IHR55" s="453"/>
      <c r="IHS55" s="283"/>
      <c r="IHT55" s="284"/>
      <c r="IHU55" s="285"/>
      <c r="IHV55" s="281"/>
      <c r="IHW55" s="282"/>
      <c r="IHX55" s="453"/>
      <c r="IHY55" s="453"/>
      <c r="IHZ55" s="453"/>
      <c r="IIA55" s="283"/>
      <c r="IIB55" s="284"/>
      <c r="IIC55" s="285"/>
      <c r="IID55" s="281"/>
      <c r="IIE55" s="282"/>
      <c r="IIF55" s="453"/>
      <c r="IIG55" s="453"/>
      <c r="IIH55" s="453"/>
      <c r="III55" s="283"/>
      <c r="IIJ55" s="284"/>
      <c r="IIK55" s="285"/>
      <c r="IIL55" s="281"/>
      <c r="IIM55" s="282"/>
      <c r="IIN55" s="453"/>
      <c r="IIO55" s="453"/>
      <c r="IIP55" s="453"/>
      <c r="IIQ55" s="283"/>
      <c r="IIR55" s="284"/>
      <c r="IIS55" s="285"/>
      <c r="IIT55" s="281"/>
      <c r="IIU55" s="282"/>
      <c r="IIV55" s="453"/>
      <c r="IIW55" s="453"/>
      <c r="IIX55" s="453"/>
      <c r="IIY55" s="283"/>
      <c r="IIZ55" s="284"/>
      <c r="IJA55" s="285"/>
      <c r="IJB55" s="281"/>
      <c r="IJC55" s="282"/>
      <c r="IJD55" s="453"/>
      <c r="IJE55" s="453"/>
      <c r="IJF55" s="453"/>
      <c r="IJG55" s="283"/>
      <c r="IJH55" s="284"/>
      <c r="IJI55" s="285"/>
      <c r="IJJ55" s="281"/>
      <c r="IJK55" s="282"/>
      <c r="IJL55" s="453"/>
      <c r="IJM55" s="453"/>
      <c r="IJN55" s="453"/>
      <c r="IJO55" s="283"/>
      <c r="IJP55" s="284"/>
      <c r="IJQ55" s="285"/>
      <c r="IJR55" s="281"/>
      <c r="IJS55" s="282"/>
      <c r="IJT55" s="453"/>
      <c r="IJU55" s="453"/>
      <c r="IJV55" s="453"/>
      <c r="IJW55" s="283"/>
      <c r="IJX55" s="284"/>
      <c r="IJY55" s="285"/>
      <c r="IJZ55" s="281"/>
      <c r="IKA55" s="282"/>
      <c r="IKB55" s="453"/>
      <c r="IKC55" s="453"/>
      <c r="IKD55" s="453"/>
      <c r="IKE55" s="283"/>
      <c r="IKF55" s="284"/>
      <c r="IKG55" s="285"/>
      <c r="IKH55" s="281"/>
      <c r="IKI55" s="282"/>
      <c r="IKJ55" s="453"/>
      <c r="IKK55" s="453"/>
      <c r="IKL55" s="453"/>
      <c r="IKM55" s="283"/>
      <c r="IKN55" s="284"/>
      <c r="IKO55" s="285"/>
      <c r="IKP55" s="281"/>
      <c r="IKQ55" s="282"/>
      <c r="IKR55" s="453"/>
      <c r="IKS55" s="453"/>
      <c r="IKT55" s="453"/>
      <c r="IKU55" s="283"/>
      <c r="IKV55" s="284"/>
      <c r="IKW55" s="285"/>
      <c r="IKX55" s="281"/>
      <c r="IKY55" s="282"/>
      <c r="IKZ55" s="453"/>
      <c r="ILA55" s="453"/>
      <c r="ILB55" s="453"/>
      <c r="ILC55" s="283"/>
      <c r="ILD55" s="284"/>
      <c r="ILE55" s="285"/>
      <c r="ILF55" s="281"/>
      <c r="ILG55" s="282"/>
      <c r="ILH55" s="453"/>
      <c r="ILI55" s="453"/>
      <c r="ILJ55" s="453"/>
      <c r="ILK55" s="283"/>
      <c r="ILL55" s="284"/>
      <c r="ILM55" s="285"/>
      <c r="ILN55" s="281"/>
      <c r="ILO55" s="282"/>
      <c r="ILP55" s="453"/>
      <c r="ILQ55" s="453"/>
      <c r="ILR55" s="453"/>
      <c r="ILS55" s="283"/>
      <c r="ILT55" s="284"/>
      <c r="ILU55" s="285"/>
      <c r="ILV55" s="281"/>
      <c r="ILW55" s="282"/>
      <c r="ILX55" s="453"/>
      <c r="ILY55" s="453"/>
      <c r="ILZ55" s="453"/>
      <c r="IMA55" s="283"/>
      <c r="IMB55" s="284"/>
      <c r="IMC55" s="285"/>
      <c r="IMD55" s="281"/>
      <c r="IME55" s="282"/>
      <c r="IMF55" s="453"/>
      <c r="IMG55" s="453"/>
      <c r="IMH55" s="453"/>
      <c r="IMI55" s="283"/>
      <c r="IMJ55" s="284"/>
      <c r="IMK55" s="285"/>
      <c r="IML55" s="281"/>
      <c r="IMM55" s="282"/>
      <c r="IMN55" s="453"/>
      <c r="IMO55" s="453"/>
      <c r="IMP55" s="453"/>
      <c r="IMQ55" s="283"/>
      <c r="IMR55" s="284"/>
      <c r="IMS55" s="285"/>
      <c r="IMT55" s="281"/>
      <c r="IMU55" s="282"/>
      <c r="IMV55" s="453"/>
      <c r="IMW55" s="453"/>
      <c r="IMX55" s="453"/>
      <c r="IMY55" s="283"/>
      <c r="IMZ55" s="284"/>
      <c r="INA55" s="285"/>
      <c r="INB55" s="281"/>
      <c r="INC55" s="282"/>
      <c r="IND55" s="453"/>
      <c r="INE55" s="453"/>
      <c r="INF55" s="453"/>
      <c r="ING55" s="283"/>
      <c r="INH55" s="284"/>
      <c r="INI55" s="285"/>
      <c r="INJ55" s="281"/>
      <c r="INK55" s="282"/>
      <c r="INL55" s="453"/>
      <c r="INM55" s="453"/>
      <c r="INN55" s="453"/>
      <c r="INO55" s="283"/>
      <c r="INP55" s="284"/>
      <c r="INQ55" s="285"/>
      <c r="INR55" s="281"/>
      <c r="INS55" s="282"/>
      <c r="INT55" s="453"/>
      <c r="INU55" s="453"/>
      <c r="INV55" s="453"/>
      <c r="INW55" s="283"/>
      <c r="INX55" s="284"/>
      <c r="INY55" s="285"/>
      <c r="INZ55" s="281"/>
      <c r="IOA55" s="282"/>
      <c r="IOB55" s="453"/>
      <c r="IOC55" s="453"/>
      <c r="IOD55" s="453"/>
      <c r="IOE55" s="283"/>
      <c r="IOF55" s="284"/>
      <c r="IOG55" s="285"/>
      <c r="IOH55" s="281"/>
      <c r="IOI55" s="282"/>
      <c r="IOJ55" s="453"/>
      <c r="IOK55" s="453"/>
      <c r="IOL55" s="453"/>
      <c r="IOM55" s="283"/>
      <c r="ION55" s="284"/>
      <c r="IOO55" s="285"/>
      <c r="IOP55" s="281"/>
      <c r="IOQ55" s="282"/>
      <c r="IOR55" s="453"/>
      <c r="IOS55" s="453"/>
      <c r="IOT55" s="453"/>
      <c r="IOU55" s="283"/>
      <c r="IOV55" s="284"/>
      <c r="IOW55" s="285"/>
      <c r="IOX55" s="281"/>
      <c r="IOY55" s="282"/>
      <c r="IOZ55" s="453"/>
      <c r="IPA55" s="453"/>
      <c r="IPB55" s="453"/>
      <c r="IPC55" s="283"/>
      <c r="IPD55" s="284"/>
      <c r="IPE55" s="285"/>
      <c r="IPF55" s="281"/>
      <c r="IPG55" s="282"/>
      <c r="IPH55" s="453"/>
      <c r="IPI55" s="453"/>
      <c r="IPJ55" s="453"/>
      <c r="IPK55" s="283"/>
      <c r="IPL55" s="284"/>
      <c r="IPM55" s="285"/>
      <c r="IPN55" s="281"/>
      <c r="IPO55" s="282"/>
      <c r="IPP55" s="453"/>
      <c r="IPQ55" s="453"/>
      <c r="IPR55" s="453"/>
      <c r="IPS55" s="283"/>
      <c r="IPT55" s="284"/>
      <c r="IPU55" s="285"/>
      <c r="IPV55" s="281"/>
      <c r="IPW55" s="282"/>
      <c r="IPX55" s="453"/>
      <c r="IPY55" s="453"/>
      <c r="IPZ55" s="453"/>
      <c r="IQA55" s="283"/>
      <c r="IQB55" s="284"/>
      <c r="IQC55" s="285"/>
      <c r="IQD55" s="281"/>
      <c r="IQE55" s="282"/>
      <c r="IQF55" s="453"/>
      <c r="IQG55" s="453"/>
      <c r="IQH55" s="453"/>
      <c r="IQI55" s="283"/>
      <c r="IQJ55" s="284"/>
      <c r="IQK55" s="285"/>
      <c r="IQL55" s="281"/>
      <c r="IQM55" s="282"/>
      <c r="IQN55" s="453"/>
      <c r="IQO55" s="453"/>
      <c r="IQP55" s="453"/>
      <c r="IQQ55" s="283"/>
      <c r="IQR55" s="284"/>
      <c r="IQS55" s="285"/>
      <c r="IQT55" s="281"/>
      <c r="IQU55" s="282"/>
      <c r="IQV55" s="453"/>
      <c r="IQW55" s="453"/>
      <c r="IQX55" s="453"/>
      <c r="IQY55" s="283"/>
      <c r="IQZ55" s="284"/>
      <c r="IRA55" s="285"/>
      <c r="IRB55" s="281"/>
      <c r="IRC55" s="282"/>
      <c r="IRD55" s="453"/>
      <c r="IRE55" s="453"/>
      <c r="IRF55" s="453"/>
      <c r="IRG55" s="283"/>
      <c r="IRH55" s="284"/>
      <c r="IRI55" s="285"/>
      <c r="IRJ55" s="281"/>
      <c r="IRK55" s="282"/>
      <c r="IRL55" s="453"/>
      <c r="IRM55" s="453"/>
      <c r="IRN55" s="453"/>
      <c r="IRO55" s="283"/>
      <c r="IRP55" s="284"/>
      <c r="IRQ55" s="285"/>
      <c r="IRR55" s="281"/>
      <c r="IRS55" s="282"/>
      <c r="IRT55" s="453"/>
      <c r="IRU55" s="453"/>
      <c r="IRV55" s="453"/>
      <c r="IRW55" s="283"/>
      <c r="IRX55" s="284"/>
      <c r="IRY55" s="285"/>
      <c r="IRZ55" s="281"/>
      <c r="ISA55" s="282"/>
      <c r="ISB55" s="453"/>
      <c r="ISC55" s="453"/>
      <c r="ISD55" s="453"/>
      <c r="ISE55" s="283"/>
      <c r="ISF55" s="284"/>
      <c r="ISG55" s="285"/>
      <c r="ISH55" s="281"/>
      <c r="ISI55" s="282"/>
      <c r="ISJ55" s="453"/>
      <c r="ISK55" s="453"/>
      <c r="ISL55" s="453"/>
      <c r="ISM55" s="283"/>
      <c r="ISN55" s="284"/>
      <c r="ISO55" s="285"/>
      <c r="ISP55" s="281"/>
      <c r="ISQ55" s="282"/>
      <c r="ISR55" s="453"/>
      <c r="ISS55" s="453"/>
      <c r="IST55" s="453"/>
      <c r="ISU55" s="283"/>
      <c r="ISV55" s="284"/>
      <c r="ISW55" s="285"/>
      <c r="ISX55" s="281"/>
      <c r="ISY55" s="282"/>
      <c r="ISZ55" s="453"/>
      <c r="ITA55" s="453"/>
      <c r="ITB55" s="453"/>
      <c r="ITC55" s="283"/>
      <c r="ITD55" s="284"/>
      <c r="ITE55" s="285"/>
      <c r="ITF55" s="281"/>
      <c r="ITG55" s="282"/>
      <c r="ITH55" s="453"/>
      <c r="ITI55" s="453"/>
      <c r="ITJ55" s="453"/>
      <c r="ITK55" s="283"/>
      <c r="ITL55" s="284"/>
      <c r="ITM55" s="285"/>
      <c r="ITN55" s="281"/>
      <c r="ITO55" s="282"/>
      <c r="ITP55" s="453"/>
      <c r="ITQ55" s="453"/>
      <c r="ITR55" s="453"/>
      <c r="ITS55" s="283"/>
      <c r="ITT55" s="284"/>
      <c r="ITU55" s="285"/>
      <c r="ITV55" s="281"/>
      <c r="ITW55" s="282"/>
      <c r="ITX55" s="453"/>
      <c r="ITY55" s="453"/>
      <c r="ITZ55" s="453"/>
      <c r="IUA55" s="283"/>
      <c r="IUB55" s="284"/>
      <c r="IUC55" s="285"/>
      <c r="IUD55" s="281"/>
      <c r="IUE55" s="282"/>
      <c r="IUF55" s="453"/>
      <c r="IUG55" s="453"/>
      <c r="IUH55" s="453"/>
      <c r="IUI55" s="283"/>
      <c r="IUJ55" s="284"/>
      <c r="IUK55" s="285"/>
      <c r="IUL55" s="281"/>
      <c r="IUM55" s="282"/>
      <c r="IUN55" s="453"/>
      <c r="IUO55" s="453"/>
      <c r="IUP55" s="453"/>
      <c r="IUQ55" s="283"/>
      <c r="IUR55" s="284"/>
      <c r="IUS55" s="285"/>
      <c r="IUT55" s="281"/>
      <c r="IUU55" s="282"/>
      <c r="IUV55" s="453"/>
      <c r="IUW55" s="453"/>
      <c r="IUX55" s="453"/>
      <c r="IUY55" s="283"/>
      <c r="IUZ55" s="284"/>
      <c r="IVA55" s="285"/>
      <c r="IVB55" s="281"/>
      <c r="IVC55" s="282"/>
      <c r="IVD55" s="453"/>
      <c r="IVE55" s="453"/>
      <c r="IVF55" s="453"/>
      <c r="IVG55" s="283"/>
      <c r="IVH55" s="284"/>
      <c r="IVI55" s="285"/>
      <c r="IVJ55" s="281"/>
      <c r="IVK55" s="282"/>
      <c r="IVL55" s="453"/>
      <c r="IVM55" s="453"/>
      <c r="IVN55" s="453"/>
      <c r="IVO55" s="283"/>
      <c r="IVP55" s="284"/>
      <c r="IVQ55" s="285"/>
      <c r="IVR55" s="281"/>
      <c r="IVS55" s="282"/>
      <c r="IVT55" s="453"/>
      <c r="IVU55" s="453"/>
      <c r="IVV55" s="453"/>
      <c r="IVW55" s="283"/>
      <c r="IVX55" s="284"/>
      <c r="IVY55" s="285"/>
      <c r="IVZ55" s="281"/>
      <c r="IWA55" s="282"/>
      <c r="IWB55" s="453"/>
      <c r="IWC55" s="453"/>
      <c r="IWD55" s="453"/>
      <c r="IWE55" s="283"/>
      <c r="IWF55" s="284"/>
      <c r="IWG55" s="285"/>
      <c r="IWH55" s="281"/>
      <c r="IWI55" s="282"/>
      <c r="IWJ55" s="453"/>
      <c r="IWK55" s="453"/>
      <c r="IWL55" s="453"/>
      <c r="IWM55" s="283"/>
      <c r="IWN55" s="284"/>
      <c r="IWO55" s="285"/>
      <c r="IWP55" s="281"/>
      <c r="IWQ55" s="282"/>
      <c r="IWR55" s="453"/>
      <c r="IWS55" s="453"/>
      <c r="IWT55" s="453"/>
      <c r="IWU55" s="283"/>
      <c r="IWV55" s="284"/>
      <c r="IWW55" s="285"/>
      <c r="IWX55" s="281"/>
      <c r="IWY55" s="282"/>
      <c r="IWZ55" s="453"/>
      <c r="IXA55" s="453"/>
      <c r="IXB55" s="453"/>
      <c r="IXC55" s="283"/>
      <c r="IXD55" s="284"/>
      <c r="IXE55" s="285"/>
      <c r="IXF55" s="281"/>
      <c r="IXG55" s="282"/>
      <c r="IXH55" s="453"/>
      <c r="IXI55" s="453"/>
      <c r="IXJ55" s="453"/>
      <c r="IXK55" s="283"/>
      <c r="IXL55" s="284"/>
      <c r="IXM55" s="285"/>
      <c r="IXN55" s="281"/>
      <c r="IXO55" s="282"/>
      <c r="IXP55" s="453"/>
      <c r="IXQ55" s="453"/>
      <c r="IXR55" s="453"/>
      <c r="IXS55" s="283"/>
      <c r="IXT55" s="284"/>
      <c r="IXU55" s="285"/>
      <c r="IXV55" s="281"/>
      <c r="IXW55" s="282"/>
      <c r="IXX55" s="453"/>
      <c r="IXY55" s="453"/>
      <c r="IXZ55" s="453"/>
      <c r="IYA55" s="283"/>
      <c r="IYB55" s="284"/>
      <c r="IYC55" s="285"/>
      <c r="IYD55" s="281"/>
      <c r="IYE55" s="282"/>
      <c r="IYF55" s="453"/>
      <c r="IYG55" s="453"/>
      <c r="IYH55" s="453"/>
      <c r="IYI55" s="283"/>
      <c r="IYJ55" s="284"/>
      <c r="IYK55" s="285"/>
      <c r="IYL55" s="281"/>
      <c r="IYM55" s="282"/>
      <c r="IYN55" s="453"/>
      <c r="IYO55" s="453"/>
      <c r="IYP55" s="453"/>
      <c r="IYQ55" s="283"/>
      <c r="IYR55" s="284"/>
      <c r="IYS55" s="285"/>
      <c r="IYT55" s="281"/>
      <c r="IYU55" s="282"/>
      <c r="IYV55" s="453"/>
      <c r="IYW55" s="453"/>
      <c r="IYX55" s="453"/>
      <c r="IYY55" s="283"/>
      <c r="IYZ55" s="284"/>
      <c r="IZA55" s="285"/>
      <c r="IZB55" s="281"/>
      <c r="IZC55" s="282"/>
      <c r="IZD55" s="453"/>
      <c r="IZE55" s="453"/>
      <c r="IZF55" s="453"/>
      <c r="IZG55" s="283"/>
      <c r="IZH55" s="284"/>
      <c r="IZI55" s="285"/>
      <c r="IZJ55" s="281"/>
      <c r="IZK55" s="282"/>
      <c r="IZL55" s="453"/>
      <c r="IZM55" s="453"/>
      <c r="IZN55" s="453"/>
      <c r="IZO55" s="283"/>
      <c r="IZP55" s="284"/>
      <c r="IZQ55" s="285"/>
      <c r="IZR55" s="281"/>
      <c r="IZS55" s="282"/>
      <c r="IZT55" s="453"/>
      <c r="IZU55" s="453"/>
      <c r="IZV55" s="453"/>
      <c r="IZW55" s="283"/>
      <c r="IZX55" s="284"/>
      <c r="IZY55" s="285"/>
      <c r="IZZ55" s="281"/>
      <c r="JAA55" s="282"/>
      <c r="JAB55" s="453"/>
      <c r="JAC55" s="453"/>
      <c r="JAD55" s="453"/>
      <c r="JAE55" s="283"/>
      <c r="JAF55" s="284"/>
      <c r="JAG55" s="285"/>
      <c r="JAH55" s="281"/>
      <c r="JAI55" s="282"/>
      <c r="JAJ55" s="453"/>
      <c r="JAK55" s="453"/>
      <c r="JAL55" s="453"/>
      <c r="JAM55" s="283"/>
      <c r="JAN55" s="284"/>
      <c r="JAO55" s="285"/>
      <c r="JAP55" s="281"/>
      <c r="JAQ55" s="282"/>
      <c r="JAR55" s="453"/>
      <c r="JAS55" s="453"/>
      <c r="JAT55" s="453"/>
      <c r="JAU55" s="283"/>
      <c r="JAV55" s="284"/>
      <c r="JAW55" s="285"/>
      <c r="JAX55" s="281"/>
      <c r="JAY55" s="282"/>
      <c r="JAZ55" s="453"/>
      <c r="JBA55" s="453"/>
      <c r="JBB55" s="453"/>
      <c r="JBC55" s="283"/>
      <c r="JBD55" s="284"/>
      <c r="JBE55" s="285"/>
      <c r="JBF55" s="281"/>
      <c r="JBG55" s="282"/>
      <c r="JBH55" s="453"/>
      <c r="JBI55" s="453"/>
      <c r="JBJ55" s="453"/>
      <c r="JBK55" s="283"/>
      <c r="JBL55" s="284"/>
      <c r="JBM55" s="285"/>
      <c r="JBN55" s="281"/>
      <c r="JBO55" s="282"/>
      <c r="JBP55" s="453"/>
      <c r="JBQ55" s="453"/>
      <c r="JBR55" s="453"/>
      <c r="JBS55" s="283"/>
      <c r="JBT55" s="284"/>
      <c r="JBU55" s="285"/>
      <c r="JBV55" s="281"/>
      <c r="JBW55" s="282"/>
      <c r="JBX55" s="453"/>
      <c r="JBY55" s="453"/>
      <c r="JBZ55" s="453"/>
      <c r="JCA55" s="283"/>
      <c r="JCB55" s="284"/>
      <c r="JCC55" s="285"/>
      <c r="JCD55" s="281"/>
      <c r="JCE55" s="282"/>
      <c r="JCF55" s="453"/>
      <c r="JCG55" s="453"/>
      <c r="JCH55" s="453"/>
      <c r="JCI55" s="283"/>
      <c r="JCJ55" s="284"/>
      <c r="JCK55" s="285"/>
      <c r="JCL55" s="281"/>
      <c r="JCM55" s="282"/>
      <c r="JCN55" s="453"/>
      <c r="JCO55" s="453"/>
      <c r="JCP55" s="453"/>
      <c r="JCQ55" s="283"/>
      <c r="JCR55" s="284"/>
      <c r="JCS55" s="285"/>
      <c r="JCT55" s="281"/>
      <c r="JCU55" s="282"/>
      <c r="JCV55" s="453"/>
      <c r="JCW55" s="453"/>
      <c r="JCX55" s="453"/>
      <c r="JCY55" s="283"/>
      <c r="JCZ55" s="284"/>
      <c r="JDA55" s="285"/>
      <c r="JDB55" s="281"/>
      <c r="JDC55" s="282"/>
      <c r="JDD55" s="453"/>
      <c r="JDE55" s="453"/>
      <c r="JDF55" s="453"/>
      <c r="JDG55" s="283"/>
      <c r="JDH55" s="284"/>
      <c r="JDI55" s="285"/>
      <c r="JDJ55" s="281"/>
      <c r="JDK55" s="282"/>
      <c r="JDL55" s="453"/>
      <c r="JDM55" s="453"/>
      <c r="JDN55" s="453"/>
      <c r="JDO55" s="283"/>
      <c r="JDP55" s="284"/>
      <c r="JDQ55" s="285"/>
      <c r="JDR55" s="281"/>
      <c r="JDS55" s="282"/>
      <c r="JDT55" s="453"/>
      <c r="JDU55" s="453"/>
      <c r="JDV55" s="453"/>
      <c r="JDW55" s="283"/>
      <c r="JDX55" s="284"/>
      <c r="JDY55" s="285"/>
      <c r="JDZ55" s="281"/>
      <c r="JEA55" s="282"/>
      <c r="JEB55" s="453"/>
      <c r="JEC55" s="453"/>
      <c r="JED55" s="453"/>
      <c r="JEE55" s="283"/>
      <c r="JEF55" s="284"/>
      <c r="JEG55" s="285"/>
      <c r="JEH55" s="281"/>
      <c r="JEI55" s="282"/>
      <c r="JEJ55" s="453"/>
      <c r="JEK55" s="453"/>
      <c r="JEL55" s="453"/>
      <c r="JEM55" s="283"/>
      <c r="JEN55" s="284"/>
      <c r="JEO55" s="285"/>
      <c r="JEP55" s="281"/>
      <c r="JEQ55" s="282"/>
      <c r="JER55" s="453"/>
      <c r="JES55" s="453"/>
      <c r="JET55" s="453"/>
      <c r="JEU55" s="283"/>
      <c r="JEV55" s="284"/>
      <c r="JEW55" s="285"/>
      <c r="JEX55" s="281"/>
      <c r="JEY55" s="282"/>
      <c r="JEZ55" s="453"/>
      <c r="JFA55" s="453"/>
      <c r="JFB55" s="453"/>
      <c r="JFC55" s="283"/>
      <c r="JFD55" s="284"/>
      <c r="JFE55" s="285"/>
      <c r="JFF55" s="281"/>
      <c r="JFG55" s="282"/>
      <c r="JFH55" s="453"/>
      <c r="JFI55" s="453"/>
      <c r="JFJ55" s="453"/>
      <c r="JFK55" s="283"/>
      <c r="JFL55" s="284"/>
      <c r="JFM55" s="285"/>
      <c r="JFN55" s="281"/>
      <c r="JFO55" s="282"/>
      <c r="JFP55" s="453"/>
      <c r="JFQ55" s="453"/>
      <c r="JFR55" s="453"/>
      <c r="JFS55" s="283"/>
      <c r="JFT55" s="284"/>
      <c r="JFU55" s="285"/>
      <c r="JFV55" s="281"/>
      <c r="JFW55" s="282"/>
      <c r="JFX55" s="453"/>
      <c r="JFY55" s="453"/>
      <c r="JFZ55" s="453"/>
      <c r="JGA55" s="283"/>
      <c r="JGB55" s="284"/>
      <c r="JGC55" s="285"/>
      <c r="JGD55" s="281"/>
      <c r="JGE55" s="282"/>
      <c r="JGF55" s="453"/>
      <c r="JGG55" s="453"/>
      <c r="JGH55" s="453"/>
      <c r="JGI55" s="283"/>
      <c r="JGJ55" s="284"/>
      <c r="JGK55" s="285"/>
      <c r="JGL55" s="281"/>
      <c r="JGM55" s="282"/>
      <c r="JGN55" s="453"/>
      <c r="JGO55" s="453"/>
      <c r="JGP55" s="453"/>
      <c r="JGQ55" s="283"/>
      <c r="JGR55" s="284"/>
      <c r="JGS55" s="285"/>
      <c r="JGT55" s="281"/>
      <c r="JGU55" s="282"/>
      <c r="JGV55" s="453"/>
      <c r="JGW55" s="453"/>
      <c r="JGX55" s="453"/>
      <c r="JGY55" s="283"/>
      <c r="JGZ55" s="284"/>
      <c r="JHA55" s="285"/>
      <c r="JHB55" s="281"/>
      <c r="JHC55" s="282"/>
      <c r="JHD55" s="453"/>
      <c r="JHE55" s="453"/>
      <c r="JHF55" s="453"/>
      <c r="JHG55" s="283"/>
      <c r="JHH55" s="284"/>
      <c r="JHI55" s="285"/>
      <c r="JHJ55" s="281"/>
      <c r="JHK55" s="282"/>
      <c r="JHL55" s="453"/>
      <c r="JHM55" s="453"/>
      <c r="JHN55" s="453"/>
      <c r="JHO55" s="283"/>
      <c r="JHP55" s="284"/>
      <c r="JHQ55" s="285"/>
      <c r="JHR55" s="281"/>
      <c r="JHS55" s="282"/>
      <c r="JHT55" s="453"/>
      <c r="JHU55" s="453"/>
      <c r="JHV55" s="453"/>
      <c r="JHW55" s="283"/>
      <c r="JHX55" s="284"/>
      <c r="JHY55" s="285"/>
      <c r="JHZ55" s="281"/>
      <c r="JIA55" s="282"/>
      <c r="JIB55" s="453"/>
      <c r="JIC55" s="453"/>
      <c r="JID55" s="453"/>
      <c r="JIE55" s="283"/>
      <c r="JIF55" s="284"/>
      <c r="JIG55" s="285"/>
      <c r="JIH55" s="281"/>
      <c r="JII55" s="282"/>
      <c r="JIJ55" s="453"/>
      <c r="JIK55" s="453"/>
      <c r="JIL55" s="453"/>
      <c r="JIM55" s="283"/>
      <c r="JIN55" s="284"/>
      <c r="JIO55" s="285"/>
      <c r="JIP55" s="281"/>
      <c r="JIQ55" s="282"/>
      <c r="JIR55" s="453"/>
      <c r="JIS55" s="453"/>
      <c r="JIT55" s="453"/>
      <c r="JIU55" s="283"/>
      <c r="JIV55" s="284"/>
      <c r="JIW55" s="285"/>
      <c r="JIX55" s="281"/>
      <c r="JIY55" s="282"/>
      <c r="JIZ55" s="453"/>
      <c r="JJA55" s="453"/>
      <c r="JJB55" s="453"/>
      <c r="JJC55" s="283"/>
      <c r="JJD55" s="284"/>
      <c r="JJE55" s="285"/>
      <c r="JJF55" s="281"/>
      <c r="JJG55" s="282"/>
      <c r="JJH55" s="453"/>
      <c r="JJI55" s="453"/>
      <c r="JJJ55" s="453"/>
      <c r="JJK55" s="283"/>
      <c r="JJL55" s="284"/>
      <c r="JJM55" s="285"/>
      <c r="JJN55" s="281"/>
      <c r="JJO55" s="282"/>
      <c r="JJP55" s="453"/>
      <c r="JJQ55" s="453"/>
      <c r="JJR55" s="453"/>
      <c r="JJS55" s="283"/>
      <c r="JJT55" s="284"/>
      <c r="JJU55" s="285"/>
      <c r="JJV55" s="281"/>
      <c r="JJW55" s="282"/>
      <c r="JJX55" s="453"/>
      <c r="JJY55" s="453"/>
      <c r="JJZ55" s="453"/>
      <c r="JKA55" s="283"/>
      <c r="JKB55" s="284"/>
      <c r="JKC55" s="285"/>
      <c r="JKD55" s="281"/>
      <c r="JKE55" s="282"/>
      <c r="JKF55" s="453"/>
      <c r="JKG55" s="453"/>
      <c r="JKH55" s="453"/>
      <c r="JKI55" s="283"/>
      <c r="JKJ55" s="284"/>
      <c r="JKK55" s="285"/>
      <c r="JKL55" s="281"/>
      <c r="JKM55" s="282"/>
      <c r="JKN55" s="453"/>
      <c r="JKO55" s="453"/>
      <c r="JKP55" s="453"/>
      <c r="JKQ55" s="283"/>
      <c r="JKR55" s="284"/>
      <c r="JKS55" s="285"/>
      <c r="JKT55" s="281"/>
      <c r="JKU55" s="282"/>
      <c r="JKV55" s="453"/>
      <c r="JKW55" s="453"/>
      <c r="JKX55" s="453"/>
      <c r="JKY55" s="283"/>
      <c r="JKZ55" s="284"/>
      <c r="JLA55" s="285"/>
      <c r="JLB55" s="281"/>
      <c r="JLC55" s="282"/>
      <c r="JLD55" s="453"/>
      <c r="JLE55" s="453"/>
      <c r="JLF55" s="453"/>
      <c r="JLG55" s="283"/>
      <c r="JLH55" s="284"/>
      <c r="JLI55" s="285"/>
      <c r="JLJ55" s="281"/>
      <c r="JLK55" s="282"/>
      <c r="JLL55" s="453"/>
      <c r="JLM55" s="453"/>
      <c r="JLN55" s="453"/>
      <c r="JLO55" s="283"/>
      <c r="JLP55" s="284"/>
      <c r="JLQ55" s="285"/>
      <c r="JLR55" s="281"/>
      <c r="JLS55" s="282"/>
      <c r="JLT55" s="453"/>
      <c r="JLU55" s="453"/>
      <c r="JLV55" s="453"/>
      <c r="JLW55" s="283"/>
      <c r="JLX55" s="284"/>
      <c r="JLY55" s="285"/>
      <c r="JLZ55" s="281"/>
      <c r="JMA55" s="282"/>
      <c r="JMB55" s="453"/>
      <c r="JMC55" s="453"/>
      <c r="JMD55" s="453"/>
      <c r="JME55" s="283"/>
      <c r="JMF55" s="284"/>
      <c r="JMG55" s="285"/>
      <c r="JMH55" s="281"/>
      <c r="JMI55" s="282"/>
      <c r="JMJ55" s="453"/>
      <c r="JMK55" s="453"/>
      <c r="JML55" s="453"/>
      <c r="JMM55" s="283"/>
      <c r="JMN55" s="284"/>
      <c r="JMO55" s="285"/>
      <c r="JMP55" s="281"/>
      <c r="JMQ55" s="282"/>
      <c r="JMR55" s="453"/>
      <c r="JMS55" s="453"/>
      <c r="JMT55" s="453"/>
      <c r="JMU55" s="283"/>
      <c r="JMV55" s="284"/>
      <c r="JMW55" s="285"/>
      <c r="JMX55" s="281"/>
      <c r="JMY55" s="282"/>
      <c r="JMZ55" s="453"/>
      <c r="JNA55" s="453"/>
      <c r="JNB55" s="453"/>
      <c r="JNC55" s="283"/>
      <c r="JND55" s="284"/>
      <c r="JNE55" s="285"/>
      <c r="JNF55" s="281"/>
      <c r="JNG55" s="282"/>
      <c r="JNH55" s="453"/>
      <c r="JNI55" s="453"/>
      <c r="JNJ55" s="453"/>
      <c r="JNK55" s="283"/>
      <c r="JNL55" s="284"/>
      <c r="JNM55" s="285"/>
      <c r="JNN55" s="281"/>
      <c r="JNO55" s="282"/>
      <c r="JNP55" s="453"/>
      <c r="JNQ55" s="453"/>
      <c r="JNR55" s="453"/>
      <c r="JNS55" s="283"/>
      <c r="JNT55" s="284"/>
      <c r="JNU55" s="285"/>
      <c r="JNV55" s="281"/>
      <c r="JNW55" s="282"/>
      <c r="JNX55" s="453"/>
      <c r="JNY55" s="453"/>
      <c r="JNZ55" s="453"/>
      <c r="JOA55" s="283"/>
      <c r="JOB55" s="284"/>
      <c r="JOC55" s="285"/>
      <c r="JOD55" s="281"/>
      <c r="JOE55" s="282"/>
      <c r="JOF55" s="453"/>
      <c r="JOG55" s="453"/>
      <c r="JOH55" s="453"/>
      <c r="JOI55" s="283"/>
      <c r="JOJ55" s="284"/>
      <c r="JOK55" s="285"/>
      <c r="JOL55" s="281"/>
      <c r="JOM55" s="282"/>
      <c r="JON55" s="453"/>
      <c r="JOO55" s="453"/>
      <c r="JOP55" s="453"/>
      <c r="JOQ55" s="283"/>
      <c r="JOR55" s="284"/>
      <c r="JOS55" s="285"/>
      <c r="JOT55" s="281"/>
      <c r="JOU55" s="282"/>
      <c r="JOV55" s="453"/>
      <c r="JOW55" s="453"/>
      <c r="JOX55" s="453"/>
      <c r="JOY55" s="283"/>
      <c r="JOZ55" s="284"/>
      <c r="JPA55" s="285"/>
      <c r="JPB55" s="281"/>
      <c r="JPC55" s="282"/>
      <c r="JPD55" s="453"/>
      <c r="JPE55" s="453"/>
      <c r="JPF55" s="453"/>
      <c r="JPG55" s="283"/>
      <c r="JPH55" s="284"/>
      <c r="JPI55" s="285"/>
      <c r="JPJ55" s="281"/>
      <c r="JPK55" s="282"/>
      <c r="JPL55" s="453"/>
      <c r="JPM55" s="453"/>
      <c r="JPN55" s="453"/>
      <c r="JPO55" s="283"/>
      <c r="JPP55" s="284"/>
      <c r="JPQ55" s="285"/>
      <c r="JPR55" s="281"/>
      <c r="JPS55" s="282"/>
      <c r="JPT55" s="453"/>
      <c r="JPU55" s="453"/>
      <c r="JPV55" s="453"/>
      <c r="JPW55" s="283"/>
      <c r="JPX55" s="284"/>
      <c r="JPY55" s="285"/>
      <c r="JPZ55" s="281"/>
      <c r="JQA55" s="282"/>
      <c r="JQB55" s="453"/>
      <c r="JQC55" s="453"/>
      <c r="JQD55" s="453"/>
      <c r="JQE55" s="283"/>
      <c r="JQF55" s="284"/>
      <c r="JQG55" s="285"/>
      <c r="JQH55" s="281"/>
      <c r="JQI55" s="282"/>
      <c r="JQJ55" s="453"/>
      <c r="JQK55" s="453"/>
      <c r="JQL55" s="453"/>
      <c r="JQM55" s="283"/>
      <c r="JQN55" s="284"/>
      <c r="JQO55" s="285"/>
      <c r="JQP55" s="281"/>
      <c r="JQQ55" s="282"/>
      <c r="JQR55" s="453"/>
      <c r="JQS55" s="453"/>
      <c r="JQT55" s="453"/>
      <c r="JQU55" s="283"/>
      <c r="JQV55" s="284"/>
      <c r="JQW55" s="285"/>
      <c r="JQX55" s="281"/>
      <c r="JQY55" s="282"/>
      <c r="JQZ55" s="453"/>
      <c r="JRA55" s="453"/>
      <c r="JRB55" s="453"/>
      <c r="JRC55" s="283"/>
      <c r="JRD55" s="284"/>
      <c r="JRE55" s="285"/>
      <c r="JRF55" s="281"/>
      <c r="JRG55" s="282"/>
      <c r="JRH55" s="453"/>
      <c r="JRI55" s="453"/>
      <c r="JRJ55" s="453"/>
      <c r="JRK55" s="283"/>
      <c r="JRL55" s="284"/>
      <c r="JRM55" s="285"/>
      <c r="JRN55" s="281"/>
      <c r="JRO55" s="282"/>
      <c r="JRP55" s="453"/>
      <c r="JRQ55" s="453"/>
      <c r="JRR55" s="453"/>
      <c r="JRS55" s="283"/>
      <c r="JRT55" s="284"/>
      <c r="JRU55" s="285"/>
      <c r="JRV55" s="281"/>
      <c r="JRW55" s="282"/>
      <c r="JRX55" s="453"/>
      <c r="JRY55" s="453"/>
      <c r="JRZ55" s="453"/>
      <c r="JSA55" s="283"/>
      <c r="JSB55" s="284"/>
      <c r="JSC55" s="285"/>
      <c r="JSD55" s="281"/>
      <c r="JSE55" s="282"/>
      <c r="JSF55" s="453"/>
      <c r="JSG55" s="453"/>
      <c r="JSH55" s="453"/>
      <c r="JSI55" s="283"/>
      <c r="JSJ55" s="284"/>
      <c r="JSK55" s="285"/>
      <c r="JSL55" s="281"/>
      <c r="JSM55" s="282"/>
      <c r="JSN55" s="453"/>
      <c r="JSO55" s="453"/>
      <c r="JSP55" s="453"/>
      <c r="JSQ55" s="283"/>
      <c r="JSR55" s="284"/>
      <c r="JSS55" s="285"/>
      <c r="JST55" s="281"/>
      <c r="JSU55" s="282"/>
      <c r="JSV55" s="453"/>
      <c r="JSW55" s="453"/>
      <c r="JSX55" s="453"/>
      <c r="JSY55" s="283"/>
      <c r="JSZ55" s="284"/>
      <c r="JTA55" s="285"/>
      <c r="JTB55" s="281"/>
      <c r="JTC55" s="282"/>
      <c r="JTD55" s="453"/>
      <c r="JTE55" s="453"/>
      <c r="JTF55" s="453"/>
      <c r="JTG55" s="283"/>
      <c r="JTH55" s="284"/>
      <c r="JTI55" s="285"/>
      <c r="JTJ55" s="281"/>
      <c r="JTK55" s="282"/>
      <c r="JTL55" s="453"/>
      <c r="JTM55" s="453"/>
      <c r="JTN55" s="453"/>
      <c r="JTO55" s="283"/>
      <c r="JTP55" s="284"/>
      <c r="JTQ55" s="285"/>
      <c r="JTR55" s="281"/>
      <c r="JTS55" s="282"/>
      <c r="JTT55" s="453"/>
      <c r="JTU55" s="453"/>
      <c r="JTV55" s="453"/>
      <c r="JTW55" s="283"/>
      <c r="JTX55" s="284"/>
      <c r="JTY55" s="285"/>
      <c r="JTZ55" s="281"/>
      <c r="JUA55" s="282"/>
      <c r="JUB55" s="453"/>
      <c r="JUC55" s="453"/>
      <c r="JUD55" s="453"/>
      <c r="JUE55" s="283"/>
      <c r="JUF55" s="284"/>
      <c r="JUG55" s="285"/>
      <c r="JUH55" s="281"/>
      <c r="JUI55" s="282"/>
      <c r="JUJ55" s="453"/>
      <c r="JUK55" s="453"/>
      <c r="JUL55" s="453"/>
      <c r="JUM55" s="283"/>
      <c r="JUN55" s="284"/>
      <c r="JUO55" s="285"/>
      <c r="JUP55" s="281"/>
      <c r="JUQ55" s="282"/>
      <c r="JUR55" s="453"/>
      <c r="JUS55" s="453"/>
      <c r="JUT55" s="453"/>
      <c r="JUU55" s="283"/>
      <c r="JUV55" s="284"/>
      <c r="JUW55" s="285"/>
      <c r="JUX55" s="281"/>
      <c r="JUY55" s="282"/>
      <c r="JUZ55" s="453"/>
      <c r="JVA55" s="453"/>
      <c r="JVB55" s="453"/>
      <c r="JVC55" s="283"/>
      <c r="JVD55" s="284"/>
      <c r="JVE55" s="285"/>
      <c r="JVF55" s="281"/>
      <c r="JVG55" s="282"/>
      <c r="JVH55" s="453"/>
      <c r="JVI55" s="453"/>
      <c r="JVJ55" s="453"/>
      <c r="JVK55" s="283"/>
      <c r="JVL55" s="284"/>
      <c r="JVM55" s="285"/>
      <c r="JVN55" s="281"/>
      <c r="JVO55" s="282"/>
      <c r="JVP55" s="453"/>
      <c r="JVQ55" s="453"/>
      <c r="JVR55" s="453"/>
      <c r="JVS55" s="283"/>
      <c r="JVT55" s="284"/>
      <c r="JVU55" s="285"/>
      <c r="JVV55" s="281"/>
      <c r="JVW55" s="282"/>
      <c r="JVX55" s="453"/>
      <c r="JVY55" s="453"/>
      <c r="JVZ55" s="453"/>
      <c r="JWA55" s="283"/>
      <c r="JWB55" s="284"/>
      <c r="JWC55" s="285"/>
      <c r="JWD55" s="281"/>
      <c r="JWE55" s="282"/>
      <c r="JWF55" s="453"/>
      <c r="JWG55" s="453"/>
      <c r="JWH55" s="453"/>
      <c r="JWI55" s="283"/>
      <c r="JWJ55" s="284"/>
      <c r="JWK55" s="285"/>
      <c r="JWL55" s="281"/>
      <c r="JWM55" s="282"/>
      <c r="JWN55" s="453"/>
      <c r="JWO55" s="453"/>
      <c r="JWP55" s="453"/>
      <c r="JWQ55" s="283"/>
      <c r="JWR55" s="284"/>
      <c r="JWS55" s="285"/>
      <c r="JWT55" s="281"/>
      <c r="JWU55" s="282"/>
      <c r="JWV55" s="453"/>
      <c r="JWW55" s="453"/>
      <c r="JWX55" s="453"/>
      <c r="JWY55" s="283"/>
      <c r="JWZ55" s="284"/>
      <c r="JXA55" s="285"/>
      <c r="JXB55" s="281"/>
      <c r="JXC55" s="282"/>
      <c r="JXD55" s="453"/>
      <c r="JXE55" s="453"/>
      <c r="JXF55" s="453"/>
      <c r="JXG55" s="283"/>
      <c r="JXH55" s="284"/>
      <c r="JXI55" s="285"/>
      <c r="JXJ55" s="281"/>
      <c r="JXK55" s="282"/>
      <c r="JXL55" s="453"/>
      <c r="JXM55" s="453"/>
      <c r="JXN55" s="453"/>
      <c r="JXO55" s="283"/>
      <c r="JXP55" s="284"/>
      <c r="JXQ55" s="285"/>
      <c r="JXR55" s="281"/>
      <c r="JXS55" s="282"/>
      <c r="JXT55" s="453"/>
      <c r="JXU55" s="453"/>
      <c r="JXV55" s="453"/>
      <c r="JXW55" s="283"/>
      <c r="JXX55" s="284"/>
      <c r="JXY55" s="285"/>
      <c r="JXZ55" s="281"/>
      <c r="JYA55" s="282"/>
      <c r="JYB55" s="453"/>
      <c r="JYC55" s="453"/>
      <c r="JYD55" s="453"/>
      <c r="JYE55" s="283"/>
      <c r="JYF55" s="284"/>
      <c r="JYG55" s="285"/>
      <c r="JYH55" s="281"/>
      <c r="JYI55" s="282"/>
      <c r="JYJ55" s="453"/>
      <c r="JYK55" s="453"/>
      <c r="JYL55" s="453"/>
      <c r="JYM55" s="283"/>
      <c r="JYN55" s="284"/>
      <c r="JYO55" s="285"/>
      <c r="JYP55" s="281"/>
      <c r="JYQ55" s="282"/>
      <c r="JYR55" s="453"/>
      <c r="JYS55" s="453"/>
      <c r="JYT55" s="453"/>
      <c r="JYU55" s="283"/>
      <c r="JYV55" s="284"/>
      <c r="JYW55" s="285"/>
      <c r="JYX55" s="281"/>
      <c r="JYY55" s="282"/>
      <c r="JYZ55" s="453"/>
      <c r="JZA55" s="453"/>
      <c r="JZB55" s="453"/>
      <c r="JZC55" s="283"/>
      <c r="JZD55" s="284"/>
      <c r="JZE55" s="285"/>
      <c r="JZF55" s="281"/>
      <c r="JZG55" s="282"/>
      <c r="JZH55" s="453"/>
      <c r="JZI55" s="453"/>
      <c r="JZJ55" s="453"/>
      <c r="JZK55" s="283"/>
      <c r="JZL55" s="284"/>
      <c r="JZM55" s="285"/>
      <c r="JZN55" s="281"/>
      <c r="JZO55" s="282"/>
      <c r="JZP55" s="453"/>
      <c r="JZQ55" s="453"/>
      <c r="JZR55" s="453"/>
      <c r="JZS55" s="283"/>
      <c r="JZT55" s="284"/>
      <c r="JZU55" s="285"/>
      <c r="JZV55" s="281"/>
      <c r="JZW55" s="282"/>
      <c r="JZX55" s="453"/>
      <c r="JZY55" s="453"/>
      <c r="JZZ55" s="453"/>
      <c r="KAA55" s="283"/>
      <c r="KAB55" s="284"/>
      <c r="KAC55" s="285"/>
      <c r="KAD55" s="281"/>
      <c r="KAE55" s="282"/>
      <c r="KAF55" s="453"/>
      <c r="KAG55" s="453"/>
      <c r="KAH55" s="453"/>
      <c r="KAI55" s="283"/>
      <c r="KAJ55" s="284"/>
      <c r="KAK55" s="285"/>
      <c r="KAL55" s="281"/>
      <c r="KAM55" s="282"/>
      <c r="KAN55" s="453"/>
      <c r="KAO55" s="453"/>
      <c r="KAP55" s="453"/>
      <c r="KAQ55" s="283"/>
      <c r="KAR55" s="284"/>
      <c r="KAS55" s="285"/>
      <c r="KAT55" s="281"/>
      <c r="KAU55" s="282"/>
      <c r="KAV55" s="453"/>
      <c r="KAW55" s="453"/>
      <c r="KAX55" s="453"/>
      <c r="KAY55" s="283"/>
      <c r="KAZ55" s="284"/>
      <c r="KBA55" s="285"/>
      <c r="KBB55" s="281"/>
      <c r="KBC55" s="282"/>
      <c r="KBD55" s="453"/>
      <c r="KBE55" s="453"/>
      <c r="KBF55" s="453"/>
      <c r="KBG55" s="283"/>
      <c r="KBH55" s="284"/>
      <c r="KBI55" s="285"/>
      <c r="KBJ55" s="281"/>
      <c r="KBK55" s="282"/>
      <c r="KBL55" s="453"/>
      <c r="KBM55" s="453"/>
      <c r="KBN55" s="453"/>
      <c r="KBO55" s="283"/>
      <c r="KBP55" s="284"/>
      <c r="KBQ55" s="285"/>
      <c r="KBR55" s="281"/>
      <c r="KBS55" s="282"/>
      <c r="KBT55" s="453"/>
      <c r="KBU55" s="453"/>
      <c r="KBV55" s="453"/>
      <c r="KBW55" s="283"/>
      <c r="KBX55" s="284"/>
      <c r="KBY55" s="285"/>
      <c r="KBZ55" s="281"/>
      <c r="KCA55" s="282"/>
      <c r="KCB55" s="453"/>
      <c r="KCC55" s="453"/>
      <c r="KCD55" s="453"/>
      <c r="KCE55" s="283"/>
      <c r="KCF55" s="284"/>
      <c r="KCG55" s="285"/>
      <c r="KCH55" s="281"/>
      <c r="KCI55" s="282"/>
      <c r="KCJ55" s="453"/>
      <c r="KCK55" s="453"/>
      <c r="KCL55" s="453"/>
      <c r="KCM55" s="283"/>
      <c r="KCN55" s="284"/>
      <c r="KCO55" s="285"/>
      <c r="KCP55" s="281"/>
      <c r="KCQ55" s="282"/>
      <c r="KCR55" s="453"/>
      <c r="KCS55" s="453"/>
      <c r="KCT55" s="453"/>
      <c r="KCU55" s="283"/>
      <c r="KCV55" s="284"/>
      <c r="KCW55" s="285"/>
      <c r="KCX55" s="281"/>
      <c r="KCY55" s="282"/>
      <c r="KCZ55" s="453"/>
      <c r="KDA55" s="453"/>
      <c r="KDB55" s="453"/>
      <c r="KDC55" s="283"/>
      <c r="KDD55" s="284"/>
      <c r="KDE55" s="285"/>
      <c r="KDF55" s="281"/>
      <c r="KDG55" s="282"/>
      <c r="KDH55" s="453"/>
      <c r="KDI55" s="453"/>
      <c r="KDJ55" s="453"/>
      <c r="KDK55" s="283"/>
      <c r="KDL55" s="284"/>
      <c r="KDM55" s="285"/>
      <c r="KDN55" s="281"/>
      <c r="KDO55" s="282"/>
      <c r="KDP55" s="453"/>
      <c r="KDQ55" s="453"/>
      <c r="KDR55" s="453"/>
      <c r="KDS55" s="283"/>
      <c r="KDT55" s="284"/>
      <c r="KDU55" s="285"/>
      <c r="KDV55" s="281"/>
      <c r="KDW55" s="282"/>
      <c r="KDX55" s="453"/>
      <c r="KDY55" s="453"/>
      <c r="KDZ55" s="453"/>
      <c r="KEA55" s="283"/>
      <c r="KEB55" s="284"/>
      <c r="KEC55" s="285"/>
      <c r="KED55" s="281"/>
      <c r="KEE55" s="282"/>
      <c r="KEF55" s="453"/>
      <c r="KEG55" s="453"/>
      <c r="KEH55" s="453"/>
      <c r="KEI55" s="283"/>
      <c r="KEJ55" s="284"/>
      <c r="KEK55" s="285"/>
      <c r="KEL55" s="281"/>
      <c r="KEM55" s="282"/>
      <c r="KEN55" s="453"/>
      <c r="KEO55" s="453"/>
      <c r="KEP55" s="453"/>
      <c r="KEQ55" s="283"/>
      <c r="KER55" s="284"/>
      <c r="KES55" s="285"/>
      <c r="KET55" s="281"/>
      <c r="KEU55" s="282"/>
      <c r="KEV55" s="453"/>
      <c r="KEW55" s="453"/>
      <c r="KEX55" s="453"/>
      <c r="KEY55" s="283"/>
      <c r="KEZ55" s="284"/>
      <c r="KFA55" s="285"/>
      <c r="KFB55" s="281"/>
      <c r="KFC55" s="282"/>
      <c r="KFD55" s="453"/>
      <c r="KFE55" s="453"/>
      <c r="KFF55" s="453"/>
      <c r="KFG55" s="283"/>
      <c r="KFH55" s="284"/>
      <c r="KFI55" s="285"/>
      <c r="KFJ55" s="281"/>
      <c r="KFK55" s="282"/>
      <c r="KFL55" s="453"/>
      <c r="KFM55" s="453"/>
      <c r="KFN55" s="453"/>
      <c r="KFO55" s="283"/>
      <c r="KFP55" s="284"/>
      <c r="KFQ55" s="285"/>
      <c r="KFR55" s="281"/>
      <c r="KFS55" s="282"/>
      <c r="KFT55" s="453"/>
      <c r="KFU55" s="453"/>
      <c r="KFV55" s="453"/>
      <c r="KFW55" s="283"/>
      <c r="KFX55" s="284"/>
      <c r="KFY55" s="285"/>
      <c r="KFZ55" s="281"/>
      <c r="KGA55" s="282"/>
      <c r="KGB55" s="453"/>
      <c r="KGC55" s="453"/>
      <c r="KGD55" s="453"/>
      <c r="KGE55" s="283"/>
      <c r="KGF55" s="284"/>
      <c r="KGG55" s="285"/>
      <c r="KGH55" s="281"/>
      <c r="KGI55" s="282"/>
      <c r="KGJ55" s="453"/>
      <c r="KGK55" s="453"/>
      <c r="KGL55" s="453"/>
      <c r="KGM55" s="283"/>
      <c r="KGN55" s="284"/>
      <c r="KGO55" s="285"/>
      <c r="KGP55" s="281"/>
      <c r="KGQ55" s="282"/>
      <c r="KGR55" s="453"/>
      <c r="KGS55" s="453"/>
      <c r="KGT55" s="453"/>
      <c r="KGU55" s="283"/>
      <c r="KGV55" s="284"/>
      <c r="KGW55" s="285"/>
      <c r="KGX55" s="281"/>
      <c r="KGY55" s="282"/>
      <c r="KGZ55" s="453"/>
      <c r="KHA55" s="453"/>
      <c r="KHB55" s="453"/>
      <c r="KHC55" s="283"/>
      <c r="KHD55" s="284"/>
      <c r="KHE55" s="285"/>
      <c r="KHF55" s="281"/>
      <c r="KHG55" s="282"/>
      <c r="KHH55" s="453"/>
      <c r="KHI55" s="453"/>
      <c r="KHJ55" s="453"/>
      <c r="KHK55" s="283"/>
      <c r="KHL55" s="284"/>
      <c r="KHM55" s="285"/>
      <c r="KHN55" s="281"/>
      <c r="KHO55" s="282"/>
      <c r="KHP55" s="453"/>
      <c r="KHQ55" s="453"/>
      <c r="KHR55" s="453"/>
      <c r="KHS55" s="283"/>
      <c r="KHT55" s="284"/>
      <c r="KHU55" s="285"/>
      <c r="KHV55" s="281"/>
      <c r="KHW55" s="282"/>
      <c r="KHX55" s="453"/>
      <c r="KHY55" s="453"/>
      <c r="KHZ55" s="453"/>
      <c r="KIA55" s="283"/>
      <c r="KIB55" s="284"/>
      <c r="KIC55" s="285"/>
      <c r="KID55" s="281"/>
      <c r="KIE55" s="282"/>
      <c r="KIF55" s="453"/>
      <c r="KIG55" s="453"/>
      <c r="KIH55" s="453"/>
      <c r="KII55" s="283"/>
      <c r="KIJ55" s="284"/>
      <c r="KIK55" s="285"/>
      <c r="KIL55" s="281"/>
      <c r="KIM55" s="282"/>
      <c r="KIN55" s="453"/>
      <c r="KIO55" s="453"/>
      <c r="KIP55" s="453"/>
      <c r="KIQ55" s="283"/>
      <c r="KIR55" s="284"/>
      <c r="KIS55" s="285"/>
      <c r="KIT55" s="281"/>
      <c r="KIU55" s="282"/>
      <c r="KIV55" s="453"/>
      <c r="KIW55" s="453"/>
      <c r="KIX55" s="453"/>
      <c r="KIY55" s="283"/>
      <c r="KIZ55" s="284"/>
      <c r="KJA55" s="285"/>
      <c r="KJB55" s="281"/>
      <c r="KJC55" s="282"/>
      <c r="KJD55" s="453"/>
      <c r="KJE55" s="453"/>
      <c r="KJF55" s="453"/>
      <c r="KJG55" s="283"/>
      <c r="KJH55" s="284"/>
      <c r="KJI55" s="285"/>
      <c r="KJJ55" s="281"/>
      <c r="KJK55" s="282"/>
      <c r="KJL55" s="453"/>
      <c r="KJM55" s="453"/>
      <c r="KJN55" s="453"/>
      <c r="KJO55" s="283"/>
      <c r="KJP55" s="284"/>
      <c r="KJQ55" s="285"/>
      <c r="KJR55" s="281"/>
      <c r="KJS55" s="282"/>
      <c r="KJT55" s="453"/>
      <c r="KJU55" s="453"/>
      <c r="KJV55" s="453"/>
      <c r="KJW55" s="283"/>
      <c r="KJX55" s="284"/>
      <c r="KJY55" s="285"/>
      <c r="KJZ55" s="281"/>
      <c r="KKA55" s="282"/>
      <c r="KKB55" s="453"/>
      <c r="KKC55" s="453"/>
      <c r="KKD55" s="453"/>
      <c r="KKE55" s="283"/>
      <c r="KKF55" s="284"/>
      <c r="KKG55" s="285"/>
      <c r="KKH55" s="281"/>
      <c r="KKI55" s="282"/>
      <c r="KKJ55" s="453"/>
      <c r="KKK55" s="453"/>
      <c r="KKL55" s="453"/>
      <c r="KKM55" s="283"/>
      <c r="KKN55" s="284"/>
      <c r="KKO55" s="285"/>
      <c r="KKP55" s="281"/>
      <c r="KKQ55" s="282"/>
      <c r="KKR55" s="453"/>
      <c r="KKS55" s="453"/>
      <c r="KKT55" s="453"/>
      <c r="KKU55" s="283"/>
      <c r="KKV55" s="284"/>
      <c r="KKW55" s="285"/>
      <c r="KKX55" s="281"/>
      <c r="KKY55" s="282"/>
      <c r="KKZ55" s="453"/>
      <c r="KLA55" s="453"/>
      <c r="KLB55" s="453"/>
      <c r="KLC55" s="283"/>
      <c r="KLD55" s="284"/>
      <c r="KLE55" s="285"/>
      <c r="KLF55" s="281"/>
      <c r="KLG55" s="282"/>
      <c r="KLH55" s="453"/>
      <c r="KLI55" s="453"/>
      <c r="KLJ55" s="453"/>
      <c r="KLK55" s="283"/>
      <c r="KLL55" s="284"/>
      <c r="KLM55" s="285"/>
      <c r="KLN55" s="281"/>
      <c r="KLO55" s="282"/>
      <c r="KLP55" s="453"/>
      <c r="KLQ55" s="453"/>
      <c r="KLR55" s="453"/>
      <c r="KLS55" s="283"/>
      <c r="KLT55" s="284"/>
      <c r="KLU55" s="285"/>
      <c r="KLV55" s="281"/>
      <c r="KLW55" s="282"/>
      <c r="KLX55" s="453"/>
      <c r="KLY55" s="453"/>
      <c r="KLZ55" s="453"/>
      <c r="KMA55" s="283"/>
      <c r="KMB55" s="284"/>
      <c r="KMC55" s="285"/>
      <c r="KMD55" s="281"/>
      <c r="KME55" s="282"/>
      <c r="KMF55" s="453"/>
      <c r="KMG55" s="453"/>
      <c r="KMH55" s="453"/>
      <c r="KMI55" s="283"/>
      <c r="KMJ55" s="284"/>
      <c r="KMK55" s="285"/>
      <c r="KML55" s="281"/>
      <c r="KMM55" s="282"/>
      <c r="KMN55" s="453"/>
      <c r="KMO55" s="453"/>
      <c r="KMP55" s="453"/>
      <c r="KMQ55" s="283"/>
      <c r="KMR55" s="284"/>
      <c r="KMS55" s="285"/>
      <c r="KMT55" s="281"/>
      <c r="KMU55" s="282"/>
      <c r="KMV55" s="453"/>
      <c r="KMW55" s="453"/>
      <c r="KMX55" s="453"/>
      <c r="KMY55" s="283"/>
      <c r="KMZ55" s="284"/>
      <c r="KNA55" s="285"/>
      <c r="KNB55" s="281"/>
      <c r="KNC55" s="282"/>
      <c r="KND55" s="453"/>
      <c r="KNE55" s="453"/>
      <c r="KNF55" s="453"/>
      <c r="KNG55" s="283"/>
      <c r="KNH55" s="284"/>
      <c r="KNI55" s="285"/>
      <c r="KNJ55" s="281"/>
      <c r="KNK55" s="282"/>
      <c r="KNL55" s="453"/>
      <c r="KNM55" s="453"/>
      <c r="KNN55" s="453"/>
      <c r="KNO55" s="283"/>
      <c r="KNP55" s="284"/>
      <c r="KNQ55" s="285"/>
      <c r="KNR55" s="281"/>
      <c r="KNS55" s="282"/>
      <c r="KNT55" s="453"/>
      <c r="KNU55" s="453"/>
      <c r="KNV55" s="453"/>
      <c r="KNW55" s="283"/>
      <c r="KNX55" s="284"/>
      <c r="KNY55" s="285"/>
      <c r="KNZ55" s="281"/>
      <c r="KOA55" s="282"/>
      <c r="KOB55" s="453"/>
      <c r="KOC55" s="453"/>
      <c r="KOD55" s="453"/>
      <c r="KOE55" s="283"/>
      <c r="KOF55" s="284"/>
      <c r="KOG55" s="285"/>
      <c r="KOH55" s="281"/>
      <c r="KOI55" s="282"/>
      <c r="KOJ55" s="453"/>
      <c r="KOK55" s="453"/>
      <c r="KOL55" s="453"/>
      <c r="KOM55" s="283"/>
      <c r="KON55" s="284"/>
      <c r="KOO55" s="285"/>
      <c r="KOP55" s="281"/>
      <c r="KOQ55" s="282"/>
      <c r="KOR55" s="453"/>
      <c r="KOS55" s="453"/>
      <c r="KOT55" s="453"/>
      <c r="KOU55" s="283"/>
      <c r="KOV55" s="284"/>
      <c r="KOW55" s="285"/>
      <c r="KOX55" s="281"/>
      <c r="KOY55" s="282"/>
      <c r="KOZ55" s="453"/>
      <c r="KPA55" s="453"/>
      <c r="KPB55" s="453"/>
      <c r="KPC55" s="283"/>
      <c r="KPD55" s="284"/>
      <c r="KPE55" s="285"/>
      <c r="KPF55" s="281"/>
      <c r="KPG55" s="282"/>
      <c r="KPH55" s="453"/>
      <c r="KPI55" s="453"/>
      <c r="KPJ55" s="453"/>
      <c r="KPK55" s="283"/>
      <c r="KPL55" s="284"/>
      <c r="KPM55" s="285"/>
      <c r="KPN55" s="281"/>
      <c r="KPO55" s="282"/>
      <c r="KPP55" s="453"/>
      <c r="KPQ55" s="453"/>
      <c r="KPR55" s="453"/>
      <c r="KPS55" s="283"/>
      <c r="KPT55" s="284"/>
      <c r="KPU55" s="285"/>
      <c r="KPV55" s="281"/>
      <c r="KPW55" s="282"/>
      <c r="KPX55" s="453"/>
      <c r="KPY55" s="453"/>
      <c r="KPZ55" s="453"/>
      <c r="KQA55" s="283"/>
      <c r="KQB55" s="284"/>
      <c r="KQC55" s="285"/>
      <c r="KQD55" s="281"/>
      <c r="KQE55" s="282"/>
      <c r="KQF55" s="453"/>
      <c r="KQG55" s="453"/>
      <c r="KQH55" s="453"/>
      <c r="KQI55" s="283"/>
      <c r="KQJ55" s="284"/>
      <c r="KQK55" s="285"/>
      <c r="KQL55" s="281"/>
      <c r="KQM55" s="282"/>
      <c r="KQN55" s="453"/>
      <c r="KQO55" s="453"/>
      <c r="KQP55" s="453"/>
      <c r="KQQ55" s="283"/>
      <c r="KQR55" s="284"/>
      <c r="KQS55" s="285"/>
      <c r="KQT55" s="281"/>
      <c r="KQU55" s="282"/>
      <c r="KQV55" s="453"/>
      <c r="KQW55" s="453"/>
      <c r="KQX55" s="453"/>
      <c r="KQY55" s="283"/>
      <c r="KQZ55" s="284"/>
      <c r="KRA55" s="285"/>
      <c r="KRB55" s="281"/>
      <c r="KRC55" s="282"/>
      <c r="KRD55" s="453"/>
      <c r="KRE55" s="453"/>
      <c r="KRF55" s="453"/>
      <c r="KRG55" s="283"/>
      <c r="KRH55" s="284"/>
      <c r="KRI55" s="285"/>
      <c r="KRJ55" s="281"/>
      <c r="KRK55" s="282"/>
      <c r="KRL55" s="453"/>
      <c r="KRM55" s="453"/>
      <c r="KRN55" s="453"/>
      <c r="KRO55" s="283"/>
      <c r="KRP55" s="284"/>
      <c r="KRQ55" s="285"/>
      <c r="KRR55" s="281"/>
      <c r="KRS55" s="282"/>
      <c r="KRT55" s="453"/>
      <c r="KRU55" s="453"/>
      <c r="KRV55" s="453"/>
      <c r="KRW55" s="283"/>
      <c r="KRX55" s="284"/>
      <c r="KRY55" s="285"/>
      <c r="KRZ55" s="281"/>
      <c r="KSA55" s="282"/>
      <c r="KSB55" s="453"/>
      <c r="KSC55" s="453"/>
      <c r="KSD55" s="453"/>
      <c r="KSE55" s="283"/>
      <c r="KSF55" s="284"/>
      <c r="KSG55" s="285"/>
      <c r="KSH55" s="281"/>
      <c r="KSI55" s="282"/>
      <c r="KSJ55" s="453"/>
      <c r="KSK55" s="453"/>
      <c r="KSL55" s="453"/>
      <c r="KSM55" s="283"/>
      <c r="KSN55" s="284"/>
      <c r="KSO55" s="285"/>
      <c r="KSP55" s="281"/>
      <c r="KSQ55" s="282"/>
      <c r="KSR55" s="453"/>
      <c r="KSS55" s="453"/>
      <c r="KST55" s="453"/>
      <c r="KSU55" s="283"/>
      <c r="KSV55" s="284"/>
      <c r="KSW55" s="285"/>
      <c r="KSX55" s="281"/>
      <c r="KSY55" s="282"/>
      <c r="KSZ55" s="453"/>
      <c r="KTA55" s="453"/>
      <c r="KTB55" s="453"/>
      <c r="KTC55" s="283"/>
      <c r="KTD55" s="284"/>
      <c r="KTE55" s="285"/>
      <c r="KTF55" s="281"/>
      <c r="KTG55" s="282"/>
      <c r="KTH55" s="453"/>
      <c r="KTI55" s="453"/>
      <c r="KTJ55" s="453"/>
      <c r="KTK55" s="283"/>
      <c r="KTL55" s="284"/>
      <c r="KTM55" s="285"/>
      <c r="KTN55" s="281"/>
      <c r="KTO55" s="282"/>
      <c r="KTP55" s="453"/>
      <c r="KTQ55" s="453"/>
      <c r="KTR55" s="453"/>
      <c r="KTS55" s="283"/>
      <c r="KTT55" s="284"/>
      <c r="KTU55" s="285"/>
      <c r="KTV55" s="281"/>
      <c r="KTW55" s="282"/>
      <c r="KTX55" s="453"/>
      <c r="KTY55" s="453"/>
      <c r="KTZ55" s="453"/>
      <c r="KUA55" s="283"/>
      <c r="KUB55" s="284"/>
      <c r="KUC55" s="285"/>
      <c r="KUD55" s="281"/>
      <c r="KUE55" s="282"/>
      <c r="KUF55" s="453"/>
      <c r="KUG55" s="453"/>
      <c r="KUH55" s="453"/>
      <c r="KUI55" s="283"/>
      <c r="KUJ55" s="284"/>
      <c r="KUK55" s="285"/>
      <c r="KUL55" s="281"/>
      <c r="KUM55" s="282"/>
      <c r="KUN55" s="453"/>
      <c r="KUO55" s="453"/>
      <c r="KUP55" s="453"/>
      <c r="KUQ55" s="283"/>
      <c r="KUR55" s="284"/>
      <c r="KUS55" s="285"/>
      <c r="KUT55" s="281"/>
      <c r="KUU55" s="282"/>
      <c r="KUV55" s="453"/>
      <c r="KUW55" s="453"/>
      <c r="KUX55" s="453"/>
      <c r="KUY55" s="283"/>
      <c r="KUZ55" s="284"/>
      <c r="KVA55" s="285"/>
      <c r="KVB55" s="281"/>
      <c r="KVC55" s="282"/>
      <c r="KVD55" s="453"/>
      <c r="KVE55" s="453"/>
      <c r="KVF55" s="453"/>
      <c r="KVG55" s="283"/>
      <c r="KVH55" s="284"/>
      <c r="KVI55" s="285"/>
      <c r="KVJ55" s="281"/>
      <c r="KVK55" s="282"/>
      <c r="KVL55" s="453"/>
      <c r="KVM55" s="453"/>
      <c r="KVN55" s="453"/>
      <c r="KVO55" s="283"/>
      <c r="KVP55" s="284"/>
      <c r="KVQ55" s="285"/>
      <c r="KVR55" s="281"/>
      <c r="KVS55" s="282"/>
      <c r="KVT55" s="453"/>
      <c r="KVU55" s="453"/>
      <c r="KVV55" s="453"/>
      <c r="KVW55" s="283"/>
      <c r="KVX55" s="284"/>
      <c r="KVY55" s="285"/>
      <c r="KVZ55" s="281"/>
      <c r="KWA55" s="282"/>
      <c r="KWB55" s="453"/>
      <c r="KWC55" s="453"/>
      <c r="KWD55" s="453"/>
      <c r="KWE55" s="283"/>
      <c r="KWF55" s="284"/>
      <c r="KWG55" s="285"/>
      <c r="KWH55" s="281"/>
      <c r="KWI55" s="282"/>
      <c r="KWJ55" s="453"/>
      <c r="KWK55" s="453"/>
      <c r="KWL55" s="453"/>
      <c r="KWM55" s="283"/>
      <c r="KWN55" s="284"/>
      <c r="KWO55" s="285"/>
      <c r="KWP55" s="281"/>
      <c r="KWQ55" s="282"/>
      <c r="KWR55" s="453"/>
      <c r="KWS55" s="453"/>
      <c r="KWT55" s="453"/>
      <c r="KWU55" s="283"/>
      <c r="KWV55" s="284"/>
      <c r="KWW55" s="285"/>
      <c r="KWX55" s="281"/>
      <c r="KWY55" s="282"/>
      <c r="KWZ55" s="453"/>
      <c r="KXA55" s="453"/>
      <c r="KXB55" s="453"/>
      <c r="KXC55" s="283"/>
      <c r="KXD55" s="284"/>
      <c r="KXE55" s="285"/>
      <c r="KXF55" s="281"/>
      <c r="KXG55" s="282"/>
      <c r="KXH55" s="453"/>
      <c r="KXI55" s="453"/>
      <c r="KXJ55" s="453"/>
      <c r="KXK55" s="283"/>
      <c r="KXL55" s="284"/>
      <c r="KXM55" s="285"/>
      <c r="KXN55" s="281"/>
      <c r="KXO55" s="282"/>
      <c r="KXP55" s="453"/>
      <c r="KXQ55" s="453"/>
      <c r="KXR55" s="453"/>
      <c r="KXS55" s="283"/>
      <c r="KXT55" s="284"/>
      <c r="KXU55" s="285"/>
      <c r="KXV55" s="281"/>
      <c r="KXW55" s="282"/>
      <c r="KXX55" s="453"/>
      <c r="KXY55" s="453"/>
      <c r="KXZ55" s="453"/>
      <c r="KYA55" s="283"/>
      <c r="KYB55" s="284"/>
      <c r="KYC55" s="285"/>
      <c r="KYD55" s="281"/>
      <c r="KYE55" s="282"/>
      <c r="KYF55" s="453"/>
      <c r="KYG55" s="453"/>
      <c r="KYH55" s="453"/>
      <c r="KYI55" s="283"/>
      <c r="KYJ55" s="284"/>
      <c r="KYK55" s="285"/>
      <c r="KYL55" s="281"/>
      <c r="KYM55" s="282"/>
      <c r="KYN55" s="453"/>
      <c r="KYO55" s="453"/>
      <c r="KYP55" s="453"/>
      <c r="KYQ55" s="283"/>
      <c r="KYR55" s="284"/>
      <c r="KYS55" s="285"/>
      <c r="KYT55" s="281"/>
      <c r="KYU55" s="282"/>
      <c r="KYV55" s="453"/>
      <c r="KYW55" s="453"/>
      <c r="KYX55" s="453"/>
      <c r="KYY55" s="283"/>
      <c r="KYZ55" s="284"/>
      <c r="KZA55" s="285"/>
      <c r="KZB55" s="281"/>
      <c r="KZC55" s="282"/>
      <c r="KZD55" s="453"/>
      <c r="KZE55" s="453"/>
      <c r="KZF55" s="453"/>
      <c r="KZG55" s="283"/>
      <c r="KZH55" s="284"/>
      <c r="KZI55" s="285"/>
      <c r="KZJ55" s="281"/>
      <c r="KZK55" s="282"/>
      <c r="KZL55" s="453"/>
      <c r="KZM55" s="453"/>
      <c r="KZN55" s="453"/>
      <c r="KZO55" s="283"/>
      <c r="KZP55" s="284"/>
      <c r="KZQ55" s="285"/>
      <c r="KZR55" s="281"/>
      <c r="KZS55" s="282"/>
      <c r="KZT55" s="453"/>
      <c r="KZU55" s="453"/>
      <c r="KZV55" s="453"/>
      <c r="KZW55" s="283"/>
      <c r="KZX55" s="284"/>
      <c r="KZY55" s="285"/>
      <c r="KZZ55" s="281"/>
      <c r="LAA55" s="282"/>
      <c r="LAB55" s="453"/>
      <c r="LAC55" s="453"/>
      <c r="LAD55" s="453"/>
      <c r="LAE55" s="283"/>
      <c r="LAF55" s="284"/>
      <c r="LAG55" s="285"/>
      <c r="LAH55" s="281"/>
      <c r="LAI55" s="282"/>
      <c r="LAJ55" s="453"/>
      <c r="LAK55" s="453"/>
      <c r="LAL55" s="453"/>
      <c r="LAM55" s="283"/>
      <c r="LAN55" s="284"/>
      <c r="LAO55" s="285"/>
      <c r="LAP55" s="281"/>
      <c r="LAQ55" s="282"/>
      <c r="LAR55" s="453"/>
      <c r="LAS55" s="453"/>
      <c r="LAT55" s="453"/>
      <c r="LAU55" s="283"/>
      <c r="LAV55" s="284"/>
      <c r="LAW55" s="285"/>
      <c r="LAX55" s="281"/>
      <c r="LAY55" s="282"/>
      <c r="LAZ55" s="453"/>
      <c r="LBA55" s="453"/>
      <c r="LBB55" s="453"/>
      <c r="LBC55" s="283"/>
      <c r="LBD55" s="284"/>
      <c r="LBE55" s="285"/>
      <c r="LBF55" s="281"/>
      <c r="LBG55" s="282"/>
      <c r="LBH55" s="453"/>
      <c r="LBI55" s="453"/>
      <c r="LBJ55" s="453"/>
      <c r="LBK55" s="283"/>
      <c r="LBL55" s="284"/>
      <c r="LBM55" s="285"/>
      <c r="LBN55" s="281"/>
      <c r="LBO55" s="282"/>
      <c r="LBP55" s="453"/>
      <c r="LBQ55" s="453"/>
      <c r="LBR55" s="453"/>
      <c r="LBS55" s="283"/>
      <c r="LBT55" s="284"/>
      <c r="LBU55" s="285"/>
      <c r="LBV55" s="281"/>
      <c r="LBW55" s="282"/>
      <c r="LBX55" s="453"/>
      <c r="LBY55" s="453"/>
      <c r="LBZ55" s="453"/>
      <c r="LCA55" s="283"/>
      <c r="LCB55" s="284"/>
      <c r="LCC55" s="285"/>
      <c r="LCD55" s="281"/>
      <c r="LCE55" s="282"/>
      <c r="LCF55" s="453"/>
      <c r="LCG55" s="453"/>
      <c r="LCH55" s="453"/>
      <c r="LCI55" s="283"/>
      <c r="LCJ55" s="284"/>
      <c r="LCK55" s="285"/>
      <c r="LCL55" s="281"/>
      <c r="LCM55" s="282"/>
      <c r="LCN55" s="453"/>
      <c r="LCO55" s="453"/>
      <c r="LCP55" s="453"/>
      <c r="LCQ55" s="283"/>
      <c r="LCR55" s="284"/>
      <c r="LCS55" s="285"/>
      <c r="LCT55" s="281"/>
      <c r="LCU55" s="282"/>
      <c r="LCV55" s="453"/>
      <c r="LCW55" s="453"/>
      <c r="LCX55" s="453"/>
      <c r="LCY55" s="283"/>
      <c r="LCZ55" s="284"/>
      <c r="LDA55" s="285"/>
      <c r="LDB55" s="281"/>
      <c r="LDC55" s="282"/>
      <c r="LDD55" s="453"/>
      <c r="LDE55" s="453"/>
      <c r="LDF55" s="453"/>
      <c r="LDG55" s="283"/>
      <c r="LDH55" s="284"/>
      <c r="LDI55" s="285"/>
      <c r="LDJ55" s="281"/>
      <c r="LDK55" s="282"/>
      <c r="LDL55" s="453"/>
      <c r="LDM55" s="453"/>
      <c r="LDN55" s="453"/>
      <c r="LDO55" s="283"/>
      <c r="LDP55" s="284"/>
      <c r="LDQ55" s="285"/>
      <c r="LDR55" s="281"/>
      <c r="LDS55" s="282"/>
      <c r="LDT55" s="453"/>
      <c r="LDU55" s="453"/>
      <c r="LDV55" s="453"/>
      <c r="LDW55" s="283"/>
      <c r="LDX55" s="284"/>
      <c r="LDY55" s="285"/>
      <c r="LDZ55" s="281"/>
      <c r="LEA55" s="282"/>
      <c r="LEB55" s="453"/>
      <c r="LEC55" s="453"/>
      <c r="LED55" s="453"/>
      <c r="LEE55" s="283"/>
      <c r="LEF55" s="284"/>
      <c r="LEG55" s="285"/>
      <c r="LEH55" s="281"/>
      <c r="LEI55" s="282"/>
      <c r="LEJ55" s="453"/>
      <c r="LEK55" s="453"/>
      <c r="LEL55" s="453"/>
      <c r="LEM55" s="283"/>
      <c r="LEN55" s="284"/>
      <c r="LEO55" s="285"/>
      <c r="LEP55" s="281"/>
      <c r="LEQ55" s="282"/>
      <c r="LER55" s="453"/>
      <c r="LES55" s="453"/>
      <c r="LET55" s="453"/>
      <c r="LEU55" s="283"/>
      <c r="LEV55" s="284"/>
      <c r="LEW55" s="285"/>
      <c r="LEX55" s="281"/>
      <c r="LEY55" s="282"/>
      <c r="LEZ55" s="453"/>
      <c r="LFA55" s="453"/>
      <c r="LFB55" s="453"/>
      <c r="LFC55" s="283"/>
      <c r="LFD55" s="284"/>
      <c r="LFE55" s="285"/>
      <c r="LFF55" s="281"/>
      <c r="LFG55" s="282"/>
      <c r="LFH55" s="453"/>
      <c r="LFI55" s="453"/>
      <c r="LFJ55" s="453"/>
      <c r="LFK55" s="283"/>
      <c r="LFL55" s="284"/>
      <c r="LFM55" s="285"/>
      <c r="LFN55" s="281"/>
      <c r="LFO55" s="282"/>
      <c r="LFP55" s="453"/>
      <c r="LFQ55" s="453"/>
      <c r="LFR55" s="453"/>
      <c r="LFS55" s="283"/>
      <c r="LFT55" s="284"/>
      <c r="LFU55" s="285"/>
      <c r="LFV55" s="281"/>
      <c r="LFW55" s="282"/>
      <c r="LFX55" s="453"/>
      <c r="LFY55" s="453"/>
      <c r="LFZ55" s="453"/>
      <c r="LGA55" s="283"/>
      <c r="LGB55" s="284"/>
      <c r="LGC55" s="285"/>
      <c r="LGD55" s="281"/>
      <c r="LGE55" s="282"/>
      <c r="LGF55" s="453"/>
      <c r="LGG55" s="453"/>
      <c r="LGH55" s="453"/>
      <c r="LGI55" s="283"/>
      <c r="LGJ55" s="284"/>
      <c r="LGK55" s="285"/>
      <c r="LGL55" s="281"/>
      <c r="LGM55" s="282"/>
      <c r="LGN55" s="453"/>
      <c r="LGO55" s="453"/>
      <c r="LGP55" s="453"/>
      <c r="LGQ55" s="283"/>
      <c r="LGR55" s="284"/>
      <c r="LGS55" s="285"/>
      <c r="LGT55" s="281"/>
      <c r="LGU55" s="282"/>
      <c r="LGV55" s="453"/>
      <c r="LGW55" s="453"/>
      <c r="LGX55" s="453"/>
      <c r="LGY55" s="283"/>
      <c r="LGZ55" s="284"/>
      <c r="LHA55" s="285"/>
      <c r="LHB55" s="281"/>
      <c r="LHC55" s="282"/>
      <c r="LHD55" s="453"/>
      <c r="LHE55" s="453"/>
      <c r="LHF55" s="453"/>
      <c r="LHG55" s="283"/>
      <c r="LHH55" s="284"/>
      <c r="LHI55" s="285"/>
      <c r="LHJ55" s="281"/>
      <c r="LHK55" s="282"/>
      <c r="LHL55" s="453"/>
      <c r="LHM55" s="453"/>
      <c r="LHN55" s="453"/>
      <c r="LHO55" s="283"/>
      <c r="LHP55" s="284"/>
      <c r="LHQ55" s="285"/>
      <c r="LHR55" s="281"/>
      <c r="LHS55" s="282"/>
      <c r="LHT55" s="453"/>
      <c r="LHU55" s="453"/>
      <c r="LHV55" s="453"/>
      <c r="LHW55" s="283"/>
      <c r="LHX55" s="284"/>
      <c r="LHY55" s="285"/>
      <c r="LHZ55" s="281"/>
      <c r="LIA55" s="282"/>
      <c r="LIB55" s="453"/>
      <c r="LIC55" s="453"/>
      <c r="LID55" s="453"/>
      <c r="LIE55" s="283"/>
      <c r="LIF55" s="284"/>
      <c r="LIG55" s="285"/>
      <c r="LIH55" s="281"/>
      <c r="LII55" s="282"/>
      <c r="LIJ55" s="453"/>
      <c r="LIK55" s="453"/>
      <c r="LIL55" s="453"/>
      <c r="LIM55" s="283"/>
      <c r="LIN55" s="284"/>
      <c r="LIO55" s="285"/>
      <c r="LIP55" s="281"/>
      <c r="LIQ55" s="282"/>
      <c r="LIR55" s="453"/>
      <c r="LIS55" s="453"/>
      <c r="LIT55" s="453"/>
      <c r="LIU55" s="283"/>
      <c r="LIV55" s="284"/>
      <c r="LIW55" s="285"/>
      <c r="LIX55" s="281"/>
      <c r="LIY55" s="282"/>
      <c r="LIZ55" s="453"/>
      <c r="LJA55" s="453"/>
      <c r="LJB55" s="453"/>
      <c r="LJC55" s="283"/>
      <c r="LJD55" s="284"/>
      <c r="LJE55" s="285"/>
      <c r="LJF55" s="281"/>
      <c r="LJG55" s="282"/>
      <c r="LJH55" s="453"/>
      <c r="LJI55" s="453"/>
      <c r="LJJ55" s="453"/>
      <c r="LJK55" s="283"/>
      <c r="LJL55" s="284"/>
      <c r="LJM55" s="285"/>
      <c r="LJN55" s="281"/>
      <c r="LJO55" s="282"/>
      <c r="LJP55" s="453"/>
      <c r="LJQ55" s="453"/>
      <c r="LJR55" s="453"/>
      <c r="LJS55" s="283"/>
      <c r="LJT55" s="284"/>
      <c r="LJU55" s="285"/>
      <c r="LJV55" s="281"/>
      <c r="LJW55" s="282"/>
      <c r="LJX55" s="453"/>
      <c r="LJY55" s="453"/>
      <c r="LJZ55" s="453"/>
      <c r="LKA55" s="283"/>
      <c r="LKB55" s="284"/>
      <c r="LKC55" s="285"/>
      <c r="LKD55" s="281"/>
      <c r="LKE55" s="282"/>
      <c r="LKF55" s="453"/>
      <c r="LKG55" s="453"/>
      <c r="LKH55" s="453"/>
      <c r="LKI55" s="283"/>
      <c r="LKJ55" s="284"/>
      <c r="LKK55" s="285"/>
      <c r="LKL55" s="281"/>
      <c r="LKM55" s="282"/>
      <c r="LKN55" s="453"/>
      <c r="LKO55" s="453"/>
      <c r="LKP55" s="453"/>
      <c r="LKQ55" s="283"/>
      <c r="LKR55" s="284"/>
      <c r="LKS55" s="285"/>
      <c r="LKT55" s="281"/>
      <c r="LKU55" s="282"/>
      <c r="LKV55" s="453"/>
      <c r="LKW55" s="453"/>
      <c r="LKX55" s="453"/>
      <c r="LKY55" s="283"/>
      <c r="LKZ55" s="284"/>
      <c r="LLA55" s="285"/>
      <c r="LLB55" s="281"/>
      <c r="LLC55" s="282"/>
      <c r="LLD55" s="453"/>
      <c r="LLE55" s="453"/>
      <c r="LLF55" s="453"/>
      <c r="LLG55" s="283"/>
      <c r="LLH55" s="284"/>
      <c r="LLI55" s="285"/>
      <c r="LLJ55" s="281"/>
      <c r="LLK55" s="282"/>
      <c r="LLL55" s="453"/>
      <c r="LLM55" s="453"/>
      <c r="LLN55" s="453"/>
      <c r="LLO55" s="283"/>
      <c r="LLP55" s="284"/>
      <c r="LLQ55" s="285"/>
      <c r="LLR55" s="281"/>
      <c r="LLS55" s="282"/>
      <c r="LLT55" s="453"/>
      <c r="LLU55" s="453"/>
      <c r="LLV55" s="453"/>
      <c r="LLW55" s="283"/>
      <c r="LLX55" s="284"/>
      <c r="LLY55" s="285"/>
      <c r="LLZ55" s="281"/>
      <c r="LMA55" s="282"/>
      <c r="LMB55" s="453"/>
      <c r="LMC55" s="453"/>
      <c r="LMD55" s="453"/>
      <c r="LME55" s="283"/>
      <c r="LMF55" s="284"/>
      <c r="LMG55" s="285"/>
      <c r="LMH55" s="281"/>
      <c r="LMI55" s="282"/>
      <c r="LMJ55" s="453"/>
      <c r="LMK55" s="453"/>
      <c r="LML55" s="453"/>
      <c r="LMM55" s="283"/>
      <c r="LMN55" s="284"/>
      <c r="LMO55" s="285"/>
      <c r="LMP55" s="281"/>
      <c r="LMQ55" s="282"/>
      <c r="LMR55" s="453"/>
      <c r="LMS55" s="453"/>
      <c r="LMT55" s="453"/>
      <c r="LMU55" s="283"/>
      <c r="LMV55" s="284"/>
      <c r="LMW55" s="285"/>
      <c r="LMX55" s="281"/>
      <c r="LMY55" s="282"/>
      <c r="LMZ55" s="453"/>
      <c r="LNA55" s="453"/>
      <c r="LNB55" s="453"/>
      <c r="LNC55" s="283"/>
      <c r="LND55" s="284"/>
      <c r="LNE55" s="285"/>
      <c r="LNF55" s="281"/>
      <c r="LNG55" s="282"/>
      <c r="LNH55" s="453"/>
      <c r="LNI55" s="453"/>
      <c r="LNJ55" s="453"/>
      <c r="LNK55" s="283"/>
      <c r="LNL55" s="284"/>
      <c r="LNM55" s="285"/>
      <c r="LNN55" s="281"/>
      <c r="LNO55" s="282"/>
      <c r="LNP55" s="453"/>
      <c r="LNQ55" s="453"/>
      <c r="LNR55" s="453"/>
      <c r="LNS55" s="283"/>
      <c r="LNT55" s="284"/>
      <c r="LNU55" s="285"/>
      <c r="LNV55" s="281"/>
      <c r="LNW55" s="282"/>
      <c r="LNX55" s="453"/>
      <c r="LNY55" s="453"/>
      <c r="LNZ55" s="453"/>
      <c r="LOA55" s="283"/>
      <c r="LOB55" s="284"/>
      <c r="LOC55" s="285"/>
      <c r="LOD55" s="281"/>
      <c r="LOE55" s="282"/>
      <c r="LOF55" s="453"/>
      <c r="LOG55" s="453"/>
      <c r="LOH55" s="453"/>
      <c r="LOI55" s="283"/>
      <c r="LOJ55" s="284"/>
      <c r="LOK55" s="285"/>
      <c r="LOL55" s="281"/>
      <c r="LOM55" s="282"/>
      <c r="LON55" s="453"/>
      <c r="LOO55" s="453"/>
      <c r="LOP55" s="453"/>
      <c r="LOQ55" s="283"/>
      <c r="LOR55" s="284"/>
      <c r="LOS55" s="285"/>
      <c r="LOT55" s="281"/>
      <c r="LOU55" s="282"/>
      <c r="LOV55" s="453"/>
      <c r="LOW55" s="453"/>
      <c r="LOX55" s="453"/>
      <c r="LOY55" s="283"/>
      <c r="LOZ55" s="284"/>
      <c r="LPA55" s="285"/>
      <c r="LPB55" s="281"/>
      <c r="LPC55" s="282"/>
      <c r="LPD55" s="453"/>
      <c r="LPE55" s="453"/>
      <c r="LPF55" s="453"/>
      <c r="LPG55" s="283"/>
      <c r="LPH55" s="284"/>
      <c r="LPI55" s="285"/>
      <c r="LPJ55" s="281"/>
      <c r="LPK55" s="282"/>
      <c r="LPL55" s="453"/>
      <c r="LPM55" s="453"/>
      <c r="LPN55" s="453"/>
      <c r="LPO55" s="283"/>
      <c r="LPP55" s="284"/>
      <c r="LPQ55" s="285"/>
      <c r="LPR55" s="281"/>
      <c r="LPS55" s="282"/>
      <c r="LPT55" s="453"/>
      <c r="LPU55" s="453"/>
      <c r="LPV55" s="453"/>
      <c r="LPW55" s="283"/>
      <c r="LPX55" s="284"/>
      <c r="LPY55" s="285"/>
      <c r="LPZ55" s="281"/>
      <c r="LQA55" s="282"/>
      <c r="LQB55" s="453"/>
      <c r="LQC55" s="453"/>
      <c r="LQD55" s="453"/>
      <c r="LQE55" s="283"/>
      <c r="LQF55" s="284"/>
      <c r="LQG55" s="285"/>
      <c r="LQH55" s="281"/>
      <c r="LQI55" s="282"/>
      <c r="LQJ55" s="453"/>
      <c r="LQK55" s="453"/>
      <c r="LQL55" s="453"/>
      <c r="LQM55" s="283"/>
      <c r="LQN55" s="284"/>
      <c r="LQO55" s="285"/>
      <c r="LQP55" s="281"/>
      <c r="LQQ55" s="282"/>
      <c r="LQR55" s="453"/>
      <c r="LQS55" s="453"/>
      <c r="LQT55" s="453"/>
      <c r="LQU55" s="283"/>
      <c r="LQV55" s="284"/>
      <c r="LQW55" s="285"/>
      <c r="LQX55" s="281"/>
      <c r="LQY55" s="282"/>
      <c r="LQZ55" s="453"/>
      <c r="LRA55" s="453"/>
      <c r="LRB55" s="453"/>
      <c r="LRC55" s="283"/>
      <c r="LRD55" s="284"/>
      <c r="LRE55" s="285"/>
      <c r="LRF55" s="281"/>
      <c r="LRG55" s="282"/>
      <c r="LRH55" s="453"/>
      <c r="LRI55" s="453"/>
      <c r="LRJ55" s="453"/>
      <c r="LRK55" s="283"/>
      <c r="LRL55" s="284"/>
      <c r="LRM55" s="285"/>
      <c r="LRN55" s="281"/>
      <c r="LRO55" s="282"/>
      <c r="LRP55" s="453"/>
      <c r="LRQ55" s="453"/>
      <c r="LRR55" s="453"/>
      <c r="LRS55" s="283"/>
      <c r="LRT55" s="284"/>
      <c r="LRU55" s="285"/>
      <c r="LRV55" s="281"/>
      <c r="LRW55" s="282"/>
      <c r="LRX55" s="453"/>
      <c r="LRY55" s="453"/>
      <c r="LRZ55" s="453"/>
      <c r="LSA55" s="283"/>
      <c r="LSB55" s="284"/>
      <c r="LSC55" s="285"/>
      <c r="LSD55" s="281"/>
      <c r="LSE55" s="282"/>
      <c r="LSF55" s="453"/>
      <c r="LSG55" s="453"/>
      <c r="LSH55" s="453"/>
      <c r="LSI55" s="283"/>
      <c r="LSJ55" s="284"/>
      <c r="LSK55" s="285"/>
      <c r="LSL55" s="281"/>
      <c r="LSM55" s="282"/>
      <c r="LSN55" s="453"/>
      <c r="LSO55" s="453"/>
      <c r="LSP55" s="453"/>
      <c r="LSQ55" s="283"/>
      <c r="LSR55" s="284"/>
      <c r="LSS55" s="285"/>
      <c r="LST55" s="281"/>
      <c r="LSU55" s="282"/>
      <c r="LSV55" s="453"/>
      <c r="LSW55" s="453"/>
      <c r="LSX55" s="453"/>
      <c r="LSY55" s="283"/>
      <c r="LSZ55" s="284"/>
      <c r="LTA55" s="285"/>
      <c r="LTB55" s="281"/>
      <c r="LTC55" s="282"/>
      <c r="LTD55" s="453"/>
      <c r="LTE55" s="453"/>
      <c r="LTF55" s="453"/>
      <c r="LTG55" s="283"/>
      <c r="LTH55" s="284"/>
      <c r="LTI55" s="285"/>
      <c r="LTJ55" s="281"/>
      <c r="LTK55" s="282"/>
      <c r="LTL55" s="453"/>
      <c r="LTM55" s="453"/>
      <c r="LTN55" s="453"/>
      <c r="LTO55" s="283"/>
      <c r="LTP55" s="284"/>
      <c r="LTQ55" s="285"/>
      <c r="LTR55" s="281"/>
      <c r="LTS55" s="282"/>
      <c r="LTT55" s="453"/>
      <c r="LTU55" s="453"/>
      <c r="LTV55" s="453"/>
      <c r="LTW55" s="283"/>
      <c r="LTX55" s="284"/>
      <c r="LTY55" s="285"/>
      <c r="LTZ55" s="281"/>
      <c r="LUA55" s="282"/>
      <c r="LUB55" s="453"/>
      <c r="LUC55" s="453"/>
      <c r="LUD55" s="453"/>
      <c r="LUE55" s="283"/>
      <c r="LUF55" s="284"/>
      <c r="LUG55" s="285"/>
      <c r="LUH55" s="281"/>
      <c r="LUI55" s="282"/>
      <c r="LUJ55" s="453"/>
      <c r="LUK55" s="453"/>
      <c r="LUL55" s="453"/>
      <c r="LUM55" s="283"/>
      <c r="LUN55" s="284"/>
      <c r="LUO55" s="285"/>
      <c r="LUP55" s="281"/>
      <c r="LUQ55" s="282"/>
      <c r="LUR55" s="453"/>
      <c r="LUS55" s="453"/>
      <c r="LUT55" s="453"/>
      <c r="LUU55" s="283"/>
      <c r="LUV55" s="284"/>
      <c r="LUW55" s="285"/>
      <c r="LUX55" s="281"/>
      <c r="LUY55" s="282"/>
      <c r="LUZ55" s="453"/>
      <c r="LVA55" s="453"/>
      <c r="LVB55" s="453"/>
      <c r="LVC55" s="283"/>
      <c r="LVD55" s="284"/>
      <c r="LVE55" s="285"/>
      <c r="LVF55" s="281"/>
      <c r="LVG55" s="282"/>
      <c r="LVH55" s="453"/>
      <c r="LVI55" s="453"/>
      <c r="LVJ55" s="453"/>
      <c r="LVK55" s="283"/>
      <c r="LVL55" s="284"/>
      <c r="LVM55" s="285"/>
      <c r="LVN55" s="281"/>
      <c r="LVO55" s="282"/>
      <c r="LVP55" s="453"/>
      <c r="LVQ55" s="453"/>
      <c r="LVR55" s="453"/>
      <c r="LVS55" s="283"/>
      <c r="LVT55" s="284"/>
      <c r="LVU55" s="285"/>
      <c r="LVV55" s="281"/>
      <c r="LVW55" s="282"/>
      <c r="LVX55" s="453"/>
      <c r="LVY55" s="453"/>
      <c r="LVZ55" s="453"/>
      <c r="LWA55" s="283"/>
      <c r="LWB55" s="284"/>
      <c r="LWC55" s="285"/>
      <c r="LWD55" s="281"/>
      <c r="LWE55" s="282"/>
      <c r="LWF55" s="453"/>
      <c r="LWG55" s="453"/>
      <c r="LWH55" s="453"/>
      <c r="LWI55" s="283"/>
      <c r="LWJ55" s="284"/>
      <c r="LWK55" s="285"/>
      <c r="LWL55" s="281"/>
      <c r="LWM55" s="282"/>
      <c r="LWN55" s="453"/>
      <c r="LWO55" s="453"/>
      <c r="LWP55" s="453"/>
      <c r="LWQ55" s="283"/>
      <c r="LWR55" s="284"/>
      <c r="LWS55" s="285"/>
      <c r="LWT55" s="281"/>
      <c r="LWU55" s="282"/>
      <c r="LWV55" s="453"/>
      <c r="LWW55" s="453"/>
      <c r="LWX55" s="453"/>
      <c r="LWY55" s="283"/>
      <c r="LWZ55" s="284"/>
      <c r="LXA55" s="285"/>
      <c r="LXB55" s="281"/>
      <c r="LXC55" s="282"/>
      <c r="LXD55" s="453"/>
      <c r="LXE55" s="453"/>
      <c r="LXF55" s="453"/>
      <c r="LXG55" s="283"/>
      <c r="LXH55" s="284"/>
      <c r="LXI55" s="285"/>
      <c r="LXJ55" s="281"/>
      <c r="LXK55" s="282"/>
      <c r="LXL55" s="453"/>
      <c r="LXM55" s="453"/>
      <c r="LXN55" s="453"/>
      <c r="LXO55" s="283"/>
      <c r="LXP55" s="284"/>
      <c r="LXQ55" s="285"/>
      <c r="LXR55" s="281"/>
      <c r="LXS55" s="282"/>
      <c r="LXT55" s="453"/>
      <c r="LXU55" s="453"/>
      <c r="LXV55" s="453"/>
      <c r="LXW55" s="283"/>
      <c r="LXX55" s="284"/>
      <c r="LXY55" s="285"/>
      <c r="LXZ55" s="281"/>
      <c r="LYA55" s="282"/>
      <c r="LYB55" s="453"/>
      <c r="LYC55" s="453"/>
      <c r="LYD55" s="453"/>
      <c r="LYE55" s="283"/>
      <c r="LYF55" s="284"/>
      <c r="LYG55" s="285"/>
      <c r="LYH55" s="281"/>
      <c r="LYI55" s="282"/>
      <c r="LYJ55" s="453"/>
      <c r="LYK55" s="453"/>
      <c r="LYL55" s="453"/>
      <c r="LYM55" s="283"/>
      <c r="LYN55" s="284"/>
      <c r="LYO55" s="285"/>
      <c r="LYP55" s="281"/>
      <c r="LYQ55" s="282"/>
      <c r="LYR55" s="453"/>
      <c r="LYS55" s="453"/>
      <c r="LYT55" s="453"/>
      <c r="LYU55" s="283"/>
      <c r="LYV55" s="284"/>
      <c r="LYW55" s="285"/>
      <c r="LYX55" s="281"/>
      <c r="LYY55" s="282"/>
      <c r="LYZ55" s="453"/>
      <c r="LZA55" s="453"/>
      <c r="LZB55" s="453"/>
      <c r="LZC55" s="283"/>
      <c r="LZD55" s="284"/>
      <c r="LZE55" s="285"/>
      <c r="LZF55" s="281"/>
      <c r="LZG55" s="282"/>
      <c r="LZH55" s="453"/>
      <c r="LZI55" s="453"/>
      <c r="LZJ55" s="453"/>
      <c r="LZK55" s="283"/>
      <c r="LZL55" s="284"/>
      <c r="LZM55" s="285"/>
      <c r="LZN55" s="281"/>
      <c r="LZO55" s="282"/>
      <c r="LZP55" s="453"/>
      <c r="LZQ55" s="453"/>
      <c r="LZR55" s="453"/>
      <c r="LZS55" s="283"/>
      <c r="LZT55" s="284"/>
      <c r="LZU55" s="285"/>
      <c r="LZV55" s="281"/>
      <c r="LZW55" s="282"/>
      <c r="LZX55" s="453"/>
      <c r="LZY55" s="453"/>
      <c r="LZZ55" s="453"/>
      <c r="MAA55" s="283"/>
      <c r="MAB55" s="284"/>
      <c r="MAC55" s="285"/>
      <c r="MAD55" s="281"/>
      <c r="MAE55" s="282"/>
      <c r="MAF55" s="453"/>
      <c r="MAG55" s="453"/>
      <c r="MAH55" s="453"/>
      <c r="MAI55" s="283"/>
      <c r="MAJ55" s="284"/>
      <c r="MAK55" s="285"/>
      <c r="MAL55" s="281"/>
      <c r="MAM55" s="282"/>
      <c r="MAN55" s="453"/>
      <c r="MAO55" s="453"/>
      <c r="MAP55" s="453"/>
      <c r="MAQ55" s="283"/>
      <c r="MAR55" s="284"/>
      <c r="MAS55" s="285"/>
      <c r="MAT55" s="281"/>
      <c r="MAU55" s="282"/>
      <c r="MAV55" s="453"/>
      <c r="MAW55" s="453"/>
      <c r="MAX55" s="453"/>
      <c r="MAY55" s="283"/>
      <c r="MAZ55" s="284"/>
      <c r="MBA55" s="285"/>
      <c r="MBB55" s="281"/>
      <c r="MBC55" s="282"/>
      <c r="MBD55" s="453"/>
      <c r="MBE55" s="453"/>
      <c r="MBF55" s="453"/>
      <c r="MBG55" s="283"/>
      <c r="MBH55" s="284"/>
      <c r="MBI55" s="285"/>
      <c r="MBJ55" s="281"/>
      <c r="MBK55" s="282"/>
      <c r="MBL55" s="453"/>
      <c r="MBM55" s="453"/>
      <c r="MBN55" s="453"/>
      <c r="MBO55" s="283"/>
      <c r="MBP55" s="284"/>
      <c r="MBQ55" s="285"/>
      <c r="MBR55" s="281"/>
      <c r="MBS55" s="282"/>
      <c r="MBT55" s="453"/>
      <c r="MBU55" s="453"/>
      <c r="MBV55" s="453"/>
      <c r="MBW55" s="283"/>
      <c r="MBX55" s="284"/>
      <c r="MBY55" s="285"/>
      <c r="MBZ55" s="281"/>
      <c r="MCA55" s="282"/>
      <c r="MCB55" s="453"/>
      <c r="MCC55" s="453"/>
      <c r="MCD55" s="453"/>
      <c r="MCE55" s="283"/>
      <c r="MCF55" s="284"/>
      <c r="MCG55" s="285"/>
      <c r="MCH55" s="281"/>
      <c r="MCI55" s="282"/>
      <c r="MCJ55" s="453"/>
      <c r="MCK55" s="453"/>
      <c r="MCL55" s="453"/>
      <c r="MCM55" s="283"/>
      <c r="MCN55" s="284"/>
      <c r="MCO55" s="285"/>
      <c r="MCP55" s="281"/>
      <c r="MCQ55" s="282"/>
      <c r="MCR55" s="453"/>
      <c r="MCS55" s="453"/>
      <c r="MCT55" s="453"/>
      <c r="MCU55" s="283"/>
      <c r="MCV55" s="284"/>
      <c r="MCW55" s="285"/>
      <c r="MCX55" s="281"/>
      <c r="MCY55" s="282"/>
      <c r="MCZ55" s="453"/>
      <c r="MDA55" s="453"/>
      <c r="MDB55" s="453"/>
      <c r="MDC55" s="283"/>
      <c r="MDD55" s="284"/>
      <c r="MDE55" s="285"/>
      <c r="MDF55" s="281"/>
      <c r="MDG55" s="282"/>
      <c r="MDH55" s="453"/>
      <c r="MDI55" s="453"/>
      <c r="MDJ55" s="453"/>
      <c r="MDK55" s="283"/>
      <c r="MDL55" s="284"/>
      <c r="MDM55" s="285"/>
      <c r="MDN55" s="281"/>
      <c r="MDO55" s="282"/>
      <c r="MDP55" s="453"/>
      <c r="MDQ55" s="453"/>
      <c r="MDR55" s="453"/>
      <c r="MDS55" s="283"/>
      <c r="MDT55" s="284"/>
      <c r="MDU55" s="285"/>
      <c r="MDV55" s="281"/>
      <c r="MDW55" s="282"/>
      <c r="MDX55" s="453"/>
      <c r="MDY55" s="453"/>
      <c r="MDZ55" s="453"/>
      <c r="MEA55" s="283"/>
      <c r="MEB55" s="284"/>
      <c r="MEC55" s="285"/>
      <c r="MED55" s="281"/>
      <c r="MEE55" s="282"/>
      <c r="MEF55" s="453"/>
      <c r="MEG55" s="453"/>
      <c r="MEH55" s="453"/>
      <c r="MEI55" s="283"/>
      <c r="MEJ55" s="284"/>
      <c r="MEK55" s="285"/>
      <c r="MEL55" s="281"/>
      <c r="MEM55" s="282"/>
      <c r="MEN55" s="453"/>
      <c r="MEO55" s="453"/>
      <c r="MEP55" s="453"/>
      <c r="MEQ55" s="283"/>
      <c r="MER55" s="284"/>
      <c r="MES55" s="285"/>
      <c r="MET55" s="281"/>
      <c r="MEU55" s="282"/>
      <c r="MEV55" s="453"/>
      <c r="MEW55" s="453"/>
      <c r="MEX55" s="453"/>
      <c r="MEY55" s="283"/>
      <c r="MEZ55" s="284"/>
      <c r="MFA55" s="285"/>
      <c r="MFB55" s="281"/>
      <c r="MFC55" s="282"/>
      <c r="MFD55" s="453"/>
      <c r="MFE55" s="453"/>
      <c r="MFF55" s="453"/>
      <c r="MFG55" s="283"/>
      <c r="MFH55" s="284"/>
      <c r="MFI55" s="285"/>
      <c r="MFJ55" s="281"/>
      <c r="MFK55" s="282"/>
      <c r="MFL55" s="453"/>
      <c r="MFM55" s="453"/>
      <c r="MFN55" s="453"/>
      <c r="MFO55" s="283"/>
      <c r="MFP55" s="284"/>
      <c r="MFQ55" s="285"/>
      <c r="MFR55" s="281"/>
      <c r="MFS55" s="282"/>
      <c r="MFT55" s="453"/>
      <c r="MFU55" s="453"/>
      <c r="MFV55" s="453"/>
      <c r="MFW55" s="283"/>
      <c r="MFX55" s="284"/>
      <c r="MFY55" s="285"/>
      <c r="MFZ55" s="281"/>
      <c r="MGA55" s="282"/>
      <c r="MGB55" s="453"/>
      <c r="MGC55" s="453"/>
      <c r="MGD55" s="453"/>
      <c r="MGE55" s="283"/>
      <c r="MGF55" s="284"/>
      <c r="MGG55" s="285"/>
      <c r="MGH55" s="281"/>
      <c r="MGI55" s="282"/>
      <c r="MGJ55" s="453"/>
      <c r="MGK55" s="453"/>
      <c r="MGL55" s="453"/>
      <c r="MGM55" s="283"/>
      <c r="MGN55" s="284"/>
      <c r="MGO55" s="285"/>
      <c r="MGP55" s="281"/>
      <c r="MGQ55" s="282"/>
      <c r="MGR55" s="453"/>
      <c r="MGS55" s="453"/>
      <c r="MGT55" s="453"/>
      <c r="MGU55" s="283"/>
      <c r="MGV55" s="284"/>
      <c r="MGW55" s="285"/>
      <c r="MGX55" s="281"/>
      <c r="MGY55" s="282"/>
      <c r="MGZ55" s="453"/>
      <c r="MHA55" s="453"/>
      <c r="MHB55" s="453"/>
      <c r="MHC55" s="283"/>
      <c r="MHD55" s="284"/>
      <c r="MHE55" s="285"/>
      <c r="MHF55" s="281"/>
      <c r="MHG55" s="282"/>
      <c r="MHH55" s="453"/>
      <c r="MHI55" s="453"/>
      <c r="MHJ55" s="453"/>
      <c r="MHK55" s="283"/>
      <c r="MHL55" s="284"/>
      <c r="MHM55" s="285"/>
      <c r="MHN55" s="281"/>
      <c r="MHO55" s="282"/>
      <c r="MHP55" s="453"/>
      <c r="MHQ55" s="453"/>
      <c r="MHR55" s="453"/>
      <c r="MHS55" s="283"/>
      <c r="MHT55" s="284"/>
      <c r="MHU55" s="285"/>
      <c r="MHV55" s="281"/>
      <c r="MHW55" s="282"/>
      <c r="MHX55" s="453"/>
      <c r="MHY55" s="453"/>
      <c r="MHZ55" s="453"/>
      <c r="MIA55" s="283"/>
      <c r="MIB55" s="284"/>
      <c r="MIC55" s="285"/>
      <c r="MID55" s="281"/>
      <c r="MIE55" s="282"/>
      <c r="MIF55" s="453"/>
      <c r="MIG55" s="453"/>
      <c r="MIH55" s="453"/>
      <c r="MII55" s="283"/>
      <c r="MIJ55" s="284"/>
      <c r="MIK55" s="285"/>
      <c r="MIL55" s="281"/>
      <c r="MIM55" s="282"/>
      <c r="MIN55" s="453"/>
      <c r="MIO55" s="453"/>
      <c r="MIP55" s="453"/>
      <c r="MIQ55" s="283"/>
      <c r="MIR55" s="284"/>
      <c r="MIS55" s="285"/>
      <c r="MIT55" s="281"/>
      <c r="MIU55" s="282"/>
      <c r="MIV55" s="453"/>
      <c r="MIW55" s="453"/>
      <c r="MIX55" s="453"/>
      <c r="MIY55" s="283"/>
      <c r="MIZ55" s="284"/>
      <c r="MJA55" s="285"/>
      <c r="MJB55" s="281"/>
      <c r="MJC55" s="282"/>
      <c r="MJD55" s="453"/>
      <c r="MJE55" s="453"/>
      <c r="MJF55" s="453"/>
      <c r="MJG55" s="283"/>
      <c r="MJH55" s="284"/>
      <c r="MJI55" s="285"/>
      <c r="MJJ55" s="281"/>
      <c r="MJK55" s="282"/>
      <c r="MJL55" s="453"/>
      <c r="MJM55" s="453"/>
      <c r="MJN55" s="453"/>
      <c r="MJO55" s="283"/>
      <c r="MJP55" s="284"/>
      <c r="MJQ55" s="285"/>
      <c r="MJR55" s="281"/>
      <c r="MJS55" s="282"/>
      <c r="MJT55" s="453"/>
      <c r="MJU55" s="453"/>
      <c r="MJV55" s="453"/>
      <c r="MJW55" s="283"/>
      <c r="MJX55" s="284"/>
      <c r="MJY55" s="285"/>
      <c r="MJZ55" s="281"/>
      <c r="MKA55" s="282"/>
      <c r="MKB55" s="453"/>
      <c r="MKC55" s="453"/>
      <c r="MKD55" s="453"/>
      <c r="MKE55" s="283"/>
      <c r="MKF55" s="284"/>
      <c r="MKG55" s="285"/>
      <c r="MKH55" s="281"/>
      <c r="MKI55" s="282"/>
      <c r="MKJ55" s="453"/>
      <c r="MKK55" s="453"/>
      <c r="MKL55" s="453"/>
      <c r="MKM55" s="283"/>
      <c r="MKN55" s="284"/>
      <c r="MKO55" s="285"/>
      <c r="MKP55" s="281"/>
      <c r="MKQ55" s="282"/>
      <c r="MKR55" s="453"/>
      <c r="MKS55" s="453"/>
      <c r="MKT55" s="453"/>
      <c r="MKU55" s="283"/>
      <c r="MKV55" s="284"/>
      <c r="MKW55" s="285"/>
      <c r="MKX55" s="281"/>
      <c r="MKY55" s="282"/>
      <c r="MKZ55" s="453"/>
      <c r="MLA55" s="453"/>
      <c r="MLB55" s="453"/>
      <c r="MLC55" s="283"/>
      <c r="MLD55" s="284"/>
      <c r="MLE55" s="285"/>
      <c r="MLF55" s="281"/>
      <c r="MLG55" s="282"/>
      <c r="MLH55" s="453"/>
      <c r="MLI55" s="453"/>
      <c r="MLJ55" s="453"/>
      <c r="MLK55" s="283"/>
      <c r="MLL55" s="284"/>
      <c r="MLM55" s="285"/>
      <c r="MLN55" s="281"/>
      <c r="MLO55" s="282"/>
      <c r="MLP55" s="453"/>
      <c r="MLQ55" s="453"/>
      <c r="MLR55" s="453"/>
      <c r="MLS55" s="283"/>
      <c r="MLT55" s="284"/>
      <c r="MLU55" s="285"/>
      <c r="MLV55" s="281"/>
      <c r="MLW55" s="282"/>
      <c r="MLX55" s="453"/>
      <c r="MLY55" s="453"/>
      <c r="MLZ55" s="453"/>
      <c r="MMA55" s="283"/>
      <c r="MMB55" s="284"/>
      <c r="MMC55" s="285"/>
      <c r="MMD55" s="281"/>
      <c r="MME55" s="282"/>
      <c r="MMF55" s="453"/>
      <c r="MMG55" s="453"/>
      <c r="MMH55" s="453"/>
      <c r="MMI55" s="283"/>
      <c r="MMJ55" s="284"/>
      <c r="MMK55" s="285"/>
      <c r="MML55" s="281"/>
      <c r="MMM55" s="282"/>
      <c r="MMN55" s="453"/>
      <c r="MMO55" s="453"/>
      <c r="MMP55" s="453"/>
      <c r="MMQ55" s="283"/>
      <c r="MMR55" s="284"/>
      <c r="MMS55" s="285"/>
      <c r="MMT55" s="281"/>
      <c r="MMU55" s="282"/>
      <c r="MMV55" s="453"/>
      <c r="MMW55" s="453"/>
      <c r="MMX55" s="453"/>
      <c r="MMY55" s="283"/>
      <c r="MMZ55" s="284"/>
      <c r="MNA55" s="285"/>
      <c r="MNB55" s="281"/>
      <c r="MNC55" s="282"/>
      <c r="MND55" s="453"/>
      <c r="MNE55" s="453"/>
      <c r="MNF55" s="453"/>
      <c r="MNG55" s="283"/>
      <c r="MNH55" s="284"/>
      <c r="MNI55" s="285"/>
      <c r="MNJ55" s="281"/>
      <c r="MNK55" s="282"/>
      <c r="MNL55" s="453"/>
      <c r="MNM55" s="453"/>
      <c r="MNN55" s="453"/>
      <c r="MNO55" s="283"/>
      <c r="MNP55" s="284"/>
      <c r="MNQ55" s="285"/>
      <c r="MNR55" s="281"/>
      <c r="MNS55" s="282"/>
      <c r="MNT55" s="453"/>
      <c r="MNU55" s="453"/>
      <c r="MNV55" s="453"/>
      <c r="MNW55" s="283"/>
      <c r="MNX55" s="284"/>
      <c r="MNY55" s="285"/>
      <c r="MNZ55" s="281"/>
      <c r="MOA55" s="282"/>
      <c r="MOB55" s="453"/>
      <c r="MOC55" s="453"/>
      <c r="MOD55" s="453"/>
      <c r="MOE55" s="283"/>
      <c r="MOF55" s="284"/>
      <c r="MOG55" s="285"/>
      <c r="MOH55" s="281"/>
      <c r="MOI55" s="282"/>
      <c r="MOJ55" s="453"/>
      <c r="MOK55" s="453"/>
      <c r="MOL55" s="453"/>
      <c r="MOM55" s="283"/>
      <c r="MON55" s="284"/>
      <c r="MOO55" s="285"/>
      <c r="MOP55" s="281"/>
      <c r="MOQ55" s="282"/>
      <c r="MOR55" s="453"/>
      <c r="MOS55" s="453"/>
      <c r="MOT55" s="453"/>
      <c r="MOU55" s="283"/>
      <c r="MOV55" s="284"/>
      <c r="MOW55" s="285"/>
      <c r="MOX55" s="281"/>
      <c r="MOY55" s="282"/>
      <c r="MOZ55" s="453"/>
      <c r="MPA55" s="453"/>
      <c r="MPB55" s="453"/>
      <c r="MPC55" s="283"/>
      <c r="MPD55" s="284"/>
      <c r="MPE55" s="285"/>
      <c r="MPF55" s="281"/>
      <c r="MPG55" s="282"/>
      <c r="MPH55" s="453"/>
      <c r="MPI55" s="453"/>
      <c r="MPJ55" s="453"/>
      <c r="MPK55" s="283"/>
      <c r="MPL55" s="284"/>
      <c r="MPM55" s="285"/>
      <c r="MPN55" s="281"/>
      <c r="MPO55" s="282"/>
      <c r="MPP55" s="453"/>
      <c r="MPQ55" s="453"/>
      <c r="MPR55" s="453"/>
      <c r="MPS55" s="283"/>
      <c r="MPT55" s="284"/>
      <c r="MPU55" s="285"/>
      <c r="MPV55" s="281"/>
      <c r="MPW55" s="282"/>
      <c r="MPX55" s="453"/>
      <c r="MPY55" s="453"/>
      <c r="MPZ55" s="453"/>
      <c r="MQA55" s="283"/>
      <c r="MQB55" s="284"/>
      <c r="MQC55" s="285"/>
      <c r="MQD55" s="281"/>
      <c r="MQE55" s="282"/>
      <c r="MQF55" s="453"/>
      <c r="MQG55" s="453"/>
      <c r="MQH55" s="453"/>
      <c r="MQI55" s="283"/>
      <c r="MQJ55" s="284"/>
      <c r="MQK55" s="285"/>
      <c r="MQL55" s="281"/>
      <c r="MQM55" s="282"/>
      <c r="MQN55" s="453"/>
      <c r="MQO55" s="453"/>
      <c r="MQP55" s="453"/>
      <c r="MQQ55" s="283"/>
      <c r="MQR55" s="284"/>
      <c r="MQS55" s="285"/>
      <c r="MQT55" s="281"/>
      <c r="MQU55" s="282"/>
      <c r="MQV55" s="453"/>
      <c r="MQW55" s="453"/>
      <c r="MQX55" s="453"/>
      <c r="MQY55" s="283"/>
      <c r="MQZ55" s="284"/>
      <c r="MRA55" s="285"/>
      <c r="MRB55" s="281"/>
      <c r="MRC55" s="282"/>
      <c r="MRD55" s="453"/>
      <c r="MRE55" s="453"/>
      <c r="MRF55" s="453"/>
      <c r="MRG55" s="283"/>
      <c r="MRH55" s="284"/>
      <c r="MRI55" s="285"/>
      <c r="MRJ55" s="281"/>
      <c r="MRK55" s="282"/>
      <c r="MRL55" s="453"/>
      <c r="MRM55" s="453"/>
      <c r="MRN55" s="453"/>
      <c r="MRO55" s="283"/>
      <c r="MRP55" s="284"/>
      <c r="MRQ55" s="285"/>
      <c r="MRR55" s="281"/>
      <c r="MRS55" s="282"/>
      <c r="MRT55" s="453"/>
      <c r="MRU55" s="453"/>
      <c r="MRV55" s="453"/>
      <c r="MRW55" s="283"/>
      <c r="MRX55" s="284"/>
      <c r="MRY55" s="285"/>
      <c r="MRZ55" s="281"/>
      <c r="MSA55" s="282"/>
      <c r="MSB55" s="453"/>
      <c r="MSC55" s="453"/>
      <c r="MSD55" s="453"/>
      <c r="MSE55" s="283"/>
      <c r="MSF55" s="284"/>
      <c r="MSG55" s="285"/>
      <c r="MSH55" s="281"/>
      <c r="MSI55" s="282"/>
      <c r="MSJ55" s="453"/>
      <c r="MSK55" s="453"/>
      <c r="MSL55" s="453"/>
      <c r="MSM55" s="283"/>
      <c r="MSN55" s="284"/>
      <c r="MSO55" s="285"/>
      <c r="MSP55" s="281"/>
      <c r="MSQ55" s="282"/>
      <c r="MSR55" s="453"/>
      <c r="MSS55" s="453"/>
      <c r="MST55" s="453"/>
      <c r="MSU55" s="283"/>
      <c r="MSV55" s="284"/>
      <c r="MSW55" s="285"/>
      <c r="MSX55" s="281"/>
      <c r="MSY55" s="282"/>
      <c r="MSZ55" s="453"/>
      <c r="MTA55" s="453"/>
      <c r="MTB55" s="453"/>
      <c r="MTC55" s="283"/>
      <c r="MTD55" s="284"/>
      <c r="MTE55" s="285"/>
      <c r="MTF55" s="281"/>
      <c r="MTG55" s="282"/>
      <c r="MTH55" s="453"/>
      <c r="MTI55" s="453"/>
      <c r="MTJ55" s="453"/>
      <c r="MTK55" s="283"/>
      <c r="MTL55" s="284"/>
      <c r="MTM55" s="285"/>
      <c r="MTN55" s="281"/>
      <c r="MTO55" s="282"/>
      <c r="MTP55" s="453"/>
      <c r="MTQ55" s="453"/>
      <c r="MTR55" s="453"/>
      <c r="MTS55" s="283"/>
      <c r="MTT55" s="284"/>
      <c r="MTU55" s="285"/>
      <c r="MTV55" s="281"/>
      <c r="MTW55" s="282"/>
      <c r="MTX55" s="453"/>
      <c r="MTY55" s="453"/>
      <c r="MTZ55" s="453"/>
      <c r="MUA55" s="283"/>
      <c r="MUB55" s="284"/>
      <c r="MUC55" s="285"/>
      <c r="MUD55" s="281"/>
      <c r="MUE55" s="282"/>
      <c r="MUF55" s="453"/>
      <c r="MUG55" s="453"/>
      <c r="MUH55" s="453"/>
      <c r="MUI55" s="283"/>
      <c r="MUJ55" s="284"/>
      <c r="MUK55" s="285"/>
      <c r="MUL55" s="281"/>
      <c r="MUM55" s="282"/>
      <c r="MUN55" s="453"/>
      <c r="MUO55" s="453"/>
      <c r="MUP55" s="453"/>
      <c r="MUQ55" s="283"/>
      <c r="MUR55" s="284"/>
      <c r="MUS55" s="285"/>
      <c r="MUT55" s="281"/>
      <c r="MUU55" s="282"/>
      <c r="MUV55" s="453"/>
      <c r="MUW55" s="453"/>
      <c r="MUX55" s="453"/>
      <c r="MUY55" s="283"/>
      <c r="MUZ55" s="284"/>
      <c r="MVA55" s="285"/>
      <c r="MVB55" s="281"/>
      <c r="MVC55" s="282"/>
      <c r="MVD55" s="453"/>
      <c r="MVE55" s="453"/>
      <c r="MVF55" s="453"/>
      <c r="MVG55" s="283"/>
      <c r="MVH55" s="284"/>
      <c r="MVI55" s="285"/>
      <c r="MVJ55" s="281"/>
      <c r="MVK55" s="282"/>
      <c r="MVL55" s="453"/>
      <c r="MVM55" s="453"/>
      <c r="MVN55" s="453"/>
      <c r="MVO55" s="283"/>
      <c r="MVP55" s="284"/>
      <c r="MVQ55" s="285"/>
      <c r="MVR55" s="281"/>
      <c r="MVS55" s="282"/>
      <c r="MVT55" s="453"/>
      <c r="MVU55" s="453"/>
      <c r="MVV55" s="453"/>
      <c r="MVW55" s="283"/>
      <c r="MVX55" s="284"/>
      <c r="MVY55" s="285"/>
      <c r="MVZ55" s="281"/>
      <c r="MWA55" s="282"/>
      <c r="MWB55" s="453"/>
      <c r="MWC55" s="453"/>
      <c r="MWD55" s="453"/>
      <c r="MWE55" s="283"/>
      <c r="MWF55" s="284"/>
      <c r="MWG55" s="285"/>
      <c r="MWH55" s="281"/>
      <c r="MWI55" s="282"/>
      <c r="MWJ55" s="453"/>
      <c r="MWK55" s="453"/>
      <c r="MWL55" s="453"/>
      <c r="MWM55" s="283"/>
      <c r="MWN55" s="284"/>
      <c r="MWO55" s="285"/>
      <c r="MWP55" s="281"/>
      <c r="MWQ55" s="282"/>
      <c r="MWR55" s="453"/>
      <c r="MWS55" s="453"/>
      <c r="MWT55" s="453"/>
      <c r="MWU55" s="283"/>
      <c r="MWV55" s="284"/>
      <c r="MWW55" s="285"/>
      <c r="MWX55" s="281"/>
      <c r="MWY55" s="282"/>
      <c r="MWZ55" s="453"/>
      <c r="MXA55" s="453"/>
      <c r="MXB55" s="453"/>
      <c r="MXC55" s="283"/>
      <c r="MXD55" s="284"/>
      <c r="MXE55" s="285"/>
      <c r="MXF55" s="281"/>
      <c r="MXG55" s="282"/>
      <c r="MXH55" s="453"/>
      <c r="MXI55" s="453"/>
      <c r="MXJ55" s="453"/>
      <c r="MXK55" s="283"/>
      <c r="MXL55" s="284"/>
      <c r="MXM55" s="285"/>
      <c r="MXN55" s="281"/>
      <c r="MXO55" s="282"/>
      <c r="MXP55" s="453"/>
      <c r="MXQ55" s="453"/>
      <c r="MXR55" s="453"/>
      <c r="MXS55" s="283"/>
      <c r="MXT55" s="284"/>
      <c r="MXU55" s="285"/>
      <c r="MXV55" s="281"/>
      <c r="MXW55" s="282"/>
      <c r="MXX55" s="453"/>
      <c r="MXY55" s="453"/>
      <c r="MXZ55" s="453"/>
      <c r="MYA55" s="283"/>
      <c r="MYB55" s="284"/>
      <c r="MYC55" s="285"/>
      <c r="MYD55" s="281"/>
      <c r="MYE55" s="282"/>
      <c r="MYF55" s="453"/>
      <c r="MYG55" s="453"/>
      <c r="MYH55" s="453"/>
      <c r="MYI55" s="283"/>
      <c r="MYJ55" s="284"/>
      <c r="MYK55" s="285"/>
      <c r="MYL55" s="281"/>
      <c r="MYM55" s="282"/>
      <c r="MYN55" s="453"/>
      <c r="MYO55" s="453"/>
      <c r="MYP55" s="453"/>
      <c r="MYQ55" s="283"/>
      <c r="MYR55" s="284"/>
      <c r="MYS55" s="285"/>
      <c r="MYT55" s="281"/>
      <c r="MYU55" s="282"/>
      <c r="MYV55" s="453"/>
      <c r="MYW55" s="453"/>
      <c r="MYX55" s="453"/>
      <c r="MYY55" s="283"/>
      <c r="MYZ55" s="284"/>
      <c r="MZA55" s="285"/>
      <c r="MZB55" s="281"/>
      <c r="MZC55" s="282"/>
      <c r="MZD55" s="453"/>
      <c r="MZE55" s="453"/>
      <c r="MZF55" s="453"/>
      <c r="MZG55" s="283"/>
      <c r="MZH55" s="284"/>
      <c r="MZI55" s="285"/>
      <c r="MZJ55" s="281"/>
      <c r="MZK55" s="282"/>
      <c r="MZL55" s="453"/>
      <c r="MZM55" s="453"/>
      <c r="MZN55" s="453"/>
      <c r="MZO55" s="283"/>
      <c r="MZP55" s="284"/>
      <c r="MZQ55" s="285"/>
      <c r="MZR55" s="281"/>
      <c r="MZS55" s="282"/>
      <c r="MZT55" s="453"/>
      <c r="MZU55" s="453"/>
      <c r="MZV55" s="453"/>
      <c r="MZW55" s="283"/>
      <c r="MZX55" s="284"/>
      <c r="MZY55" s="285"/>
      <c r="MZZ55" s="281"/>
      <c r="NAA55" s="282"/>
      <c r="NAB55" s="453"/>
      <c r="NAC55" s="453"/>
      <c r="NAD55" s="453"/>
      <c r="NAE55" s="283"/>
      <c r="NAF55" s="284"/>
      <c r="NAG55" s="285"/>
      <c r="NAH55" s="281"/>
      <c r="NAI55" s="282"/>
      <c r="NAJ55" s="453"/>
      <c r="NAK55" s="453"/>
      <c r="NAL55" s="453"/>
      <c r="NAM55" s="283"/>
      <c r="NAN55" s="284"/>
      <c r="NAO55" s="285"/>
      <c r="NAP55" s="281"/>
      <c r="NAQ55" s="282"/>
      <c r="NAR55" s="453"/>
      <c r="NAS55" s="453"/>
      <c r="NAT55" s="453"/>
      <c r="NAU55" s="283"/>
      <c r="NAV55" s="284"/>
      <c r="NAW55" s="285"/>
      <c r="NAX55" s="281"/>
      <c r="NAY55" s="282"/>
      <c r="NAZ55" s="453"/>
      <c r="NBA55" s="453"/>
      <c r="NBB55" s="453"/>
      <c r="NBC55" s="283"/>
      <c r="NBD55" s="284"/>
      <c r="NBE55" s="285"/>
      <c r="NBF55" s="281"/>
      <c r="NBG55" s="282"/>
      <c r="NBH55" s="453"/>
      <c r="NBI55" s="453"/>
      <c r="NBJ55" s="453"/>
      <c r="NBK55" s="283"/>
      <c r="NBL55" s="284"/>
      <c r="NBM55" s="285"/>
      <c r="NBN55" s="281"/>
      <c r="NBO55" s="282"/>
      <c r="NBP55" s="453"/>
      <c r="NBQ55" s="453"/>
      <c r="NBR55" s="453"/>
      <c r="NBS55" s="283"/>
      <c r="NBT55" s="284"/>
      <c r="NBU55" s="285"/>
      <c r="NBV55" s="281"/>
      <c r="NBW55" s="282"/>
      <c r="NBX55" s="453"/>
      <c r="NBY55" s="453"/>
      <c r="NBZ55" s="453"/>
      <c r="NCA55" s="283"/>
      <c r="NCB55" s="284"/>
      <c r="NCC55" s="285"/>
      <c r="NCD55" s="281"/>
      <c r="NCE55" s="282"/>
      <c r="NCF55" s="453"/>
      <c r="NCG55" s="453"/>
      <c r="NCH55" s="453"/>
      <c r="NCI55" s="283"/>
      <c r="NCJ55" s="284"/>
      <c r="NCK55" s="285"/>
      <c r="NCL55" s="281"/>
      <c r="NCM55" s="282"/>
      <c r="NCN55" s="453"/>
      <c r="NCO55" s="453"/>
      <c r="NCP55" s="453"/>
      <c r="NCQ55" s="283"/>
      <c r="NCR55" s="284"/>
      <c r="NCS55" s="285"/>
      <c r="NCT55" s="281"/>
      <c r="NCU55" s="282"/>
      <c r="NCV55" s="453"/>
      <c r="NCW55" s="453"/>
      <c r="NCX55" s="453"/>
      <c r="NCY55" s="283"/>
      <c r="NCZ55" s="284"/>
      <c r="NDA55" s="285"/>
      <c r="NDB55" s="281"/>
      <c r="NDC55" s="282"/>
      <c r="NDD55" s="453"/>
      <c r="NDE55" s="453"/>
      <c r="NDF55" s="453"/>
      <c r="NDG55" s="283"/>
      <c r="NDH55" s="284"/>
      <c r="NDI55" s="285"/>
      <c r="NDJ55" s="281"/>
      <c r="NDK55" s="282"/>
      <c r="NDL55" s="453"/>
      <c r="NDM55" s="453"/>
      <c r="NDN55" s="453"/>
      <c r="NDO55" s="283"/>
      <c r="NDP55" s="284"/>
      <c r="NDQ55" s="285"/>
      <c r="NDR55" s="281"/>
      <c r="NDS55" s="282"/>
      <c r="NDT55" s="453"/>
      <c r="NDU55" s="453"/>
      <c r="NDV55" s="453"/>
      <c r="NDW55" s="283"/>
      <c r="NDX55" s="284"/>
      <c r="NDY55" s="285"/>
      <c r="NDZ55" s="281"/>
      <c r="NEA55" s="282"/>
      <c r="NEB55" s="453"/>
      <c r="NEC55" s="453"/>
      <c r="NED55" s="453"/>
      <c r="NEE55" s="283"/>
      <c r="NEF55" s="284"/>
      <c r="NEG55" s="285"/>
      <c r="NEH55" s="281"/>
      <c r="NEI55" s="282"/>
      <c r="NEJ55" s="453"/>
      <c r="NEK55" s="453"/>
      <c r="NEL55" s="453"/>
      <c r="NEM55" s="283"/>
      <c r="NEN55" s="284"/>
      <c r="NEO55" s="285"/>
      <c r="NEP55" s="281"/>
      <c r="NEQ55" s="282"/>
      <c r="NER55" s="453"/>
      <c r="NES55" s="453"/>
      <c r="NET55" s="453"/>
      <c r="NEU55" s="283"/>
      <c r="NEV55" s="284"/>
      <c r="NEW55" s="285"/>
      <c r="NEX55" s="281"/>
      <c r="NEY55" s="282"/>
      <c r="NEZ55" s="453"/>
      <c r="NFA55" s="453"/>
      <c r="NFB55" s="453"/>
      <c r="NFC55" s="283"/>
      <c r="NFD55" s="284"/>
      <c r="NFE55" s="285"/>
      <c r="NFF55" s="281"/>
      <c r="NFG55" s="282"/>
      <c r="NFH55" s="453"/>
      <c r="NFI55" s="453"/>
      <c r="NFJ55" s="453"/>
      <c r="NFK55" s="283"/>
      <c r="NFL55" s="284"/>
      <c r="NFM55" s="285"/>
      <c r="NFN55" s="281"/>
      <c r="NFO55" s="282"/>
      <c r="NFP55" s="453"/>
      <c r="NFQ55" s="453"/>
      <c r="NFR55" s="453"/>
      <c r="NFS55" s="283"/>
      <c r="NFT55" s="284"/>
      <c r="NFU55" s="285"/>
      <c r="NFV55" s="281"/>
      <c r="NFW55" s="282"/>
      <c r="NFX55" s="453"/>
      <c r="NFY55" s="453"/>
      <c r="NFZ55" s="453"/>
      <c r="NGA55" s="283"/>
      <c r="NGB55" s="284"/>
      <c r="NGC55" s="285"/>
      <c r="NGD55" s="281"/>
      <c r="NGE55" s="282"/>
      <c r="NGF55" s="453"/>
      <c r="NGG55" s="453"/>
      <c r="NGH55" s="453"/>
      <c r="NGI55" s="283"/>
      <c r="NGJ55" s="284"/>
      <c r="NGK55" s="285"/>
      <c r="NGL55" s="281"/>
      <c r="NGM55" s="282"/>
      <c r="NGN55" s="453"/>
      <c r="NGO55" s="453"/>
      <c r="NGP55" s="453"/>
      <c r="NGQ55" s="283"/>
      <c r="NGR55" s="284"/>
      <c r="NGS55" s="285"/>
      <c r="NGT55" s="281"/>
      <c r="NGU55" s="282"/>
      <c r="NGV55" s="453"/>
      <c r="NGW55" s="453"/>
      <c r="NGX55" s="453"/>
      <c r="NGY55" s="283"/>
      <c r="NGZ55" s="284"/>
      <c r="NHA55" s="285"/>
      <c r="NHB55" s="281"/>
      <c r="NHC55" s="282"/>
      <c r="NHD55" s="453"/>
      <c r="NHE55" s="453"/>
      <c r="NHF55" s="453"/>
      <c r="NHG55" s="283"/>
      <c r="NHH55" s="284"/>
      <c r="NHI55" s="285"/>
      <c r="NHJ55" s="281"/>
      <c r="NHK55" s="282"/>
      <c r="NHL55" s="453"/>
      <c r="NHM55" s="453"/>
      <c r="NHN55" s="453"/>
      <c r="NHO55" s="283"/>
      <c r="NHP55" s="284"/>
      <c r="NHQ55" s="285"/>
      <c r="NHR55" s="281"/>
      <c r="NHS55" s="282"/>
      <c r="NHT55" s="453"/>
      <c r="NHU55" s="453"/>
      <c r="NHV55" s="453"/>
      <c r="NHW55" s="283"/>
      <c r="NHX55" s="284"/>
      <c r="NHY55" s="285"/>
      <c r="NHZ55" s="281"/>
      <c r="NIA55" s="282"/>
      <c r="NIB55" s="453"/>
      <c r="NIC55" s="453"/>
      <c r="NID55" s="453"/>
      <c r="NIE55" s="283"/>
      <c r="NIF55" s="284"/>
      <c r="NIG55" s="285"/>
      <c r="NIH55" s="281"/>
      <c r="NII55" s="282"/>
      <c r="NIJ55" s="453"/>
      <c r="NIK55" s="453"/>
      <c r="NIL55" s="453"/>
      <c r="NIM55" s="283"/>
      <c r="NIN55" s="284"/>
      <c r="NIO55" s="285"/>
      <c r="NIP55" s="281"/>
      <c r="NIQ55" s="282"/>
      <c r="NIR55" s="453"/>
      <c r="NIS55" s="453"/>
      <c r="NIT55" s="453"/>
      <c r="NIU55" s="283"/>
      <c r="NIV55" s="284"/>
      <c r="NIW55" s="285"/>
      <c r="NIX55" s="281"/>
      <c r="NIY55" s="282"/>
      <c r="NIZ55" s="453"/>
      <c r="NJA55" s="453"/>
      <c r="NJB55" s="453"/>
      <c r="NJC55" s="283"/>
      <c r="NJD55" s="284"/>
      <c r="NJE55" s="285"/>
      <c r="NJF55" s="281"/>
      <c r="NJG55" s="282"/>
      <c r="NJH55" s="453"/>
      <c r="NJI55" s="453"/>
      <c r="NJJ55" s="453"/>
      <c r="NJK55" s="283"/>
      <c r="NJL55" s="284"/>
      <c r="NJM55" s="285"/>
      <c r="NJN55" s="281"/>
      <c r="NJO55" s="282"/>
      <c r="NJP55" s="453"/>
      <c r="NJQ55" s="453"/>
      <c r="NJR55" s="453"/>
      <c r="NJS55" s="283"/>
      <c r="NJT55" s="284"/>
      <c r="NJU55" s="285"/>
      <c r="NJV55" s="281"/>
      <c r="NJW55" s="282"/>
      <c r="NJX55" s="453"/>
      <c r="NJY55" s="453"/>
      <c r="NJZ55" s="453"/>
      <c r="NKA55" s="283"/>
      <c r="NKB55" s="284"/>
      <c r="NKC55" s="285"/>
      <c r="NKD55" s="281"/>
      <c r="NKE55" s="282"/>
      <c r="NKF55" s="453"/>
      <c r="NKG55" s="453"/>
      <c r="NKH55" s="453"/>
      <c r="NKI55" s="283"/>
      <c r="NKJ55" s="284"/>
      <c r="NKK55" s="285"/>
      <c r="NKL55" s="281"/>
      <c r="NKM55" s="282"/>
      <c r="NKN55" s="453"/>
      <c r="NKO55" s="453"/>
      <c r="NKP55" s="453"/>
      <c r="NKQ55" s="283"/>
      <c r="NKR55" s="284"/>
      <c r="NKS55" s="285"/>
      <c r="NKT55" s="281"/>
      <c r="NKU55" s="282"/>
      <c r="NKV55" s="453"/>
      <c r="NKW55" s="453"/>
      <c r="NKX55" s="453"/>
      <c r="NKY55" s="283"/>
      <c r="NKZ55" s="284"/>
      <c r="NLA55" s="285"/>
      <c r="NLB55" s="281"/>
      <c r="NLC55" s="282"/>
      <c r="NLD55" s="453"/>
      <c r="NLE55" s="453"/>
      <c r="NLF55" s="453"/>
      <c r="NLG55" s="283"/>
      <c r="NLH55" s="284"/>
      <c r="NLI55" s="285"/>
      <c r="NLJ55" s="281"/>
      <c r="NLK55" s="282"/>
      <c r="NLL55" s="453"/>
      <c r="NLM55" s="453"/>
      <c r="NLN55" s="453"/>
      <c r="NLO55" s="283"/>
      <c r="NLP55" s="284"/>
      <c r="NLQ55" s="285"/>
      <c r="NLR55" s="281"/>
      <c r="NLS55" s="282"/>
      <c r="NLT55" s="453"/>
      <c r="NLU55" s="453"/>
      <c r="NLV55" s="453"/>
      <c r="NLW55" s="283"/>
      <c r="NLX55" s="284"/>
      <c r="NLY55" s="285"/>
      <c r="NLZ55" s="281"/>
      <c r="NMA55" s="282"/>
      <c r="NMB55" s="453"/>
      <c r="NMC55" s="453"/>
      <c r="NMD55" s="453"/>
      <c r="NME55" s="283"/>
      <c r="NMF55" s="284"/>
      <c r="NMG55" s="285"/>
      <c r="NMH55" s="281"/>
      <c r="NMI55" s="282"/>
      <c r="NMJ55" s="453"/>
      <c r="NMK55" s="453"/>
      <c r="NML55" s="453"/>
      <c r="NMM55" s="283"/>
      <c r="NMN55" s="284"/>
      <c r="NMO55" s="285"/>
      <c r="NMP55" s="281"/>
      <c r="NMQ55" s="282"/>
      <c r="NMR55" s="453"/>
      <c r="NMS55" s="453"/>
      <c r="NMT55" s="453"/>
      <c r="NMU55" s="283"/>
      <c r="NMV55" s="284"/>
      <c r="NMW55" s="285"/>
      <c r="NMX55" s="281"/>
      <c r="NMY55" s="282"/>
      <c r="NMZ55" s="453"/>
      <c r="NNA55" s="453"/>
      <c r="NNB55" s="453"/>
      <c r="NNC55" s="283"/>
      <c r="NND55" s="284"/>
      <c r="NNE55" s="285"/>
      <c r="NNF55" s="281"/>
      <c r="NNG55" s="282"/>
      <c r="NNH55" s="453"/>
      <c r="NNI55" s="453"/>
      <c r="NNJ55" s="453"/>
      <c r="NNK55" s="283"/>
      <c r="NNL55" s="284"/>
      <c r="NNM55" s="285"/>
      <c r="NNN55" s="281"/>
      <c r="NNO55" s="282"/>
      <c r="NNP55" s="453"/>
      <c r="NNQ55" s="453"/>
      <c r="NNR55" s="453"/>
      <c r="NNS55" s="283"/>
      <c r="NNT55" s="284"/>
      <c r="NNU55" s="285"/>
      <c r="NNV55" s="281"/>
      <c r="NNW55" s="282"/>
      <c r="NNX55" s="453"/>
      <c r="NNY55" s="453"/>
      <c r="NNZ55" s="453"/>
      <c r="NOA55" s="283"/>
      <c r="NOB55" s="284"/>
      <c r="NOC55" s="285"/>
      <c r="NOD55" s="281"/>
      <c r="NOE55" s="282"/>
      <c r="NOF55" s="453"/>
      <c r="NOG55" s="453"/>
      <c r="NOH55" s="453"/>
      <c r="NOI55" s="283"/>
      <c r="NOJ55" s="284"/>
      <c r="NOK55" s="285"/>
      <c r="NOL55" s="281"/>
      <c r="NOM55" s="282"/>
      <c r="NON55" s="453"/>
      <c r="NOO55" s="453"/>
      <c r="NOP55" s="453"/>
      <c r="NOQ55" s="283"/>
      <c r="NOR55" s="284"/>
      <c r="NOS55" s="285"/>
      <c r="NOT55" s="281"/>
      <c r="NOU55" s="282"/>
      <c r="NOV55" s="453"/>
      <c r="NOW55" s="453"/>
      <c r="NOX55" s="453"/>
      <c r="NOY55" s="283"/>
      <c r="NOZ55" s="284"/>
      <c r="NPA55" s="285"/>
      <c r="NPB55" s="281"/>
      <c r="NPC55" s="282"/>
      <c r="NPD55" s="453"/>
      <c r="NPE55" s="453"/>
      <c r="NPF55" s="453"/>
      <c r="NPG55" s="283"/>
      <c r="NPH55" s="284"/>
      <c r="NPI55" s="285"/>
      <c r="NPJ55" s="281"/>
      <c r="NPK55" s="282"/>
      <c r="NPL55" s="453"/>
      <c r="NPM55" s="453"/>
      <c r="NPN55" s="453"/>
      <c r="NPO55" s="283"/>
      <c r="NPP55" s="284"/>
      <c r="NPQ55" s="285"/>
      <c r="NPR55" s="281"/>
      <c r="NPS55" s="282"/>
      <c r="NPT55" s="453"/>
      <c r="NPU55" s="453"/>
      <c r="NPV55" s="453"/>
      <c r="NPW55" s="283"/>
      <c r="NPX55" s="284"/>
      <c r="NPY55" s="285"/>
      <c r="NPZ55" s="281"/>
      <c r="NQA55" s="282"/>
      <c r="NQB55" s="453"/>
      <c r="NQC55" s="453"/>
      <c r="NQD55" s="453"/>
      <c r="NQE55" s="283"/>
      <c r="NQF55" s="284"/>
      <c r="NQG55" s="285"/>
      <c r="NQH55" s="281"/>
      <c r="NQI55" s="282"/>
      <c r="NQJ55" s="453"/>
      <c r="NQK55" s="453"/>
      <c r="NQL55" s="453"/>
      <c r="NQM55" s="283"/>
      <c r="NQN55" s="284"/>
      <c r="NQO55" s="285"/>
      <c r="NQP55" s="281"/>
      <c r="NQQ55" s="282"/>
      <c r="NQR55" s="453"/>
      <c r="NQS55" s="453"/>
      <c r="NQT55" s="453"/>
      <c r="NQU55" s="283"/>
      <c r="NQV55" s="284"/>
      <c r="NQW55" s="285"/>
      <c r="NQX55" s="281"/>
      <c r="NQY55" s="282"/>
      <c r="NQZ55" s="453"/>
      <c r="NRA55" s="453"/>
      <c r="NRB55" s="453"/>
      <c r="NRC55" s="283"/>
      <c r="NRD55" s="284"/>
      <c r="NRE55" s="285"/>
      <c r="NRF55" s="281"/>
      <c r="NRG55" s="282"/>
      <c r="NRH55" s="453"/>
      <c r="NRI55" s="453"/>
      <c r="NRJ55" s="453"/>
      <c r="NRK55" s="283"/>
      <c r="NRL55" s="284"/>
      <c r="NRM55" s="285"/>
      <c r="NRN55" s="281"/>
      <c r="NRO55" s="282"/>
      <c r="NRP55" s="453"/>
      <c r="NRQ55" s="453"/>
      <c r="NRR55" s="453"/>
      <c r="NRS55" s="283"/>
      <c r="NRT55" s="284"/>
      <c r="NRU55" s="285"/>
      <c r="NRV55" s="281"/>
      <c r="NRW55" s="282"/>
      <c r="NRX55" s="453"/>
      <c r="NRY55" s="453"/>
      <c r="NRZ55" s="453"/>
      <c r="NSA55" s="283"/>
      <c r="NSB55" s="284"/>
      <c r="NSC55" s="285"/>
      <c r="NSD55" s="281"/>
      <c r="NSE55" s="282"/>
      <c r="NSF55" s="453"/>
      <c r="NSG55" s="453"/>
      <c r="NSH55" s="453"/>
      <c r="NSI55" s="283"/>
      <c r="NSJ55" s="284"/>
      <c r="NSK55" s="285"/>
      <c r="NSL55" s="281"/>
      <c r="NSM55" s="282"/>
      <c r="NSN55" s="453"/>
      <c r="NSO55" s="453"/>
      <c r="NSP55" s="453"/>
      <c r="NSQ55" s="283"/>
      <c r="NSR55" s="284"/>
      <c r="NSS55" s="285"/>
      <c r="NST55" s="281"/>
      <c r="NSU55" s="282"/>
      <c r="NSV55" s="453"/>
      <c r="NSW55" s="453"/>
      <c r="NSX55" s="453"/>
      <c r="NSY55" s="283"/>
      <c r="NSZ55" s="284"/>
      <c r="NTA55" s="285"/>
      <c r="NTB55" s="281"/>
      <c r="NTC55" s="282"/>
      <c r="NTD55" s="453"/>
      <c r="NTE55" s="453"/>
      <c r="NTF55" s="453"/>
      <c r="NTG55" s="283"/>
      <c r="NTH55" s="284"/>
      <c r="NTI55" s="285"/>
      <c r="NTJ55" s="281"/>
      <c r="NTK55" s="282"/>
      <c r="NTL55" s="453"/>
      <c r="NTM55" s="453"/>
      <c r="NTN55" s="453"/>
      <c r="NTO55" s="283"/>
      <c r="NTP55" s="284"/>
      <c r="NTQ55" s="285"/>
      <c r="NTR55" s="281"/>
      <c r="NTS55" s="282"/>
      <c r="NTT55" s="453"/>
      <c r="NTU55" s="453"/>
      <c r="NTV55" s="453"/>
      <c r="NTW55" s="283"/>
      <c r="NTX55" s="284"/>
      <c r="NTY55" s="285"/>
      <c r="NTZ55" s="281"/>
      <c r="NUA55" s="282"/>
      <c r="NUB55" s="453"/>
      <c r="NUC55" s="453"/>
      <c r="NUD55" s="453"/>
      <c r="NUE55" s="283"/>
      <c r="NUF55" s="284"/>
      <c r="NUG55" s="285"/>
      <c r="NUH55" s="281"/>
      <c r="NUI55" s="282"/>
      <c r="NUJ55" s="453"/>
      <c r="NUK55" s="453"/>
      <c r="NUL55" s="453"/>
      <c r="NUM55" s="283"/>
      <c r="NUN55" s="284"/>
      <c r="NUO55" s="285"/>
      <c r="NUP55" s="281"/>
      <c r="NUQ55" s="282"/>
      <c r="NUR55" s="453"/>
      <c r="NUS55" s="453"/>
      <c r="NUT55" s="453"/>
      <c r="NUU55" s="283"/>
      <c r="NUV55" s="284"/>
      <c r="NUW55" s="285"/>
      <c r="NUX55" s="281"/>
      <c r="NUY55" s="282"/>
      <c r="NUZ55" s="453"/>
      <c r="NVA55" s="453"/>
      <c r="NVB55" s="453"/>
      <c r="NVC55" s="283"/>
      <c r="NVD55" s="284"/>
      <c r="NVE55" s="285"/>
      <c r="NVF55" s="281"/>
      <c r="NVG55" s="282"/>
      <c r="NVH55" s="453"/>
      <c r="NVI55" s="453"/>
      <c r="NVJ55" s="453"/>
      <c r="NVK55" s="283"/>
      <c r="NVL55" s="284"/>
      <c r="NVM55" s="285"/>
      <c r="NVN55" s="281"/>
      <c r="NVO55" s="282"/>
      <c r="NVP55" s="453"/>
      <c r="NVQ55" s="453"/>
      <c r="NVR55" s="453"/>
      <c r="NVS55" s="283"/>
      <c r="NVT55" s="284"/>
      <c r="NVU55" s="285"/>
      <c r="NVV55" s="281"/>
      <c r="NVW55" s="282"/>
      <c r="NVX55" s="453"/>
      <c r="NVY55" s="453"/>
      <c r="NVZ55" s="453"/>
      <c r="NWA55" s="283"/>
      <c r="NWB55" s="284"/>
      <c r="NWC55" s="285"/>
      <c r="NWD55" s="281"/>
      <c r="NWE55" s="282"/>
      <c r="NWF55" s="453"/>
      <c r="NWG55" s="453"/>
      <c r="NWH55" s="453"/>
      <c r="NWI55" s="283"/>
      <c r="NWJ55" s="284"/>
      <c r="NWK55" s="285"/>
      <c r="NWL55" s="281"/>
      <c r="NWM55" s="282"/>
      <c r="NWN55" s="453"/>
      <c r="NWO55" s="453"/>
      <c r="NWP55" s="453"/>
      <c r="NWQ55" s="283"/>
      <c r="NWR55" s="284"/>
      <c r="NWS55" s="285"/>
      <c r="NWT55" s="281"/>
      <c r="NWU55" s="282"/>
      <c r="NWV55" s="453"/>
      <c r="NWW55" s="453"/>
      <c r="NWX55" s="453"/>
      <c r="NWY55" s="283"/>
      <c r="NWZ55" s="284"/>
      <c r="NXA55" s="285"/>
      <c r="NXB55" s="281"/>
      <c r="NXC55" s="282"/>
      <c r="NXD55" s="453"/>
      <c r="NXE55" s="453"/>
      <c r="NXF55" s="453"/>
      <c r="NXG55" s="283"/>
      <c r="NXH55" s="284"/>
      <c r="NXI55" s="285"/>
      <c r="NXJ55" s="281"/>
      <c r="NXK55" s="282"/>
      <c r="NXL55" s="453"/>
      <c r="NXM55" s="453"/>
      <c r="NXN55" s="453"/>
      <c r="NXO55" s="283"/>
      <c r="NXP55" s="284"/>
      <c r="NXQ55" s="285"/>
      <c r="NXR55" s="281"/>
      <c r="NXS55" s="282"/>
      <c r="NXT55" s="453"/>
      <c r="NXU55" s="453"/>
      <c r="NXV55" s="453"/>
      <c r="NXW55" s="283"/>
      <c r="NXX55" s="284"/>
      <c r="NXY55" s="285"/>
      <c r="NXZ55" s="281"/>
      <c r="NYA55" s="282"/>
      <c r="NYB55" s="453"/>
      <c r="NYC55" s="453"/>
      <c r="NYD55" s="453"/>
      <c r="NYE55" s="283"/>
      <c r="NYF55" s="284"/>
      <c r="NYG55" s="285"/>
      <c r="NYH55" s="281"/>
      <c r="NYI55" s="282"/>
      <c r="NYJ55" s="453"/>
      <c r="NYK55" s="453"/>
      <c r="NYL55" s="453"/>
      <c r="NYM55" s="283"/>
      <c r="NYN55" s="284"/>
      <c r="NYO55" s="285"/>
      <c r="NYP55" s="281"/>
      <c r="NYQ55" s="282"/>
      <c r="NYR55" s="453"/>
      <c r="NYS55" s="453"/>
      <c r="NYT55" s="453"/>
      <c r="NYU55" s="283"/>
      <c r="NYV55" s="284"/>
      <c r="NYW55" s="285"/>
      <c r="NYX55" s="281"/>
      <c r="NYY55" s="282"/>
      <c r="NYZ55" s="453"/>
      <c r="NZA55" s="453"/>
      <c r="NZB55" s="453"/>
      <c r="NZC55" s="283"/>
      <c r="NZD55" s="284"/>
      <c r="NZE55" s="285"/>
      <c r="NZF55" s="281"/>
      <c r="NZG55" s="282"/>
      <c r="NZH55" s="453"/>
      <c r="NZI55" s="453"/>
      <c r="NZJ55" s="453"/>
      <c r="NZK55" s="283"/>
      <c r="NZL55" s="284"/>
      <c r="NZM55" s="285"/>
      <c r="NZN55" s="281"/>
      <c r="NZO55" s="282"/>
      <c r="NZP55" s="453"/>
      <c r="NZQ55" s="453"/>
      <c r="NZR55" s="453"/>
      <c r="NZS55" s="283"/>
      <c r="NZT55" s="284"/>
      <c r="NZU55" s="285"/>
      <c r="NZV55" s="281"/>
      <c r="NZW55" s="282"/>
      <c r="NZX55" s="453"/>
      <c r="NZY55" s="453"/>
      <c r="NZZ55" s="453"/>
      <c r="OAA55" s="283"/>
      <c r="OAB55" s="284"/>
      <c r="OAC55" s="285"/>
      <c r="OAD55" s="281"/>
      <c r="OAE55" s="282"/>
      <c r="OAF55" s="453"/>
      <c r="OAG55" s="453"/>
      <c r="OAH55" s="453"/>
      <c r="OAI55" s="283"/>
      <c r="OAJ55" s="284"/>
      <c r="OAK55" s="285"/>
      <c r="OAL55" s="281"/>
      <c r="OAM55" s="282"/>
      <c r="OAN55" s="453"/>
      <c r="OAO55" s="453"/>
      <c r="OAP55" s="453"/>
      <c r="OAQ55" s="283"/>
      <c r="OAR55" s="284"/>
      <c r="OAS55" s="285"/>
      <c r="OAT55" s="281"/>
      <c r="OAU55" s="282"/>
      <c r="OAV55" s="453"/>
      <c r="OAW55" s="453"/>
      <c r="OAX55" s="453"/>
      <c r="OAY55" s="283"/>
      <c r="OAZ55" s="284"/>
      <c r="OBA55" s="285"/>
      <c r="OBB55" s="281"/>
      <c r="OBC55" s="282"/>
      <c r="OBD55" s="453"/>
      <c r="OBE55" s="453"/>
      <c r="OBF55" s="453"/>
      <c r="OBG55" s="283"/>
      <c r="OBH55" s="284"/>
      <c r="OBI55" s="285"/>
      <c r="OBJ55" s="281"/>
      <c r="OBK55" s="282"/>
      <c r="OBL55" s="453"/>
      <c r="OBM55" s="453"/>
      <c r="OBN55" s="453"/>
      <c r="OBO55" s="283"/>
      <c r="OBP55" s="284"/>
      <c r="OBQ55" s="285"/>
      <c r="OBR55" s="281"/>
      <c r="OBS55" s="282"/>
      <c r="OBT55" s="453"/>
      <c r="OBU55" s="453"/>
      <c r="OBV55" s="453"/>
      <c r="OBW55" s="283"/>
      <c r="OBX55" s="284"/>
      <c r="OBY55" s="285"/>
      <c r="OBZ55" s="281"/>
      <c r="OCA55" s="282"/>
      <c r="OCB55" s="453"/>
      <c r="OCC55" s="453"/>
      <c r="OCD55" s="453"/>
      <c r="OCE55" s="283"/>
      <c r="OCF55" s="284"/>
      <c r="OCG55" s="285"/>
      <c r="OCH55" s="281"/>
      <c r="OCI55" s="282"/>
      <c r="OCJ55" s="453"/>
      <c r="OCK55" s="453"/>
      <c r="OCL55" s="453"/>
      <c r="OCM55" s="283"/>
      <c r="OCN55" s="284"/>
      <c r="OCO55" s="285"/>
      <c r="OCP55" s="281"/>
      <c r="OCQ55" s="282"/>
      <c r="OCR55" s="453"/>
      <c r="OCS55" s="453"/>
      <c r="OCT55" s="453"/>
      <c r="OCU55" s="283"/>
      <c r="OCV55" s="284"/>
      <c r="OCW55" s="285"/>
      <c r="OCX55" s="281"/>
      <c r="OCY55" s="282"/>
      <c r="OCZ55" s="453"/>
      <c r="ODA55" s="453"/>
      <c r="ODB55" s="453"/>
      <c r="ODC55" s="283"/>
      <c r="ODD55" s="284"/>
      <c r="ODE55" s="285"/>
      <c r="ODF55" s="281"/>
      <c r="ODG55" s="282"/>
      <c r="ODH55" s="453"/>
      <c r="ODI55" s="453"/>
      <c r="ODJ55" s="453"/>
      <c r="ODK55" s="283"/>
      <c r="ODL55" s="284"/>
      <c r="ODM55" s="285"/>
      <c r="ODN55" s="281"/>
      <c r="ODO55" s="282"/>
      <c r="ODP55" s="453"/>
      <c r="ODQ55" s="453"/>
      <c r="ODR55" s="453"/>
      <c r="ODS55" s="283"/>
      <c r="ODT55" s="284"/>
      <c r="ODU55" s="285"/>
      <c r="ODV55" s="281"/>
      <c r="ODW55" s="282"/>
      <c r="ODX55" s="453"/>
      <c r="ODY55" s="453"/>
      <c r="ODZ55" s="453"/>
      <c r="OEA55" s="283"/>
      <c r="OEB55" s="284"/>
      <c r="OEC55" s="285"/>
      <c r="OED55" s="281"/>
      <c r="OEE55" s="282"/>
      <c r="OEF55" s="453"/>
      <c r="OEG55" s="453"/>
      <c r="OEH55" s="453"/>
      <c r="OEI55" s="283"/>
      <c r="OEJ55" s="284"/>
      <c r="OEK55" s="285"/>
      <c r="OEL55" s="281"/>
      <c r="OEM55" s="282"/>
      <c r="OEN55" s="453"/>
      <c r="OEO55" s="453"/>
      <c r="OEP55" s="453"/>
      <c r="OEQ55" s="283"/>
      <c r="OER55" s="284"/>
      <c r="OES55" s="285"/>
      <c r="OET55" s="281"/>
      <c r="OEU55" s="282"/>
      <c r="OEV55" s="453"/>
      <c r="OEW55" s="453"/>
      <c r="OEX55" s="453"/>
      <c r="OEY55" s="283"/>
      <c r="OEZ55" s="284"/>
      <c r="OFA55" s="285"/>
      <c r="OFB55" s="281"/>
      <c r="OFC55" s="282"/>
      <c r="OFD55" s="453"/>
      <c r="OFE55" s="453"/>
      <c r="OFF55" s="453"/>
      <c r="OFG55" s="283"/>
      <c r="OFH55" s="284"/>
      <c r="OFI55" s="285"/>
      <c r="OFJ55" s="281"/>
      <c r="OFK55" s="282"/>
      <c r="OFL55" s="453"/>
      <c r="OFM55" s="453"/>
      <c r="OFN55" s="453"/>
      <c r="OFO55" s="283"/>
      <c r="OFP55" s="284"/>
      <c r="OFQ55" s="285"/>
      <c r="OFR55" s="281"/>
      <c r="OFS55" s="282"/>
      <c r="OFT55" s="453"/>
      <c r="OFU55" s="453"/>
      <c r="OFV55" s="453"/>
      <c r="OFW55" s="283"/>
      <c r="OFX55" s="284"/>
      <c r="OFY55" s="285"/>
      <c r="OFZ55" s="281"/>
      <c r="OGA55" s="282"/>
      <c r="OGB55" s="453"/>
      <c r="OGC55" s="453"/>
      <c r="OGD55" s="453"/>
      <c r="OGE55" s="283"/>
      <c r="OGF55" s="284"/>
      <c r="OGG55" s="285"/>
      <c r="OGH55" s="281"/>
      <c r="OGI55" s="282"/>
      <c r="OGJ55" s="453"/>
      <c r="OGK55" s="453"/>
      <c r="OGL55" s="453"/>
      <c r="OGM55" s="283"/>
      <c r="OGN55" s="284"/>
      <c r="OGO55" s="285"/>
      <c r="OGP55" s="281"/>
      <c r="OGQ55" s="282"/>
      <c r="OGR55" s="453"/>
      <c r="OGS55" s="453"/>
      <c r="OGT55" s="453"/>
      <c r="OGU55" s="283"/>
      <c r="OGV55" s="284"/>
      <c r="OGW55" s="285"/>
      <c r="OGX55" s="281"/>
      <c r="OGY55" s="282"/>
      <c r="OGZ55" s="453"/>
      <c r="OHA55" s="453"/>
      <c r="OHB55" s="453"/>
      <c r="OHC55" s="283"/>
      <c r="OHD55" s="284"/>
      <c r="OHE55" s="285"/>
      <c r="OHF55" s="281"/>
      <c r="OHG55" s="282"/>
      <c r="OHH55" s="453"/>
      <c r="OHI55" s="453"/>
      <c r="OHJ55" s="453"/>
      <c r="OHK55" s="283"/>
      <c r="OHL55" s="284"/>
      <c r="OHM55" s="285"/>
      <c r="OHN55" s="281"/>
      <c r="OHO55" s="282"/>
      <c r="OHP55" s="453"/>
      <c r="OHQ55" s="453"/>
      <c r="OHR55" s="453"/>
      <c r="OHS55" s="283"/>
      <c r="OHT55" s="284"/>
      <c r="OHU55" s="285"/>
      <c r="OHV55" s="281"/>
      <c r="OHW55" s="282"/>
      <c r="OHX55" s="453"/>
      <c r="OHY55" s="453"/>
      <c r="OHZ55" s="453"/>
      <c r="OIA55" s="283"/>
      <c r="OIB55" s="284"/>
      <c r="OIC55" s="285"/>
      <c r="OID55" s="281"/>
      <c r="OIE55" s="282"/>
      <c r="OIF55" s="453"/>
      <c r="OIG55" s="453"/>
      <c r="OIH55" s="453"/>
      <c r="OII55" s="283"/>
      <c r="OIJ55" s="284"/>
      <c r="OIK55" s="285"/>
      <c r="OIL55" s="281"/>
      <c r="OIM55" s="282"/>
      <c r="OIN55" s="453"/>
      <c r="OIO55" s="453"/>
      <c r="OIP55" s="453"/>
      <c r="OIQ55" s="283"/>
      <c r="OIR55" s="284"/>
      <c r="OIS55" s="285"/>
      <c r="OIT55" s="281"/>
      <c r="OIU55" s="282"/>
      <c r="OIV55" s="453"/>
      <c r="OIW55" s="453"/>
      <c r="OIX55" s="453"/>
      <c r="OIY55" s="283"/>
      <c r="OIZ55" s="284"/>
      <c r="OJA55" s="285"/>
      <c r="OJB55" s="281"/>
      <c r="OJC55" s="282"/>
      <c r="OJD55" s="453"/>
      <c r="OJE55" s="453"/>
      <c r="OJF55" s="453"/>
      <c r="OJG55" s="283"/>
      <c r="OJH55" s="284"/>
      <c r="OJI55" s="285"/>
      <c r="OJJ55" s="281"/>
      <c r="OJK55" s="282"/>
      <c r="OJL55" s="453"/>
      <c r="OJM55" s="453"/>
      <c r="OJN55" s="453"/>
      <c r="OJO55" s="283"/>
      <c r="OJP55" s="284"/>
      <c r="OJQ55" s="285"/>
      <c r="OJR55" s="281"/>
      <c r="OJS55" s="282"/>
      <c r="OJT55" s="453"/>
      <c r="OJU55" s="453"/>
      <c r="OJV55" s="453"/>
      <c r="OJW55" s="283"/>
      <c r="OJX55" s="284"/>
      <c r="OJY55" s="285"/>
      <c r="OJZ55" s="281"/>
      <c r="OKA55" s="282"/>
      <c r="OKB55" s="453"/>
      <c r="OKC55" s="453"/>
      <c r="OKD55" s="453"/>
      <c r="OKE55" s="283"/>
      <c r="OKF55" s="284"/>
      <c r="OKG55" s="285"/>
      <c r="OKH55" s="281"/>
      <c r="OKI55" s="282"/>
      <c r="OKJ55" s="453"/>
      <c r="OKK55" s="453"/>
      <c r="OKL55" s="453"/>
      <c r="OKM55" s="283"/>
      <c r="OKN55" s="284"/>
      <c r="OKO55" s="285"/>
      <c r="OKP55" s="281"/>
      <c r="OKQ55" s="282"/>
      <c r="OKR55" s="453"/>
      <c r="OKS55" s="453"/>
      <c r="OKT55" s="453"/>
      <c r="OKU55" s="283"/>
      <c r="OKV55" s="284"/>
      <c r="OKW55" s="285"/>
      <c r="OKX55" s="281"/>
      <c r="OKY55" s="282"/>
      <c r="OKZ55" s="453"/>
      <c r="OLA55" s="453"/>
      <c r="OLB55" s="453"/>
      <c r="OLC55" s="283"/>
      <c r="OLD55" s="284"/>
      <c r="OLE55" s="285"/>
      <c r="OLF55" s="281"/>
      <c r="OLG55" s="282"/>
      <c r="OLH55" s="453"/>
      <c r="OLI55" s="453"/>
      <c r="OLJ55" s="453"/>
      <c r="OLK55" s="283"/>
      <c r="OLL55" s="284"/>
      <c r="OLM55" s="285"/>
      <c r="OLN55" s="281"/>
      <c r="OLO55" s="282"/>
      <c r="OLP55" s="453"/>
      <c r="OLQ55" s="453"/>
      <c r="OLR55" s="453"/>
      <c r="OLS55" s="283"/>
      <c r="OLT55" s="284"/>
      <c r="OLU55" s="285"/>
      <c r="OLV55" s="281"/>
      <c r="OLW55" s="282"/>
      <c r="OLX55" s="453"/>
      <c r="OLY55" s="453"/>
      <c r="OLZ55" s="453"/>
      <c r="OMA55" s="283"/>
      <c r="OMB55" s="284"/>
      <c r="OMC55" s="285"/>
      <c r="OMD55" s="281"/>
      <c r="OME55" s="282"/>
      <c r="OMF55" s="453"/>
      <c r="OMG55" s="453"/>
      <c r="OMH55" s="453"/>
      <c r="OMI55" s="283"/>
      <c r="OMJ55" s="284"/>
      <c r="OMK55" s="285"/>
      <c r="OML55" s="281"/>
      <c r="OMM55" s="282"/>
      <c r="OMN55" s="453"/>
      <c r="OMO55" s="453"/>
      <c r="OMP55" s="453"/>
      <c r="OMQ55" s="283"/>
      <c r="OMR55" s="284"/>
      <c r="OMS55" s="285"/>
      <c r="OMT55" s="281"/>
      <c r="OMU55" s="282"/>
      <c r="OMV55" s="453"/>
      <c r="OMW55" s="453"/>
      <c r="OMX55" s="453"/>
      <c r="OMY55" s="283"/>
      <c r="OMZ55" s="284"/>
      <c r="ONA55" s="285"/>
      <c r="ONB55" s="281"/>
      <c r="ONC55" s="282"/>
      <c r="OND55" s="453"/>
      <c r="ONE55" s="453"/>
      <c r="ONF55" s="453"/>
      <c r="ONG55" s="283"/>
      <c r="ONH55" s="284"/>
      <c r="ONI55" s="285"/>
      <c r="ONJ55" s="281"/>
      <c r="ONK55" s="282"/>
      <c r="ONL55" s="453"/>
      <c r="ONM55" s="453"/>
      <c r="ONN55" s="453"/>
      <c r="ONO55" s="283"/>
      <c r="ONP55" s="284"/>
      <c r="ONQ55" s="285"/>
      <c r="ONR55" s="281"/>
      <c r="ONS55" s="282"/>
      <c r="ONT55" s="453"/>
      <c r="ONU55" s="453"/>
      <c r="ONV55" s="453"/>
      <c r="ONW55" s="283"/>
      <c r="ONX55" s="284"/>
      <c r="ONY55" s="285"/>
      <c r="ONZ55" s="281"/>
      <c r="OOA55" s="282"/>
      <c r="OOB55" s="453"/>
      <c r="OOC55" s="453"/>
      <c r="OOD55" s="453"/>
      <c r="OOE55" s="283"/>
      <c r="OOF55" s="284"/>
      <c r="OOG55" s="285"/>
      <c r="OOH55" s="281"/>
      <c r="OOI55" s="282"/>
      <c r="OOJ55" s="453"/>
      <c r="OOK55" s="453"/>
      <c r="OOL55" s="453"/>
      <c r="OOM55" s="283"/>
      <c r="OON55" s="284"/>
      <c r="OOO55" s="285"/>
      <c r="OOP55" s="281"/>
      <c r="OOQ55" s="282"/>
      <c r="OOR55" s="453"/>
      <c r="OOS55" s="453"/>
      <c r="OOT55" s="453"/>
      <c r="OOU55" s="283"/>
      <c r="OOV55" s="284"/>
      <c r="OOW55" s="285"/>
      <c r="OOX55" s="281"/>
      <c r="OOY55" s="282"/>
      <c r="OOZ55" s="453"/>
      <c r="OPA55" s="453"/>
      <c r="OPB55" s="453"/>
      <c r="OPC55" s="283"/>
      <c r="OPD55" s="284"/>
      <c r="OPE55" s="285"/>
      <c r="OPF55" s="281"/>
      <c r="OPG55" s="282"/>
      <c r="OPH55" s="453"/>
      <c r="OPI55" s="453"/>
      <c r="OPJ55" s="453"/>
      <c r="OPK55" s="283"/>
      <c r="OPL55" s="284"/>
      <c r="OPM55" s="285"/>
      <c r="OPN55" s="281"/>
      <c r="OPO55" s="282"/>
      <c r="OPP55" s="453"/>
      <c r="OPQ55" s="453"/>
      <c r="OPR55" s="453"/>
      <c r="OPS55" s="283"/>
      <c r="OPT55" s="284"/>
      <c r="OPU55" s="285"/>
      <c r="OPV55" s="281"/>
      <c r="OPW55" s="282"/>
      <c r="OPX55" s="453"/>
      <c r="OPY55" s="453"/>
      <c r="OPZ55" s="453"/>
      <c r="OQA55" s="283"/>
      <c r="OQB55" s="284"/>
      <c r="OQC55" s="285"/>
      <c r="OQD55" s="281"/>
      <c r="OQE55" s="282"/>
      <c r="OQF55" s="453"/>
      <c r="OQG55" s="453"/>
      <c r="OQH55" s="453"/>
      <c r="OQI55" s="283"/>
      <c r="OQJ55" s="284"/>
      <c r="OQK55" s="285"/>
      <c r="OQL55" s="281"/>
      <c r="OQM55" s="282"/>
      <c r="OQN55" s="453"/>
      <c r="OQO55" s="453"/>
      <c r="OQP55" s="453"/>
      <c r="OQQ55" s="283"/>
      <c r="OQR55" s="284"/>
      <c r="OQS55" s="285"/>
      <c r="OQT55" s="281"/>
      <c r="OQU55" s="282"/>
      <c r="OQV55" s="453"/>
      <c r="OQW55" s="453"/>
      <c r="OQX55" s="453"/>
      <c r="OQY55" s="283"/>
      <c r="OQZ55" s="284"/>
      <c r="ORA55" s="285"/>
      <c r="ORB55" s="281"/>
      <c r="ORC55" s="282"/>
      <c r="ORD55" s="453"/>
      <c r="ORE55" s="453"/>
      <c r="ORF55" s="453"/>
      <c r="ORG55" s="283"/>
      <c r="ORH55" s="284"/>
      <c r="ORI55" s="285"/>
      <c r="ORJ55" s="281"/>
      <c r="ORK55" s="282"/>
      <c r="ORL55" s="453"/>
      <c r="ORM55" s="453"/>
      <c r="ORN55" s="453"/>
      <c r="ORO55" s="283"/>
      <c r="ORP55" s="284"/>
      <c r="ORQ55" s="285"/>
      <c r="ORR55" s="281"/>
      <c r="ORS55" s="282"/>
      <c r="ORT55" s="453"/>
      <c r="ORU55" s="453"/>
      <c r="ORV55" s="453"/>
      <c r="ORW55" s="283"/>
      <c r="ORX55" s="284"/>
      <c r="ORY55" s="285"/>
      <c r="ORZ55" s="281"/>
      <c r="OSA55" s="282"/>
      <c r="OSB55" s="453"/>
      <c r="OSC55" s="453"/>
      <c r="OSD55" s="453"/>
      <c r="OSE55" s="283"/>
      <c r="OSF55" s="284"/>
      <c r="OSG55" s="285"/>
      <c r="OSH55" s="281"/>
      <c r="OSI55" s="282"/>
      <c r="OSJ55" s="453"/>
      <c r="OSK55" s="453"/>
      <c r="OSL55" s="453"/>
      <c r="OSM55" s="283"/>
      <c r="OSN55" s="284"/>
      <c r="OSO55" s="285"/>
      <c r="OSP55" s="281"/>
      <c r="OSQ55" s="282"/>
      <c r="OSR55" s="453"/>
      <c r="OSS55" s="453"/>
      <c r="OST55" s="453"/>
      <c r="OSU55" s="283"/>
      <c r="OSV55" s="284"/>
      <c r="OSW55" s="285"/>
      <c r="OSX55" s="281"/>
      <c r="OSY55" s="282"/>
      <c r="OSZ55" s="453"/>
      <c r="OTA55" s="453"/>
      <c r="OTB55" s="453"/>
      <c r="OTC55" s="283"/>
      <c r="OTD55" s="284"/>
      <c r="OTE55" s="285"/>
      <c r="OTF55" s="281"/>
      <c r="OTG55" s="282"/>
      <c r="OTH55" s="453"/>
      <c r="OTI55" s="453"/>
      <c r="OTJ55" s="453"/>
      <c r="OTK55" s="283"/>
      <c r="OTL55" s="284"/>
      <c r="OTM55" s="285"/>
      <c r="OTN55" s="281"/>
      <c r="OTO55" s="282"/>
      <c r="OTP55" s="453"/>
      <c r="OTQ55" s="453"/>
      <c r="OTR55" s="453"/>
      <c r="OTS55" s="283"/>
      <c r="OTT55" s="284"/>
      <c r="OTU55" s="285"/>
      <c r="OTV55" s="281"/>
      <c r="OTW55" s="282"/>
      <c r="OTX55" s="453"/>
      <c r="OTY55" s="453"/>
      <c r="OTZ55" s="453"/>
      <c r="OUA55" s="283"/>
      <c r="OUB55" s="284"/>
      <c r="OUC55" s="285"/>
      <c r="OUD55" s="281"/>
      <c r="OUE55" s="282"/>
      <c r="OUF55" s="453"/>
      <c r="OUG55" s="453"/>
      <c r="OUH55" s="453"/>
      <c r="OUI55" s="283"/>
      <c r="OUJ55" s="284"/>
      <c r="OUK55" s="285"/>
      <c r="OUL55" s="281"/>
      <c r="OUM55" s="282"/>
      <c r="OUN55" s="453"/>
      <c r="OUO55" s="453"/>
      <c r="OUP55" s="453"/>
      <c r="OUQ55" s="283"/>
      <c r="OUR55" s="284"/>
      <c r="OUS55" s="285"/>
      <c r="OUT55" s="281"/>
      <c r="OUU55" s="282"/>
      <c r="OUV55" s="453"/>
      <c r="OUW55" s="453"/>
      <c r="OUX55" s="453"/>
      <c r="OUY55" s="283"/>
      <c r="OUZ55" s="284"/>
      <c r="OVA55" s="285"/>
      <c r="OVB55" s="281"/>
      <c r="OVC55" s="282"/>
      <c r="OVD55" s="453"/>
      <c r="OVE55" s="453"/>
      <c r="OVF55" s="453"/>
      <c r="OVG55" s="283"/>
      <c r="OVH55" s="284"/>
      <c r="OVI55" s="285"/>
      <c r="OVJ55" s="281"/>
      <c r="OVK55" s="282"/>
      <c r="OVL55" s="453"/>
      <c r="OVM55" s="453"/>
      <c r="OVN55" s="453"/>
      <c r="OVO55" s="283"/>
      <c r="OVP55" s="284"/>
      <c r="OVQ55" s="285"/>
      <c r="OVR55" s="281"/>
      <c r="OVS55" s="282"/>
      <c r="OVT55" s="453"/>
      <c r="OVU55" s="453"/>
      <c r="OVV55" s="453"/>
      <c r="OVW55" s="283"/>
      <c r="OVX55" s="284"/>
      <c r="OVY55" s="285"/>
      <c r="OVZ55" s="281"/>
      <c r="OWA55" s="282"/>
      <c r="OWB55" s="453"/>
      <c r="OWC55" s="453"/>
      <c r="OWD55" s="453"/>
      <c r="OWE55" s="283"/>
      <c r="OWF55" s="284"/>
      <c r="OWG55" s="285"/>
      <c r="OWH55" s="281"/>
      <c r="OWI55" s="282"/>
      <c r="OWJ55" s="453"/>
      <c r="OWK55" s="453"/>
      <c r="OWL55" s="453"/>
      <c r="OWM55" s="283"/>
      <c r="OWN55" s="284"/>
      <c r="OWO55" s="285"/>
      <c r="OWP55" s="281"/>
      <c r="OWQ55" s="282"/>
      <c r="OWR55" s="453"/>
      <c r="OWS55" s="453"/>
      <c r="OWT55" s="453"/>
      <c r="OWU55" s="283"/>
      <c r="OWV55" s="284"/>
      <c r="OWW55" s="285"/>
      <c r="OWX55" s="281"/>
      <c r="OWY55" s="282"/>
      <c r="OWZ55" s="453"/>
      <c r="OXA55" s="453"/>
      <c r="OXB55" s="453"/>
      <c r="OXC55" s="283"/>
      <c r="OXD55" s="284"/>
      <c r="OXE55" s="285"/>
      <c r="OXF55" s="281"/>
      <c r="OXG55" s="282"/>
      <c r="OXH55" s="453"/>
      <c r="OXI55" s="453"/>
      <c r="OXJ55" s="453"/>
      <c r="OXK55" s="283"/>
      <c r="OXL55" s="284"/>
      <c r="OXM55" s="285"/>
      <c r="OXN55" s="281"/>
      <c r="OXO55" s="282"/>
      <c r="OXP55" s="453"/>
      <c r="OXQ55" s="453"/>
      <c r="OXR55" s="453"/>
      <c r="OXS55" s="283"/>
      <c r="OXT55" s="284"/>
      <c r="OXU55" s="285"/>
      <c r="OXV55" s="281"/>
      <c r="OXW55" s="282"/>
      <c r="OXX55" s="453"/>
      <c r="OXY55" s="453"/>
      <c r="OXZ55" s="453"/>
      <c r="OYA55" s="283"/>
      <c r="OYB55" s="284"/>
      <c r="OYC55" s="285"/>
      <c r="OYD55" s="281"/>
      <c r="OYE55" s="282"/>
      <c r="OYF55" s="453"/>
      <c r="OYG55" s="453"/>
      <c r="OYH55" s="453"/>
      <c r="OYI55" s="283"/>
      <c r="OYJ55" s="284"/>
      <c r="OYK55" s="285"/>
      <c r="OYL55" s="281"/>
      <c r="OYM55" s="282"/>
      <c r="OYN55" s="453"/>
      <c r="OYO55" s="453"/>
      <c r="OYP55" s="453"/>
      <c r="OYQ55" s="283"/>
      <c r="OYR55" s="284"/>
      <c r="OYS55" s="285"/>
      <c r="OYT55" s="281"/>
      <c r="OYU55" s="282"/>
      <c r="OYV55" s="453"/>
      <c r="OYW55" s="453"/>
      <c r="OYX55" s="453"/>
      <c r="OYY55" s="283"/>
      <c r="OYZ55" s="284"/>
      <c r="OZA55" s="285"/>
      <c r="OZB55" s="281"/>
      <c r="OZC55" s="282"/>
      <c r="OZD55" s="453"/>
      <c r="OZE55" s="453"/>
      <c r="OZF55" s="453"/>
      <c r="OZG55" s="283"/>
      <c r="OZH55" s="284"/>
      <c r="OZI55" s="285"/>
      <c r="OZJ55" s="281"/>
      <c r="OZK55" s="282"/>
      <c r="OZL55" s="453"/>
      <c r="OZM55" s="453"/>
      <c r="OZN55" s="453"/>
      <c r="OZO55" s="283"/>
      <c r="OZP55" s="284"/>
      <c r="OZQ55" s="285"/>
      <c r="OZR55" s="281"/>
      <c r="OZS55" s="282"/>
      <c r="OZT55" s="453"/>
      <c r="OZU55" s="453"/>
      <c r="OZV55" s="453"/>
      <c r="OZW55" s="283"/>
      <c r="OZX55" s="284"/>
      <c r="OZY55" s="285"/>
      <c r="OZZ55" s="281"/>
      <c r="PAA55" s="282"/>
      <c r="PAB55" s="453"/>
      <c r="PAC55" s="453"/>
      <c r="PAD55" s="453"/>
      <c r="PAE55" s="283"/>
      <c r="PAF55" s="284"/>
      <c r="PAG55" s="285"/>
      <c r="PAH55" s="281"/>
      <c r="PAI55" s="282"/>
      <c r="PAJ55" s="453"/>
      <c r="PAK55" s="453"/>
      <c r="PAL55" s="453"/>
      <c r="PAM55" s="283"/>
      <c r="PAN55" s="284"/>
      <c r="PAO55" s="285"/>
      <c r="PAP55" s="281"/>
      <c r="PAQ55" s="282"/>
      <c r="PAR55" s="453"/>
      <c r="PAS55" s="453"/>
      <c r="PAT55" s="453"/>
      <c r="PAU55" s="283"/>
      <c r="PAV55" s="284"/>
      <c r="PAW55" s="285"/>
      <c r="PAX55" s="281"/>
      <c r="PAY55" s="282"/>
      <c r="PAZ55" s="453"/>
      <c r="PBA55" s="453"/>
      <c r="PBB55" s="453"/>
      <c r="PBC55" s="283"/>
      <c r="PBD55" s="284"/>
      <c r="PBE55" s="285"/>
      <c r="PBF55" s="281"/>
      <c r="PBG55" s="282"/>
      <c r="PBH55" s="453"/>
      <c r="PBI55" s="453"/>
      <c r="PBJ55" s="453"/>
      <c r="PBK55" s="283"/>
      <c r="PBL55" s="284"/>
      <c r="PBM55" s="285"/>
      <c r="PBN55" s="281"/>
      <c r="PBO55" s="282"/>
      <c r="PBP55" s="453"/>
      <c r="PBQ55" s="453"/>
      <c r="PBR55" s="453"/>
      <c r="PBS55" s="283"/>
      <c r="PBT55" s="284"/>
      <c r="PBU55" s="285"/>
      <c r="PBV55" s="281"/>
      <c r="PBW55" s="282"/>
      <c r="PBX55" s="453"/>
      <c r="PBY55" s="453"/>
      <c r="PBZ55" s="453"/>
      <c r="PCA55" s="283"/>
      <c r="PCB55" s="284"/>
      <c r="PCC55" s="285"/>
      <c r="PCD55" s="281"/>
      <c r="PCE55" s="282"/>
      <c r="PCF55" s="453"/>
      <c r="PCG55" s="453"/>
      <c r="PCH55" s="453"/>
      <c r="PCI55" s="283"/>
      <c r="PCJ55" s="284"/>
      <c r="PCK55" s="285"/>
      <c r="PCL55" s="281"/>
      <c r="PCM55" s="282"/>
      <c r="PCN55" s="453"/>
      <c r="PCO55" s="453"/>
      <c r="PCP55" s="453"/>
      <c r="PCQ55" s="283"/>
      <c r="PCR55" s="284"/>
      <c r="PCS55" s="285"/>
      <c r="PCT55" s="281"/>
      <c r="PCU55" s="282"/>
      <c r="PCV55" s="453"/>
      <c r="PCW55" s="453"/>
      <c r="PCX55" s="453"/>
      <c r="PCY55" s="283"/>
      <c r="PCZ55" s="284"/>
      <c r="PDA55" s="285"/>
      <c r="PDB55" s="281"/>
      <c r="PDC55" s="282"/>
      <c r="PDD55" s="453"/>
      <c r="PDE55" s="453"/>
      <c r="PDF55" s="453"/>
      <c r="PDG55" s="283"/>
      <c r="PDH55" s="284"/>
      <c r="PDI55" s="285"/>
      <c r="PDJ55" s="281"/>
      <c r="PDK55" s="282"/>
      <c r="PDL55" s="453"/>
      <c r="PDM55" s="453"/>
      <c r="PDN55" s="453"/>
      <c r="PDO55" s="283"/>
      <c r="PDP55" s="284"/>
      <c r="PDQ55" s="285"/>
      <c r="PDR55" s="281"/>
      <c r="PDS55" s="282"/>
      <c r="PDT55" s="453"/>
      <c r="PDU55" s="453"/>
      <c r="PDV55" s="453"/>
      <c r="PDW55" s="283"/>
      <c r="PDX55" s="284"/>
      <c r="PDY55" s="285"/>
      <c r="PDZ55" s="281"/>
      <c r="PEA55" s="282"/>
      <c r="PEB55" s="453"/>
      <c r="PEC55" s="453"/>
      <c r="PED55" s="453"/>
      <c r="PEE55" s="283"/>
      <c r="PEF55" s="284"/>
      <c r="PEG55" s="285"/>
      <c r="PEH55" s="281"/>
      <c r="PEI55" s="282"/>
      <c r="PEJ55" s="453"/>
      <c r="PEK55" s="453"/>
      <c r="PEL55" s="453"/>
      <c r="PEM55" s="283"/>
      <c r="PEN55" s="284"/>
      <c r="PEO55" s="285"/>
      <c r="PEP55" s="281"/>
      <c r="PEQ55" s="282"/>
      <c r="PER55" s="453"/>
      <c r="PES55" s="453"/>
      <c r="PET55" s="453"/>
      <c r="PEU55" s="283"/>
      <c r="PEV55" s="284"/>
      <c r="PEW55" s="285"/>
      <c r="PEX55" s="281"/>
      <c r="PEY55" s="282"/>
      <c r="PEZ55" s="453"/>
      <c r="PFA55" s="453"/>
      <c r="PFB55" s="453"/>
      <c r="PFC55" s="283"/>
      <c r="PFD55" s="284"/>
      <c r="PFE55" s="285"/>
      <c r="PFF55" s="281"/>
      <c r="PFG55" s="282"/>
      <c r="PFH55" s="453"/>
      <c r="PFI55" s="453"/>
      <c r="PFJ55" s="453"/>
      <c r="PFK55" s="283"/>
      <c r="PFL55" s="284"/>
      <c r="PFM55" s="285"/>
      <c r="PFN55" s="281"/>
      <c r="PFO55" s="282"/>
      <c r="PFP55" s="453"/>
      <c r="PFQ55" s="453"/>
      <c r="PFR55" s="453"/>
      <c r="PFS55" s="283"/>
      <c r="PFT55" s="284"/>
      <c r="PFU55" s="285"/>
      <c r="PFV55" s="281"/>
      <c r="PFW55" s="282"/>
      <c r="PFX55" s="453"/>
      <c r="PFY55" s="453"/>
      <c r="PFZ55" s="453"/>
      <c r="PGA55" s="283"/>
      <c r="PGB55" s="284"/>
      <c r="PGC55" s="285"/>
      <c r="PGD55" s="281"/>
      <c r="PGE55" s="282"/>
      <c r="PGF55" s="453"/>
      <c r="PGG55" s="453"/>
      <c r="PGH55" s="453"/>
      <c r="PGI55" s="283"/>
      <c r="PGJ55" s="284"/>
      <c r="PGK55" s="285"/>
      <c r="PGL55" s="281"/>
      <c r="PGM55" s="282"/>
      <c r="PGN55" s="453"/>
      <c r="PGO55" s="453"/>
      <c r="PGP55" s="453"/>
      <c r="PGQ55" s="283"/>
      <c r="PGR55" s="284"/>
      <c r="PGS55" s="285"/>
      <c r="PGT55" s="281"/>
      <c r="PGU55" s="282"/>
      <c r="PGV55" s="453"/>
      <c r="PGW55" s="453"/>
      <c r="PGX55" s="453"/>
      <c r="PGY55" s="283"/>
      <c r="PGZ55" s="284"/>
      <c r="PHA55" s="285"/>
      <c r="PHB55" s="281"/>
      <c r="PHC55" s="282"/>
      <c r="PHD55" s="453"/>
      <c r="PHE55" s="453"/>
      <c r="PHF55" s="453"/>
      <c r="PHG55" s="283"/>
      <c r="PHH55" s="284"/>
      <c r="PHI55" s="285"/>
      <c r="PHJ55" s="281"/>
      <c r="PHK55" s="282"/>
      <c r="PHL55" s="453"/>
      <c r="PHM55" s="453"/>
      <c r="PHN55" s="453"/>
      <c r="PHO55" s="283"/>
      <c r="PHP55" s="284"/>
      <c r="PHQ55" s="285"/>
      <c r="PHR55" s="281"/>
      <c r="PHS55" s="282"/>
      <c r="PHT55" s="453"/>
      <c r="PHU55" s="453"/>
      <c r="PHV55" s="453"/>
      <c r="PHW55" s="283"/>
      <c r="PHX55" s="284"/>
      <c r="PHY55" s="285"/>
      <c r="PHZ55" s="281"/>
      <c r="PIA55" s="282"/>
      <c r="PIB55" s="453"/>
      <c r="PIC55" s="453"/>
      <c r="PID55" s="453"/>
      <c r="PIE55" s="283"/>
      <c r="PIF55" s="284"/>
      <c r="PIG55" s="285"/>
      <c r="PIH55" s="281"/>
      <c r="PII55" s="282"/>
      <c r="PIJ55" s="453"/>
      <c r="PIK55" s="453"/>
      <c r="PIL55" s="453"/>
      <c r="PIM55" s="283"/>
      <c r="PIN55" s="284"/>
      <c r="PIO55" s="285"/>
      <c r="PIP55" s="281"/>
      <c r="PIQ55" s="282"/>
      <c r="PIR55" s="453"/>
      <c r="PIS55" s="453"/>
      <c r="PIT55" s="453"/>
      <c r="PIU55" s="283"/>
      <c r="PIV55" s="284"/>
      <c r="PIW55" s="285"/>
      <c r="PIX55" s="281"/>
      <c r="PIY55" s="282"/>
      <c r="PIZ55" s="453"/>
      <c r="PJA55" s="453"/>
      <c r="PJB55" s="453"/>
      <c r="PJC55" s="283"/>
      <c r="PJD55" s="284"/>
      <c r="PJE55" s="285"/>
      <c r="PJF55" s="281"/>
      <c r="PJG55" s="282"/>
      <c r="PJH55" s="453"/>
      <c r="PJI55" s="453"/>
      <c r="PJJ55" s="453"/>
      <c r="PJK55" s="283"/>
      <c r="PJL55" s="284"/>
      <c r="PJM55" s="285"/>
      <c r="PJN55" s="281"/>
      <c r="PJO55" s="282"/>
      <c r="PJP55" s="453"/>
      <c r="PJQ55" s="453"/>
      <c r="PJR55" s="453"/>
      <c r="PJS55" s="283"/>
      <c r="PJT55" s="284"/>
      <c r="PJU55" s="285"/>
      <c r="PJV55" s="281"/>
      <c r="PJW55" s="282"/>
      <c r="PJX55" s="453"/>
      <c r="PJY55" s="453"/>
      <c r="PJZ55" s="453"/>
      <c r="PKA55" s="283"/>
      <c r="PKB55" s="284"/>
      <c r="PKC55" s="285"/>
      <c r="PKD55" s="281"/>
      <c r="PKE55" s="282"/>
      <c r="PKF55" s="453"/>
      <c r="PKG55" s="453"/>
      <c r="PKH55" s="453"/>
      <c r="PKI55" s="283"/>
      <c r="PKJ55" s="284"/>
      <c r="PKK55" s="285"/>
      <c r="PKL55" s="281"/>
      <c r="PKM55" s="282"/>
      <c r="PKN55" s="453"/>
      <c r="PKO55" s="453"/>
      <c r="PKP55" s="453"/>
      <c r="PKQ55" s="283"/>
      <c r="PKR55" s="284"/>
      <c r="PKS55" s="285"/>
      <c r="PKT55" s="281"/>
      <c r="PKU55" s="282"/>
      <c r="PKV55" s="453"/>
      <c r="PKW55" s="453"/>
      <c r="PKX55" s="453"/>
      <c r="PKY55" s="283"/>
      <c r="PKZ55" s="284"/>
      <c r="PLA55" s="285"/>
      <c r="PLB55" s="281"/>
      <c r="PLC55" s="282"/>
      <c r="PLD55" s="453"/>
      <c r="PLE55" s="453"/>
      <c r="PLF55" s="453"/>
      <c r="PLG55" s="283"/>
      <c r="PLH55" s="284"/>
      <c r="PLI55" s="285"/>
      <c r="PLJ55" s="281"/>
      <c r="PLK55" s="282"/>
      <c r="PLL55" s="453"/>
      <c r="PLM55" s="453"/>
      <c r="PLN55" s="453"/>
      <c r="PLO55" s="283"/>
      <c r="PLP55" s="284"/>
      <c r="PLQ55" s="285"/>
      <c r="PLR55" s="281"/>
      <c r="PLS55" s="282"/>
      <c r="PLT55" s="453"/>
      <c r="PLU55" s="453"/>
      <c r="PLV55" s="453"/>
      <c r="PLW55" s="283"/>
      <c r="PLX55" s="284"/>
      <c r="PLY55" s="285"/>
      <c r="PLZ55" s="281"/>
      <c r="PMA55" s="282"/>
      <c r="PMB55" s="453"/>
      <c r="PMC55" s="453"/>
      <c r="PMD55" s="453"/>
      <c r="PME55" s="283"/>
      <c r="PMF55" s="284"/>
      <c r="PMG55" s="285"/>
      <c r="PMH55" s="281"/>
      <c r="PMI55" s="282"/>
      <c r="PMJ55" s="453"/>
      <c r="PMK55" s="453"/>
      <c r="PML55" s="453"/>
      <c r="PMM55" s="283"/>
      <c r="PMN55" s="284"/>
      <c r="PMO55" s="285"/>
      <c r="PMP55" s="281"/>
      <c r="PMQ55" s="282"/>
      <c r="PMR55" s="453"/>
      <c r="PMS55" s="453"/>
      <c r="PMT55" s="453"/>
      <c r="PMU55" s="283"/>
      <c r="PMV55" s="284"/>
      <c r="PMW55" s="285"/>
      <c r="PMX55" s="281"/>
      <c r="PMY55" s="282"/>
      <c r="PMZ55" s="453"/>
      <c r="PNA55" s="453"/>
      <c r="PNB55" s="453"/>
      <c r="PNC55" s="283"/>
      <c r="PND55" s="284"/>
      <c r="PNE55" s="285"/>
      <c r="PNF55" s="281"/>
      <c r="PNG55" s="282"/>
      <c r="PNH55" s="453"/>
      <c r="PNI55" s="453"/>
      <c r="PNJ55" s="453"/>
      <c r="PNK55" s="283"/>
      <c r="PNL55" s="284"/>
      <c r="PNM55" s="285"/>
      <c r="PNN55" s="281"/>
      <c r="PNO55" s="282"/>
      <c r="PNP55" s="453"/>
      <c r="PNQ55" s="453"/>
      <c r="PNR55" s="453"/>
      <c r="PNS55" s="283"/>
      <c r="PNT55" s="284"/>
      <c r="PNU55" s="285"/>
      <c r="PNV55" s="281"/>
      <c r="PNW55" s="282"/>
      <c r="PNX55" s="453"/>
      <c r="PNY55" s="453"/>
      <c r="PNZ55" s="453"/>
      <c r="POA55" s="283"/>
      <c r="POB55" s="284"/>
      <c r="POC55" s="285"/>
      <c r="POD55" s="281"/>
      <c r="POE55" s="282"/>
      <c r="POF55" s="453"/>
      <c r="POG55" s="453"/>
      <c r="POH55" s="453"/>
      <c r="POI55" s="283"/>
      <c r="POJ55" s="284"/>
      <c r="POK55" s="285"/>
      <c r="POL55" s="281"/>
      <c r="POM55" s="282"/>
      <c r="PON55" s="453"/>
      <c r="POO55" s="453"/>
      <c r="POP55" s="453"/>
      <c r="POQ55" s="283"/>
      <c r="POR55" s="284"/>
      <c r="POS55" s="285"/>
      <c r="POT55" s="281"/>
      <c r="POU55" s="282"/>
      <c r="POV55" s="453"/>
      <c r="POW55" s="453"/>
      <c r="POX55" s="453"/>
      <c r="POY55" s="283"/>
      <c r="POZ55" s="284"/>
      <c r="PPA55" s="285"/>
      <c r="PPB55" s="281"/>
      <c r="PPC55" s="282"/>
      <c r="PPD55" s="453"/>
      <c r="PPE55" s="453"/>
      <c r="PPF55" s="453"/>
      <c r="PPG55" s="283"/>
      <c r="PPH55" s="284"/>
      <c r="PPI55" s="285"/>
      <c r="PPJ55" s="281"/>
      <c r="PPK55" s="282"/>
      <c r="PPL55" s="453"/>
      <c r="PPM55" s="453"/>
      <c r="PPN55" s="453"/>
      <c r="PPO55" s="283"/>
      <c r="PPP55" s="284"/>
      <c r="PPQ55" s="285"/>
      <c r="PPR55" s="281"/>
      <c r="PPS55" s="282"/>
      <c r="PPT55" s="453"/>
      <c r="PPU55" s="453"/>
      <c r="PPV55" s="453"/>
      <c r="PPW55" s="283"/>
      <c r="PPX55" s="284"/>
      <c r="PPY55" s="285"/>
      <c r="PPZ55" s="281"/>
      <c r="PQA55" s="282"/>
      <c r="PQB55" s="453"/>
      <c r="PQC55" s="453"/>
      <c r="PQD55" s="453"/>
      <c r="PQE55" s="283"/>
      <c r="PQF55" s="284"/>
      <c r="PQG55" s="285"/>
      <c r="PQH55" s="281"/>
      <c r="PQI55" s="282"/>
      <c r="PQJ55" s="453"/>
      <c r="PQK55" s="453"/>
      <c r="PQL55" s="453"/>
      <c r="PQM55" s="283"/>
      <c r="PQN55" s="284"/>
      <c r="PQO55" s="285"/>
      <c r="PQP55" s="281"/>
      <c r="PQQ55" s="282"/>
      <c r="PQR55" s="453"/>
      <c r="PQS55" s="453"/>
      <c r="PQT55" s="453"/>
      <c r="PQU55" s="283"/>
      <c r="PQV55" s="284"/>
      <c r="PQW55" s="285"/>
      <c r="PQX55" s="281"/>
      <c r="PQY55" s="282"/>
      <c r="PQZ55" s="453"/>
      <c r="PRA55" s="453"/>
      <c r="PRB55" s="453"/>
      <c r="PRC55" s="283"/>
      <c r="PRD55" s="284"/>
      <c r="PRE55" s="285"/>
      <c r="PRF55" s="281"/>
      <c r="PRG55" s="282"/>
      <c r="PRH55" s="453"/>
      <c r="PRI55" s="453"/>
      <c r="PRJ55" s="453"/>
      <c r="PRK55" s="283"/>
      <c r="PRL55" s="284"/>
      <c r="PRM55" s="285"/>
      <c r="PRN55" s="281"/>
      <c r="PRO55" s="282"/>
      <c r="PRP55" s="453"/>
      <c r="PRQ55" s="453"/>
      <c r="PRR55" s="453"/>
      <c r="PRS55" s="283"/>
      <c r="PRT55" s="284"/>
      <c r="PRU55" s="285"/>
      <c r="PRV55" s="281"/>
      <c r="PRW55" s="282"/>
      <c r="PRX55" s="453"/>
      <c r="PRY55" s="453"/>
      <c r="PRZ55" s="453"/>
      <c r="PSA55" s="283"/>
      <c r="PSB55" s="284"/>
      <c r="PSC55" s="285"/>
      <c r="PSD55" s="281"/>
      <c r="PSE55" s="282"/>
      <c r="PSF55" s="453"/>
      <c r="PSG55" s="453"/>
      <c r="PSH55" s="453"/>
      <c r="PSI55" s="283"/>
      <c r="PSJ55" s="284"/>
      <c r="PSK55" s="285"/>
      <c r="PSL55" s="281"/>
      <c r="PSM55" s="282"/>
      <c r="PSN55" s="453"/>
      <c r="PSO55" s="453"/>
      <c r="PSP55" s="453"/>
      <c r="PSQ55" s="283"/>
      <c r="PSR55" s="284"/>
      <c r="PSS55" s="285"/>
      <c r="PST55" s="281"/>
      <c r="PSU55" s="282"/>
      <c r="PSV55" s="453"/>
      <c r="PSW55" s="453"/>
      <c r="PSX55" s="453"/>
      <c r="PSY55" s="283"/>
      <c r="PSZ55" s="284"/>
      <c r="PTA55" s="285"/>
      <c r="PTB55" s="281"/>
      <c r="PTC55" s="282"/>
      <c r="PTD55" s="453"/>
      <c r="PTE55" s="453"/>
      <c r="PTF55" s="453"/>
      <c r="PTG55" s="283"/>
      <c r="PTH55" s="284"/>
      <c r="PTI55" s="285"/>
      <c r="PTJ55" s="281"/>
      <c r="PTK55" s="282"/>
      <c r="PTL55" s="453"/>
      <c r="PTM55" s="453"/>
      <c r="PTN55" s="453"/>
      <c r="PTO55" s="283"/>
      <c r="PTP55" s="284"/>
      <c r="PTQ55" s="285"/>
      <c r="PTR55" s="281"/>
      <c r="PTS55" s="282"/>
      <c r="PTT55" s="453"/>
      <c r="PTU55" s="453"/>
      <c r="PTV55" s="453"/>
      <c r="PTW55" s="283"/>
      <c r="PTX55" s="284"/>
      <c r="PTY55" s="285"/>
      <c r="PTZ55" s="281"/>
      <c r="PUA55" s="282"/>
      <c r="PUB55" s="453"/>
      <c r="PUC55" s="453"/>
      <c r="PUD55" s="453"/>
      <c r="PUE55" s="283"/>
      <c r="PUF55" s="284"/>
      <c r="PUG55" s="285"/>
      <c r="PUH55" s="281"/>
      <c r="PUI55" s="282"/>
      <c r="PUJ55" s="453"/>
      <c r="PUK55" s="453"/>
      <c r="PUL55" s="453"/>
      <c r="PUM55" s="283"/>
      <c r="PUN55" s="284"/>
      <c r="PUO55" s="285"/>
      <c r="PUP55" s="281"/>
      <c r="PUQ55" s="282"/>
      <c r="PUR55" s="453"/>
      <c r="PUS55" s="453"/>
      <c r="PUT55" s="453"/>
      <c r="PUU55" s="283"/>
      <c r="PUV55" s="284"/>
      <c r="PUW55" s="285"/>
      <c r="PUX55" s="281"/>
      <c r="PUY55" s="282"/>
      <c r="PUZ55" s="453"/>
      <c r="PVA55" s="453"/>
      <c r="PVB55" s="453"/>
      <c r="PVC55" s="283"/>
      <c r="PVD55" s="284"/>
      <c r="PVE55" s="285"/>
      <c r="PVF55" s="281"/>
      <c r="PVG55" s="282"/>
      <c r="PVH55" s="453"/>
      <c r="PVI55" s="453"/>
      <c r="PVJ55" s="453"/>
      <c r="PVK55" s="283"/>
      <c r="PVL55" s="284"/>
      <c r="PVM55" s="285"/>
      <c r="PVN55" s="281"/>
      <c r="PVO55" s="282"/>
      <c r="PVP55" s="453"/>
      <c r="PVQ55" s="453"/>
      <c r="PVR55" s="453"/>
      <c r="PVS55" s="283"/>
      <c r="PVT55" s="284"/>
      <c r="PVU55" s="285"/>
      <c r="PVV55" s="281"/>
      <c r="PVW55" s="282"/>
      <c r="PVX55" s="453"/>
      <c r="PVY55" s="453"/>
      <c r="PVZ55" s="453"/>
      <c r="PWA55" s="283"/>
      <c r="PWB55" s="284"/>
      <c r="PWC55" s="285"/>
      <c r="PWD55" s="281"/>
      <c r="PWE55" s="282"/>
      <c r="PWF55" s="453"/>
      <c r="PWG55" s="453"/>
      <c r="PWH55" s="453"/>
      <c r="PWI55" s="283"/>
      <c r="PWJ55" s="284"/>
      <c r="PWK55" s="285"/>
      <c r="PWL55" s="281"/>
      <c r="PWM55" s="282"/>
      <c r="PWN55" s="453"/>
      <c r="PWO55" s="453"/>
      <c r="PWP55" s="453"/>
      <c r="PWQ55" s="283"/>
      <c r="PWR55" s="284"/>
      <c r="PWS55" s="285"/>
      <c r="PWT55" s="281"/>
      <c r="PWU55" s="282"/>
      <c r="PWV55" s="453"/>
      <c r="PWW55" s="453"/>
      <c r="PWX55" s="453"/>
      <c r="PWY55" s="283"/>
      <c r="PWZ55" s="284"/>
      <c r="PXA55" s="285"/>
      <c r="PXB55" s="281"/>
      <c r="PXC55" s="282"/>
      <c r="PXD55" s="453"/>
      <c r="PXE55" s="453"/>
      <c r="PXF55" s="453"/>
      <c r="PXG55" s="283"/>
      <c r="PXH55" s="284"/>
      <c r="PXI55" s="285"/>
      <c r="PXJ55" s="281"/>
      <c r="PXK55" s="282"/>
      <c r="PXL55" s="453"/>
      <c r="PXM55" s="453"/>
      <c r="PXN55" s="453"/>
      <c r="PXO55" s="283"/>
      <c r="PXP55" s="284"/>
      <c r="PXQ55" s="285"/>
      <c r="PXR55" s="281"/>
      <c r="PXS55" s="282"/>
      <c r="PXT55" s="453"/>
      <c r="PXU55" s="453"/>
      <c r="PXV55" s="453"/>
      <c r="PXW55" s="283"/>
      <c r="PXX55" s="284"/>
      <c r="PXY55" s="285"/>
      <c r="PXZ55" s="281"/>
      <c r="PYA55" s="282"/>
      <c r="PYB55" s="453"/>
      <c r="PYC55" s="453"/>
      <c r="PYD55" s="453"/>
      <c r="PYE55" s="283"/>
      <c r="PYF55" s="284"/>
      <c r="PYG55" s="285"/>
      <c r="PYH55" s="281"/>
      <c r="PYI55" s="282"/>
      <c r="PYJ55" s="453"/>
      <c r="PYK55" s="453"/>
      <c r="PYL55" s="453"/>
      <c r="PYM55" s="283"/>
      <c r="PYN55" s="284"/>
      <c r="PYO55" s="285"/>
      <c r="PYP55" s="281"/>
      <c r="PYQ55" s="282"/>
      <c r="PYR55" s="453"/>
      <c r="PYS55" s="453"/>
      <c r="PYT55" s="453"/>
      <c r="PYU55" s="283"/>
      <c r="PYV55" s="284"/>
      <c r="PYW55" s="285"/>
      <c r="PYX55" s="281"/>
      <c r="PYY55" s="282"/>
      <c r="PYZ55" s="453"/>
      <c r="PZA55" s="453"/>
      <c r="PZB55" s="453"/>
      <c r="PZC55" s="283"/>
      <c r="PZD55" s="284"/>
      <c r="PZE55" s="285"/>
      <c r="PZF55" s="281"/>
      <c r="PZG55" s="282"/>
      <c r="PZH55" s="453"/>
      <c r="PZI55" s="453"/>
      <c r="PZJ55" s="453"/>
      <c r="PZK55" s="283"/>
      <c r="PZL55" s="284"/>
      <c r="PZM55" s="285"/>
      <c r="PZN55" s="281"/>
      <c r="PZO55" s="282"/>
      <c r="PZP55" s="453"/>
      <c r="PZQ55" s="453"/>
      <c r="PZR55" s="453"/>
      <c r="PZS55" s="283"/>
      <c r="PZT55" s="284"/>
      <c r="PZU55" s="285"/>
      <c r="PZV55" s="281"/>
      <c r="PZW55" s="282"/>
      <c r="PZX55" s="453"/>
      <c r="PZY55" s="453"/>
      <c r="PZZ55" s="453"/>
      <c r="QAA55" s="283"/>
      <c r="QAB55" s="284"/>
      <c r="QAC55" s="285"/>
      <c r="QAD55" s="281"/>
      <c r="QAE55" s="282"/>
      <c r="QAF55" s="453"/>
      <c r="QAG55" s="453"/>
      <c r="QAH55" s="453"/>
      <c r="QAI55" s="283"/>
      <c r="QAJ55" s="284"/>
      <c r="QAK55" s="285"/>
      <c r="QAL55" s="281"/>
      <c r="QAM55" s="282"/>
      <c r="QAN55" s="453"/>
      <c r="QAO55" s="453"/>
      <c r="QAP55" s="453"/>
      <c r="QAQ55" s="283"/>
      <c r="QAR55" s="284"/>
      <c r="QAS55" s="285"/>
      <c r="QAT55" s="281"/>
      <c r="QAU55" s="282"/>
      <c r="QAV55" s="453"/>
      <c r="QAW55" s="453"/>
      <c r="QAX55" s="453"/>
      <c r="QAY55" s="283"/>
      <c r="QAZ55" s="284"/>
      <c r="QBA55" s="285"/>
      <c r="QBB55" s="281"/>
      <c r="QBC55" s="282"/>
      <c r="QBD55" s="453"/>
      <c r="QBE55" s="453"/>
      <c r="QBF55" s="453"/>
      <c r="QBG55" s="283"/>
      <c r="QBH55" s="284"/>
      <c r="QBI55" s="285"/>
      <c r="QBJ55" s="281"/>
      <c r="QBK55" s="282"/>
      <c r="QBL55" s="453"/>
      <c r="QBM55" s="453"/>
      <c r="QBN55" s="453"/>
      <c r="QBO55" s="283"/>
      <c r="QBP55" s="284"/>
      <c r="QBQ55" s="285"/>
      <c r="QBR55" s="281"/>
      <c r="QBS55" s="282"/>
      <c r="QBT55" s="453"/>
      <c r="QBU55" s="453"/>
      <c r="QBV55" s="453"/>
      <c r="QBW55" s="283"/>
      <c r="QBX55" s="284"/>
      <c r="QBY55" s="285"/>
      <c r="QBZ55" s="281"/>
      <c r="QCA55" s="282"/>
      <c r="QCB55" s="453"/>
      <c r="QCC55" s="453"/>
      <c r="QCD55" s="453"/>
      <c r="QCE55" s="283"/>
      <c r="QCF55" s="284"/>
      <c r="QCG55" s="285"/>
      <c r="QCH55" s="281"/>
      <c r="QCI55" s="282"/>
      <c r="QCJ55" s="453"/>
      <c r="QCK55" s="453"/>
      <c r="QCL55" s="453"/>
      <c r="QCM55" s="283"/>
      <c r="QCN55" s="284"/>
      <c r="QCO55" s="285"/>
      <c r="QCP55" s="281"/>
      <c r="QCQ55" s="282"/>
      <c r="QCR55" s="453"/>
      <c r="QCS55" s="453"/>
      <c r="QCT55" s="453"/>
      <c r="QCU55" s="283"/>
      <c r="QCV55" s="284"/>
      <c r="QCW55" s="285"/>
      <c r="QCX55" s="281"/>
      <c r="QCY55" s="282"/>
      <c r="QCZ55" s="453"/>
      <c r="QDA55" s="453"/>
      <c r="QDB55" s="453"/>
      <c r="QDC55" s="283"/>
      <c r="QDD55" s="284"/>
      <c r="QDE55" s="285"/>
      <c r="QDF55" s="281"/>
      <c r="QDG55" s="282"/>
      <c r="QDH55" s="453"/>
      <c r="QDI55" s="453"/>
      <c r="QDJ55" s="453"/>
      <c r="QDK55" s="283"/>
      <c r="QDL55" s="284"/>
      <c r="QDM55" s="285"/>
      <c r="QDN55" s="281"/>
      <c r="QDO55" s="282"/>
      <c r="QDP55" s="453"/>
      <c r="QDQ55" s="453"/>
      <c r="QDR55" s="453"/>
      <c r="QDS55" s="283"/>
      <c r="QDT55" s="284"/>
      <c r="QDU55" s="285"/>
      <c r="QDV55" s="281"/>
      <c r="QDW55" s="282"/>
      <c r="QDX55" s="453"/>
      <c r="QDY55" s="453"/>
      <c r="QDZ55" s="453"/>
      <c r="QEA55" s="283"/>
      <c r="QEB55" s="284"/>
      <c r="QEC55" s="285"/>
      <c r="QED55" s="281"/>
      <c r="QEE55" s="282"/>
      <c r="QEF55" s="453"/>
      <c r="QEG55" s="453"/>
      <c r="QEH55" s="453"/>
      <c r="QEI55" s="283"/>
      <c r="QEJ55" s="284"/>
      <c r="QEK55" s="285"/>
      <c r="QEL55" s="281"/>
      <c r="QEM55" s="282"/>
      <c r="QEN55" s="453"/>
      <c r="QEO55" s="453"/>
      <c r="QEP55" s="453"/>
      <c r="QEQ55" s="283"/>
      <c r="QER55" s="284"/>
      <c r="QES55" s="285"/>
      <c r="QET55" s="281"/>
      <c r="QEU55" s="282"/>
      <c r="QEV55" s="453"/>
      <c r="QEW55" s="453"/>
      <c r="QEX55" s="453"/>
      <c r="QEY55" s="283"/>
      <c r="QEZ55" s="284"/>
      <c r="QFA55" s="285"/>
      <c r="QFB55" s="281"/>
      <c r="QFC55" s="282"/>
      <c r="QFD55" s="453"/>
      <c r="QFE55" s="453"/>
      <c r="QFF55" s="453"/>
      <c r="QFG55" s="283"/>
      <c r="QFH55" s="284"/>
      <c r="QFI55" s="285"/>
      <c r="QFJ55" s="281"/>
      <c r="QFK55" s="282"/>
      <c r="QFL55" s="453"/>
      <c r="QFM55" s="453"/>
      <c r="QFN55" s="453"/>
      <c r="QFO55" s="283"/>
      <c r="QFP55" s="284"/>
      <c r="QFQ55" s="285"/>
      <c r="QFR55" s="281"/>
      <c r="QFS55" s="282"/>
      <c r="QFT55" s="453"/>
      <c r="QFU55" s="453"/>
      <c r="QFV55" s="453"/>
      <c r="QFW55" s="283"/>
      <c r="QFX55" s="284"/>
      <c r="QFY55" s="285"/>
      <c r="QFZ55" s="281"/>
      <c r="QGA55" s="282"/>
      <c r="QGB55" s="453"/>
      <c r="QGC55" s="453"/>
      <c r="QGD55" s="453"/>
      <c r="QGE55" s="283"/>
      <c r="QGF55" s="284"/>
      <c r="QGG55" s="285"/>
      <c r="QGH55" s="281"/>
      <c r="QGI55" s="282"/>
      <c r="QGJ55" s="453"/>
      <c r="QGK55" s="453"/>
      <c r="QGL55" s="453"/>
      <c r="QGM55" s="283"/>
      <c r="QGN55" s="284"/>
      <c r="QGO55" s="285"/>
      <c r="QGP55" s="281"/>
      <c r="QGQ55" s="282"/>
      <c r="QGR55" s="453"/>
      <c r="QGS55" s="453"/>
      <c r="QGT55" s="453"/>
      <c r="QGU55" s="283"/>
      <c r="QGV55" s="284"/>
      <c r="QGW55" s="285"/>
      <c r="QGX55" s="281"/>
      <c r="QGY55" s="282"/>
      <c r="QGZ55" s="453"/>
      <c r="QHA55" s="453"/>
      <c r="QHB55" s="453"/>
      <c r="QHC55" s="283"/>
      <c r="QHD55" s="284"/>
      <c r="QHE55" s="285"/>
      <c r="QHF55" s="281"/>
      <c r="QHG55" s="282"/>
      <c r="QHH55" s="453"/>
      <c r="QHI55" s="453"/>
      <c r="QHJ55" s="453"/>
      <c r="QHK55" s="283"/>
      <c r="QHL55" s="284"/>
      <c r="QHM55" s="285"/>
      <c r="QHN55" s="281"/>
      <c r="QHO55" s="282"/>
      <c r="QHP55" s="453"/>
      <c r="QHQ55" s="453"/>
      <c r="QHR55" s="453"/>
      <c r="QHS55" s="283"/>
      <c r="QHT55" s="284"/>
      <c r="QHU55" s="285"/>
      <c r="QHV55" s="281"/>
      <c r="QHW55" s="282"/>
      <c r="QHX55" s="453"/>
      <c r="QHY55" s="453"/>
      <c r="QHZ55" s="453"/>
      <c r="QIA55" s="283"/>
      <c r="QIB55" s="284"/>
      <c r="QIC55" s="285"/>
      <c r="QID55" s="281"/>
      <c r="QIE55" s="282"/>
      <c r="QIF55" s="453"/>
      <c r="QIG55" s="453"/>
      <c r="QIH55" s="453"/>
      <c r="QII55" s="283"/>
      <c r="QIJ55" s="284"/>
      <c r="QIK55" s="285"/>
      <c r="QIL55" s="281"/>
      <c r="QIM55" s="282"/>
      <c r="QIN55" s="453"/>
      <c r="QIO55" s="453"/>
      <c r="QIP55" s="453"/>
      <c r="QIQ55" s="283"/>
      <c r="QIR55" s="284"/>
      <c r="QIS55" s="285"/>
      <c r="QIT55" s="281"/>
      <c r="QIU55" s="282"/>
      <c r="QIV55" s="453"/>
      <c r="QIW55" s="453"/>
      <c r="QIX55" s="453"/>
      <c r="QIY55" s="283"/>
      <c r="QIZ55" s="284"/>
      <c r="QJA55" s="285"/>
      <c r="QJB55" s="281"/>
      <c r="QJC55" s="282"/>
      <c r="QJD55" s="453"/>
      <c r="QJE55" s="453"/>
      <c r="QJF55" s="453"/>
      <c r="QJG55" s="283"/>
      <c r="QJH55" s="284"/>
      <c r="QJI55" s="285"/>
      <c r="QJJ55" s="281"/>
      <c r="QJK55" s="282"/>
      <c r="QJL55" s="453"/>
      <c r="QJM55" s="453"/>
      <c r="QJN55" s="453"/>
      <c r="QJO55" s="283"/>
      <c r="QJP55" s="284"/>
      <c r="QJQ55" s="285"/>
      <c r="QJR55" s="281"/>
      <c r="QJS55" s="282"/>
      <c r="QJT55" s="453"/>
      <c r="QJU55" s="453"/>
      <c r="QJV55" s="453"/>
      <c r="QJW55" s="283"/>
      <c r="QJX55" s="284"/>
      <c r="QJY55" s="285"/>
      <c r="QJZ55" s="281"/>
      <c r="QKA55" s="282"/>
      <c r="QKB55" s="453"/>
      <c r="QKC55" s="453"/>
      <c r="QKD55" s="453"/>
      <c r="QKE55" s="283"/>
      <c r="QKF55" s="284"/>
      <c r="QKG55" s="285"/>
      <c r="QKH55" s="281"/>
      <c r="QKI55" s="282"/>
      <c r="QKJ55" s="453"/>
      <c r="QKK55" s="453"/>
      <c r="QKL55" s="453"/>
      <c r="QKM55" s="283"/>
      <c r="QKN55" s="284"/>
      <c r="QKO55" s="285"/>
      <c r="QKP55" s="281"/>
      <c r="QKQ55" s="282"/>
      <c r="QKR55" s="453"/>
      <c r="QKS55" s="453"/>
      <c r="QKT55" s="453"/>
      <c r="QKU55" s="283"/>
      <c r="QKV55" s="284"/>
      <c r="QKW55" s="285"/>
      <c r="QKX55" s="281"/>
      <c r="QKY55" s="282"/>
      <c r="QKZ55" s="453"/>
      <c r="QLA55" s="453"/>
      <c r="QLB55" s="453"/>
      <c r="QLC55" s="283"/>
      <c r="QLD55" s="284"/>
      <c r="QLE55" s="285"/>
      <c r="QLF55" s="281"/>
      <c r="QLG55" s="282"/>
      <c r="QLH55" s="453"/>
      <c r="QLI55" s="453"/>
      <c r="QLJ55" s="453"/>
      <c r="QLK55" s="283"/>
      <c r="QLL55" s="284"/>
      <c r="QLM55" s="285"/>
      <c r="QLN55" s="281"/>
      <c r="QLO55" s="282"/>
      <c r="QLP55" s="453"/>
      <c r="QLQ55" s="453"/>
      <c r="QLR55" s="453"/>
      <c r="QLS55" s="283"/>
      <c r="QLT55" s="284"/>
      <c r="QLU55" s="285"/>
      <c r="QLV55" s="281"/>
      <c r="QLW55" s="282"/>
      <c r="QLX55" s="453"/>
      <c r="QLY55" s="453"/>
      <c r="QLZ55" s="453"/>
      <c r="QMA55" s="283"/>
      <c r="QMB55" s="284"/>
      <c r="QMC55" s="285"/>
      <c r="QMD55" s="281"/>
      <c r="QME55" s="282"/>
      <c r="QMF55" s="453"/>
      <c r="QMG55" s="453"/>
      <c r="QMH55" s="453"/>
      <c r="QMI55" s="283"/>
      <c r="QMJ55" s="284"/>
      <c r="QMK55" s="285"/>
      <c r="QML55" s="281"/>
      <c r="QMM55" s="282"/>
      <c r="QMN55" s="453"/>
      <c r="QMO55" s="453"/>
      <c r="QMP55" s="453"/>
      <c r="QMQ55" s="283"/>
      <c r="QMR55" s="284"/>
      <c r="QMS55" s="285"/>
      <c r="QMT55" s="281"/>
      <c r="QMU55" s="282"/>
      <c r="QMV55" s="453"/>
      <c r="QMW55" s="453"/>
      <c r="QMX55" s="453"/>
      <c r="QMY55" s="283"/>
      <c r="QMZ55" s="284"/>
      <c r="QNA55" s="285"/>
      <c r="QNB55" s="281"/>
      <c r="QNC55" s="282"/>
      <c r="QND55" s="453"/>
      <c r="QNE55" s="453"/>
      <c r="QNF55" s="453"/>
      <c r="QNG55" s="283"/>
      <c r="QNH55" s="284"/>
      <c r="QNI55" s="285"/>
      <c r="QNJ55" s="281"/>
      <c r="QNK55" s="282"/>
      <c r="QNL55" s="453"/>
      <c r="QNM55" s="453"/>
      <c r="QNN55" s="453"/>
      <c r="QNO55" s="283"/>
      <c r="QNP55" s="284"/>
      <c r="QNQ55" s="285"/>
      <c r="QNR55" s="281"/>
      <c r="QNS55" s="282"/>
      <c r="QNT55" s="453"/>
      <c r="QNU55" s="453"/>
      <c r="QNV55" s="453"/>
      <c r="QNW55" s="283"/>
      <c r="QNX55" s="284"/>
      <c r="QNY55" s="285"/>
      <c r="QNZ55" s="281"/>
      <c r="QOA55" s="282"/>
      <c r="QOB55" s="453"/>
      <c r="QOC55" s="453"/>
      <c r="QOD55" s="453"/>
      <c r="QOE55" s="283"/>
      <c r="QOF55" s="284"/>
      <c r="QOG55" s="285"/>
      <c r="QOH55" s="281"/>
      <c r="QOI55" s="282"/>
      <c r="QOJ55" s="453"/>
      <c r="QOK55" s="453"/>
      <c r="QOL55" s="453"/>
      <c r="QOM55" s="283"/>
      <c r="QON55" s="284"/>
      <c r="QOO55" s="285"/>
      <c r="QOP55" s="281"/>
      <c r="QOQ55" s="282"/>
      <c r="QOR55" s="453"/>
      <c r="QOS55" s="453"/>
      <c r="QOT55" s="453"/>
      <c r="QOU55" s="283"/>
      <c r="QOV55" s="284"/>
      <c r="QOW55" s="285"/>
      <c r="QOX55" s="281"/>
      <c r="QOY55" s="282"/>
      <c r="QOZ55" s="453"/>
      <c r="QPA55" s="453"/>
      <c r="QPB55" s="453"/>
      <c r="QPC55" s="283"/>
      <c r="QPD55" s="284"/>
      <c r="QPE55" s="285"/>
      <c r="QPF55" s="281"/>
      <c r="QPG55" s="282"/>
      <c r="QPH55" s="453"/>
      <c r="QPI55" s="453"/>
      <c r="QPJ55" s="453"/>
      <c r="QPK55" s="283"/>
      <c r="QPL55" s="284"/>
      <c r="QPM55" s="285"/>
      <c r="QPN55" s="281"/>
      <c r="QPO55" s="282"/>
      <c r="QPP55" s="453"/>
      <c r="QPQ55" s="453"/>
      <c r="QPR55" s="453"/>
      <c r="QPS55" s="283"/>
      <c r="QPT55" s="284"/>
      <c r="QPU55" s="285"/>
      <c r="QPV55" s="281"/>
      <c r="QPW55" s="282"/>
      <c r="QPX55" s="453"/>
      <c r="QPY55" s="453"/>
      <c r="QPZ55" s="453"/>
      <c r="QQA55" s="283"/>
      <c r="QQB55" s="284"/>
      <c r="QQC55" s="285"/>
      <c r="QQD55" s="281"/>
      <c r="QQE55" s="282"/>
      <c r="QQF55" s="453"/>
      <c r="QQG55" s="453"/>
      <c r="QQH55" s="453"/>
      <c r="QQI55" s="283"/>
      <c r="QQJ55" s="284"/>
      <c r="QQK55" s="285"/>
      <c r="QQL55" s="281"/>
      <c r="QQM55" s="282"/>
      <c r="QQN55" s="453"/>
      <c r="QQO55" s="453"/>
      <c r="QQP55" s="453"/>
      <c r="QQQ55" s="283"/>
      <c r="QQR55" s="284"/>
      <c r="QQS55" s="285"/>
      <c r="QQT55" s="281"/>
      <c r="QQU55" s="282"/>
      <c r="QQV55" s="453"/>
      <c r="QQW55" s="453"/>
      <c r="QQX55" s="453"/>
      <c r="QQY55" s="283"/>
      <c r="QQZ55" s="284"/>
      <c r="QRA55" s="285"/>
      <c r="QRB55" s="281"/>
      <c r="QRC55" s="282"/>
      <c r="QRD55" s="453"/>
      <c r="QRE55" s="453"/>
      <c r="QRF55" s="453"/>
      <c r="QRG55" s="283"/>
      <c r="QRH55" s="284"/>
      <c r="QRI55" s="285"/>
      <c r="QRJ55" s="281"/>
      <c r="QRK55" s="282"/>
      <c r="QRL55" s="453"/>
      <c r="QRM55" s="453"/>
      <c r="QRN55" s="453"/>
      <c r="QRO55" s="283"/>
      <c r="QRP55" s="284"/>
      <c r="QRQ55" s="285"/>
      <c r="QRR55" s="281"/>
      <c r="QRS55" s="282"/>
      <c r="QRT55" s="453"/>
      <c r="QRU55" s="453"/>
      <c r="QRV55" s="453"/>
      <c r="QRW55" s="283"/>
      <c r="QRX55" s="284"/>
      <c r="QRY55" s="285"/>
      <c r="QRZ55" s="281"/>
      <c r="QSA55" s="282"/>
      <c r="QSB55" s="453"/>
      <c r="QSC55" s="453"/>
      <c r="QSD55" s="453"/>
      <c r="QSE55" s="283"/>
      <c r="QSF55" s="284"/>
      <c r="QSG55" s="285"/>
      <c r="QSH55" s="281"/>
      <c r="QSI55" s="282"/>
      <c r="QSJ55" s="453"/>
      <c r="QSK55" s="453"/>
      <c r="QSL55" s="453"/>
      <c r="QSM55" s="283"/>
      <c r="QSN55" s="284"/>
      <c r="QSO55" s="285"/>
      <c r="QSP55" s="281"/>
      <c r="QSQ55" s="282"/>
      <c r="QSR55" s="453"/>
      <c r="QSS55" s="453"/>
      <c r="QST55" s="453"/>
      <c r="QSU55" s="283"/>
      <c r="QSV55" s="284"/>
      <c r="QSW55" s="285"/>
      <c r="QSX55" s="281"/>
      <c r="QSY55" s="282"/>
      <c r="QSZ55" s="453"/>
      <c r="QTA55" s="453"/>
      <c r="QTB55" s="453"/>
      <c r="QTC55" s="283"/>
      <c r="QTD55" s="284"/>
      <c r="QTE55" s="285"/>
      <c r="QTF55" s="281"/>
      <c r="QTG55" s="282"/>
      <c r="QTH55" s="453"/>
      <c r="QTI55" s="453"/>
      <c r="QTJ55" s="453"/>
      <c r="QTK55" s="283"/>
      <c r="QTL55" s="284"/>
      <c r="QTM55" s="285"/>
      <c r="QTN55" s="281"/>
      <c r="QTO55" s="282"/>
      <c r="QTP55" s="453"/>
      <c r="QTQ55" s="453"/>
      <c r="QTR55" s="453"/>
      <c r="QTS55" s="283"/>
      <c r="QTT55" s="284"/>
      <c r="QTU55" s="285"/>
      <c r="QTV55" s="281"/>
      <c r="QTW55" s="282"/>
      <c r="QTX55" s="453"/>
      <c r="QTY55" s="453"/>
      <c r="QTZ55" s="453"/>
      <c r="QUA55" s="283"/>
      <c r="QUB55" s="284"/>
      <c r="QUC55" s="285"/>
      <c r="QUD55" s="281"/>
      <c r="QUE55" s="282"/>
      <c r="QUF55" s="453"/>
      <c r="QUG55" s="453"/>
      <c r="QUH55" s="453"/>
      <c r="QUI55" s="283"/>
      <c r="QUJ55" s="284"/>
      <c r="QUK55" s="285"/>
      <c r="QUL55" s="281"/>
      <c r="QUM55" s="282"/>
      <c r="QUN55" s="453"/>
      <c r="QUO55" s="453"/>
      <c r="QUP55" s="453"/>
      <c r="QUQ55" s="283"/>
      <c r="QUR55" s="284"/>
      <c r="QUS55" s="285"/>
      <c r="QUT55" s="281"/>
      <c r="QUU55" s="282"/>
      <c r="QUV55" s="453"/>
      <c r="QUW55" s="453"/>
      <c r="QUX55" s="453"/>
      <c r="QUY55" s="283"/>
      <c r="QUZ55" s="284"/>
      <c r="QVA55" s="285"/>
      <c r="QVB55" s="281"/>
      <c r="QVC55" s="282"/>
      <c r="QVD55" s="453"/>
      <c r="QVE55" s="453"/>
      <c r="QVF55" s="453"/>
      <c r="QVG55" s="283"/>
      <c r="QVH55" s="284"/>
      <c r="QVI55" s="285"/>
      <c r="QVJ55" s="281"/>
      <c r="QVK55" s="282"/>
      <c r="QVL55" s="453"/>
      <c r="QVM55" s="453"/>
      <c r="QVN55" s="453"/>
      <c r="QVO55" s="283"/>
      <c r="QVP55" s="284"/>
      <c r="QVQ55" s="285"/>
      <c r="QVR55" s="281"/>
      <c r="QVS55" s="282"/>
      <c r="QVT55" s="453"/>
      <c r="QVU55" s="453"/>
      <c r="QVV55" s="453"/>
      <c r="QVW55" s="283"/>
      <c r="QVX55" s="284"/>
      <c r="QVY55" s="285"/>
      <c r="QVZ55" s="281"/>
      <c r="QWA55" s="282"/>
      <c r="QWB55" s="453"/>
      <c r="QWC55" s="453"/>
      <c r="QWD55" s="453"/>
      <c r="QWE55" s="283"/>
      <c r="QWF55" s="284"/>
      <c r="QWG55" s="285"/>
      <c r="QWH55" s="281"/>
      <c r="QWI55" s="282"/>
      <c r="QWJ55" s="453"/>
      <c r="QWK55" s="453"/>
      <c r="QWL55" s="453"/>
      <c r="QWM55" s="283"/>
      <c r="QWN55" s="284"/>
      <c r="QWO55" s="285"/>
      <c r="QWP55" s="281"/>
      <c r="QWQ55" s="282"/>
      <c r="QWR55" s="453"/>
      <c r="QWS55" s="453"/>
      <c r="QWT55" s="453"/>
      <c r="QWU55" s="283"/>
      <c r="QWV55" s="284"/>
      <c r="QWW55" s="285"/>
      <c r="QWX55" s="281"/>
      <c r="QWY55" s="282"/>
      <c r="QWZ55" s="453"/>
      <c r="QXA55" s="453"/>
      <c r="QXB55" s="453"/>
      <c r="QXC55" s="283"/>
      <c r="QXD55" s="284"/>
      <c r="QXE55" s="285"/>
      <c r="QXF55" s="281"/>
      <c r="QXG55" s="282"/>
      <c r="QXH55" s="453"/>
      <c r="QXI55" s="453"/>
      <c r="QXJ55" s="453"/>
      <c r="QXK55" s="283"/>
      <c r="QXL55" s="284"/>
      <c r="QXM55" s="285"/>
      <c r="QXN55" s="281"/>
      <c r="QXO55" s="282"/>
      <c r="QXP55" s="453"/>
      <c r="QXQ55" s="453"/>
      <c r="QXR55" s="453"/>
      <c r="QXS55" s="283"/>
      <c r="QXT55" s="284"/>
      <c r="QXU55" s="285"/>
      <c r="QXV55" s="281"/>
      <c r="QXW55" s="282"/>
      <c r="QXX55" s="453"/>
      <c r="QXY55" s="453"/>
      <c r="QXZ55" s="453"/>
      <c r="QYA55" s="283"/>
      <c r="QYB55" s="284"/>
      <c r="QYC55" s="285"/>
      <c r="QYD55" s="281"/>
      <c r="QYE55" s="282"/>
      <c r="QYF55" s="453"/>
      <c r="QYG55" s="453"/>
      <c r="QYH55" s="453"/>
      <c r="QYI55" s="283"/>
      <c r="QYJ55" s="284"/>
      <c r="QYK55" s="285"/>
      <c r="QYL55" s="281"/>
      <c r="QYM55" s="282"/>
      <c r="QYN55" s="453"/>
      <c r="QYO55" s="453"/>
      <c r="QYP55" s="453"/>
      <c r="QYQ55" s="283"/>
      <c r="QYR55" s="284"/>
      <c r="QYS55" s="285"/>
      <c r="QYT55" s="281"/>
      <c r="QYU55" s="282"/>
      <c r="QYV55" s="453"/>
      <c r="QYW55" s="453"/>
      <c r="QYX55" s="453"/>
      <c r="QYY55" s="283"/>
      <c r="QYZ55" s="284"/>
      <c r="QZA55" s="285"/>
      <c r="QZB55" s="281"/>
      <c r="QZC55" s="282"/>
      <c r="QZD55" s="453"/>
      <c r="QZE55" s="453"/>
      <c r="QZF55" s="453"/>
      <c r="QZG55" s="283"/>
      <c r="QZH55" s="284"/>
      <c r="QZI55" s="285"/>
      <c r="QZJ55" s="281"/>
      <c r="QZK55" s="282"/>
      <c r="QZL55" s="453"/>
      <c r="QZM55" s="453"/>
      <c r="QZN55" s="453"/>
      <c r="QZO55" s="283"/>
      <c r="QZP55" s="284"/>
      <c r="QZQ55" s="285"/>
      <c r="QZR55" s="281"/>
      <c r="QZS55" s="282"/>
      <c r="QZT55" s="453"/>
      <c r="QZU55" s="453"/>
      <c r="QZV55" s="453"/>
      <c r="QZW55" s="283"/>
      <c r="QZX55" s="284"/>
      <c r="QZY55" s="285"/>
      <c r="QZZ55" s="281"/>
      <c r="RAA55" s="282"/>
      <c r="RAB55" s="453"/>
      <c r="RAC55" s="453"/>
      <c r="RAD55" s="453"/>
      <c r="RAE55" s="283"/>
      <c r="RAF55" s="284"/>
      <c r="RAG55" s="285"/>
      <c r="RAH55" s="281"/>
      <c r="RAI55" s="282"/>
      <c r="RAJ55" s="453"/>
      <c r="RAK55" s="453"/>
      <c r="RAL55" s="453"/>
      <c r="RAM55" s="283"/>
      <c r="RAN55" s="284"/>
      <c r="RAO55" s="285"/>
      <c r="RAP55" s="281"/>
      <c r="RAQ55" s="282"/>
      <c r="RAR55" s="453"/>
      <c r="RAS55" s="453"/>
      <c r="RAT55" s="453"/>
      <c r="RAU55" s="283"/>
      <c r="RAV55" s="284"/>
      <c r="RAW55" s="285"/>
      <c r="RAX55" s="281"/>
      <c r="RAY55" s="282"/>
      <c r="RAZ55" s="453"/>
      <c r="RBA55" s="453"/>
      <c r="RBB55" s="453"/>
      <c r="RBC55" s="283"/>
      <c r="RBD55" s="284"/>
      <c r="RBE55" s="285"/>
      <c r="RBF55" s="281"/>
      <c r="RBG55" s="282"/>
      <c r="RBH55" s="453"/>
      <c r="RBI55" s="453"/>
      <c r="RBJ55" s="453"/>
      <c r="RBK55" s="283"/>
      <c r="RBL55" s="284"/>
      <c r="RBM55" s="285"/>
      <c r="RBN55" s="281"/>
      <c r="RBO55" s="282"/>
      <c r="RBP55" s="453"/>
      <c r="RBQ55" s="453"/>
      <c r="RBR55" s="453"/>
      <c r="RBS55" s="283"/>
      <c r="RBT55" s="284"/>
      <c r="RBU55" s="285"/>
      <c r="RBV55" s="281"/>
      <c r="RBW55" s="282"/>
      <c r="RBX55" s="453"/>
      <c r="RBY55" s="453"/>
      <c r="RBZ55" s="453"/>
      <c r="RCA55" s="283"/>
      <c r="RCB55" s="284"/>
      <c r="RCC55" s="285"/>
      <c r="RCD55" s="281"/>
      <c r="RCE55" s="282"/>
      <c r="RCF55" s="453"/>
      <c r="RCG55" s="453"/>
      <c r="RCH55" s="453"/>
      <c r="RCI55" s="283"/>
      <c r="RCJ55" s="284"/>
      <c r="RCK55" s="285"/>
      <c r="RCL55" s="281"/>
      <c r="RCM55" s="282"/>
      <c r="RCN55" s="453"/>
      <c r="RCO55" s="453"/>
      <c r="RCP55" s="453"/>
      <c r="RCQ55" s="283"/>
      <c r="RCR55" s="284"/>
      <c r="RCS55" s="285"/>
      <c r="RCT55" s="281"/>
      <c r="RCU55" s="282"/>
      <c r="RCV55" s="453"/>
      <c r="RCW55" s="453"/>
      <c r="RCX55" s="453"/>
      <c r="RCY55" s="283"/>
      <c r="RCZ55" s="284"/>
      <c r="RDA55" s="285"/>
      <c r="RDB55" s="281"/>
      <c r="RDC55" s="282"/>
      <c r="RDD55" s="453"/>
      <c r="RDE55" s="453"/>
      <c r="RDF55" s="453"/>
      <c r="RDG55" s="283"/>
      <c r="RDH55" s="284"/>
      <c r="RDI55" s="285"/>
      <c r="RDJ55" s="281"/>
      <c r="RDK55" s="282"/>
      <c r="RDL55" s="453"/>
      <c r="RDM55" s="453"/>
      <c r="RDN55" s="453"/>
      <c r="RDO55" s="283"/>
      <c r="RDP55" s="284"/>
      <c r="RDQ55" s="285"/>
      <c r="RDR55" s="281"/>
      <c r="RDS55" s="282"/>
      <c r="RDT55" s="453"/>
      <c r="RDU55" s="453"/>
      <c r="RDV55" s="453"/>
      <c r="RDW55" s="283"/>
      <c r="RDX55" s="284"/>
      <c r="RDY55" s="285"/>
      <c r="RDZ55" s="281"/>
      <c r="REA55" s="282"/>
      <c r="REB55" s="453"/>
      <c r="REC55" s="453"/>
      <c r="RED55" s="453"/>
      <c r="REE55" s="283"/>
      <c r="REF55" s="284"/>
      <c r="REG55" s="285"/>
      <c r="REH55" s="281"/>
      <c r="REI55" s="282"/>
      <c r="REJ55" s="453"/>
      <c r="REK55" s="453"/>
      <c r="REL55" s="453"/>
      <c r="REM55" s="283"/>
      <c r="REN55" s="284"/>
      <c r="REO55" s="285"/>
      <c r="REP55" s="281"/>
      <c r="REQ55" s="282"/>
      <c r="RER55" s="453"/>
      <c r="RES55" s="453"/>
      <c r="RET55" s="453"/>
      <c r="REU55" s="283"/>
      <c r="REV55" s="284"/>
      <c r="REW55" s="285"/>
      <c r="REX55" s="281"/>
      <c r="REY55" s="282"/>
      <c r="REZ55" s="453"/>
      <c r="RFA55" s="453"/>
      <c r="RFB55" s="453"/>
      <c r="RFC55" s="283"/>
      <c r="RFD55" s="284"/>
      <c r="RFE55" s="285"/>
      <c r="RFF55" s="281"/>
      <c r="RFG55" s="282"/>
      <c r="RFH55" s="453"/>
      <c r="RFI55" s="453"/>
      <c r="RFJ55" s="453"/>
      <c r="RFK55" s="283"/>
      <c r="RFL55" s="284"/>
      <c r="RFM55" s="285"/>
      <c r="RFN55" s="281"/>
      <c r="RFO55" s="282"/>
      <c r="RFP55" s="453"/>
      <c r="RFQ55" s="453"/>
      <c r="RFR55" s="453"/>
      <c r="RFS55" s="283"/>
      <c r="RFT55" s="284"/>
      <c r="RFU55" s="285"/>
      <c r="RFV55" s="281"/>
      <c r="RFW55" s="282"/>
      <c r="RFX55" s="453"/>
      <c r="RFY55" s="453"/>
      <c r="RFZ55" s="453"/>
      <c r="RGA55" s="283"/>
      <c r="RGB55" s="284"/>
      <c r="RGC55" s="285"/>
      <c r="RGD55" s="281"/>
      <c r="RGE55" s="282"/>
      <c r="RGF55" s="453"/>
      <c r="RGG55" s="453"/>
      <c r="RGH55" s="453"/>
      <c r="RGI55" s="283"/>
      <c r="RGJ55" s="284"/>
      <c r="RGK55" s="285"/>
      <c r="RGL55" s="281"/>
      <c r="RGM55" s="282"/>
      <c r="RGN55" s="453"/>
      <c r="RGO55" s="453"/>
      <c r="RGP55" s="453"/>
      <c r="RGQ55" s="283"/>
      <c r="RGR55" s="284"/>
      <c r="RGS55" s="285"/>
      <c r="RGT55" s="281"/>
      <c r="RGU55" s="282"/>
      <c r="RGV55" s="453"/>
      <c r="RGW55" s="453"/>
      <c r="RGX55" s="453"/>
      <c r="RGY55" s="283"/>
      <c r="RGZ55" s="284"/>
      <c r="RHA55" s="285"/>
      <c r="RHB55" s="281"/>
      <c r="RHC55" s="282"/>
      <c r="RHD55" s="453"/>
      <c r="RHE55" s="453"/>
      <c r="RHF55" s="453"/>
      <c r="RHG55" s="283"/>
      <c r="RHH55" s="284"/>
      <c r="RHI55" s="285"/>
      <c r="RHJ55" s="281"/>
      <c r="RHK55" s="282"/>
      <c r="RHL55" s="453"/>
      <c r="RHM55" s="453"/>
      <c r="RHN55" s="453"/>
      <c r="RHO55" s="283"/>
      <c r="RHP55" s="284"/>
      <c r="RHQ55" s="285"/>
      <c r="RHR55" s="281"/>
      <c r="RHS55" s="282"/>
      <c r="RHT55" s="453"/>
      <c r="RHU55" s="453"/>
      <c r="RHV55" s="453"/>
      <c r="RHW55" s="283"/>
      <c r="RHX55" s="284"/>
      <c r="RHY55" s="285"/>
      <c r="RHZ55" s="281"/>
      <c r="RIA55" s="282"/>
      <c r="RIB55" s="453"/>
      <c r="RIC55" s="453"/>
      <c r="RID55" s="453"/>
      <c r="RIE55" s="283"/>
      <c r="RIF55" s="284"/>
      <c r="RIG55" s="285"/>
      <c r="RIH55" s="281"/>
      <c r="RII55" s="282"/>
      <c r="RIJ55" s="453"/>
      <c r="RIK55" s="453"/>
      <c r="RIL55" s="453"/>
      <c r="RIM55" s="283"/>
      <c r="RIN55" s="284"/>
      <c r="RIO55" s="285"/>
      <c r="RIP55" s="281"/>
      <c r="RIQ55" s="282"/>
      <c r="RIR55" s="453"/>
      <c r="RIS55" s="453"/>
      <c r="RIT55" s="453"/>
      <c r="RIU55" s="283"/>
      <c r="RIV55" s="284"/>
      <c r="RIW55" s="285"/>
      <c r="RIX55" s="281"/>
      <c r="RIY55" s="282"/>
      <c r="RIZ55" s="453"/>
      <c r="RJA55" s="453"/>
      <c r="RJB55" s="453"/>
      <c r="RJC55" s="283"/>
      <c r="RJD55" s="284"/>
      <c r="RJE55" s="285"/>
      <c r="RJF55" s="281"/>
      <c r="RJG55" s="282"/>
      <c r="RJH55" s="453"/>
      <c r="RJI55" s="453"/>
      <c r="RJJ55" s="453"/>
      <c r="RJK55" s="283"/>
      <c r="RJL55" s="284"/>
      <c r="RJM55" s="285"/>
      <c r="RJN55" s="281"/>
      <c r="RJO55" s="282"/>
      <c r="RJP55" s="453"/>
      <c r="RJQ55" s="453"/>
      <c r="RJR55" s="453"/>
      <c r="RJS55" s="283"/>
      <c r="RJT55" s="284"/>
      <c r="RJU55" s="285"/>
      <c r="RJV55" s="281"/>
      <c r="RJW55" s="282"/>
      <c r="RJX55" s="453"/>
      <c r="RJY55" s="453"/>
      <c r="RJZ55" s="453"/>
      <c r="RKA55" s="283"/>
      <c r="RKB55" s="284"/>
      <c r="RKC55" s="285"/>
      <c r="RKD55" s="281"/>
      <c r="RKE55" s="282"/>
      <c r="RKF55" s="453"/>
      <c r="RKG55" s="453"/>
      <c r="RKH55" s="453"/>
      <c r="RKI55" s="283"/>
      <c r="RKJ55" s="284"/>
      <c r="RKK55" s="285"/>
      <c r="RKL55" s="281"/>
      <c r="RKM55" s="282"/>
      <c r="RKN55" s="453"/>
      <c r="RKO55" s="453"/>
      <c r="RKP55" s="453"/>
      <c r="RKQ55" s="283"/>
      <c r="RKR55" s="284"/>
      <c r="RKS55" s="285"/>
      <c r="RKT55" s="281"/>
      <c r="RKU55" s="282"/>
      <c r="RKV55" s="453"/>
      <c r="RKW55" s="453"/>
      <c r="RKX55" s="453"/>
      <c r="RKY55" s="283"/>
      <c r="RKZ55" s="284"/>
      <c r="RLA55" s="285"/>
      <c r="RLB55" s="281"/>
      <c r="RLC55" s="282"/>
      <c r="RLD55" s="453"/>
      <c r="RLE55" s="453"/>
      <c r="RLF55" s="453"/>
      <c r="RLG55" s="283"/>
      <c r="RLH55" s="284"/>
      <c r="RLI55" s="285"/>
      <c r="RLJ55" s="281"/>
      <c r="RLK55" s="282"/>
      <c r="RLL55" s="453"/>
      <c r="RLM55" s="453"/>
      <c r="RLN55" s="453"/>
      <c r="RLO55" s="283"/>
      <c r="RLP55" s="284"/>
      <c r="RLQ55" s="285"/>
      <c r="RLR55" s="281"/>
      <c r="RLS55" s="282"/>
      <c r="RLT55" s="453"/>
      <c r="RLU55" s="453"/>
      <c r="RLV55" s="453"/>
      <c r="RLW55" s="283"/>
      <c r="RLX55" s="284"/>
      <c r="RLY55" s="285"/>
      <c r="RLZ55" s="281"/>
      <c r="RMA55" s="282"/>
      <c r="RMB55" s="453"/>
      <c r="RMC55" s="453"/>
      <c r="RMD55" s="453"/>
      <c r="RME55" s="283"/>
      <c r="RMF55" s="284"/>
      <c r="RMG55" s="285"/>
      <c r="RMH55" s="281"/>
      <c r="RMI55" s="282"/>
      <c r="RMJ55" s="453"/>
      <c r="RMK55" s="453"/>
      <c r="RML55" s="453"/>
      <c r="RMM55" s="283"/>
      <c r="RMN55" s="284"/>
      <c r="RMO55" s="285"/>
      <c r="RMP55" s="281"/>
      <c r="RMQ55" s="282"/>
      <c r="RMR55" s="453"/>
      <c r="RMS55" s="453"/>
      <c r="RMT55" s="453"/>
      <c r="RMU55" s="283"/>
      <c r="RMV55" s="284"/>
      <c r="RMW55" s="285"/>
      <c r="RMX55" s="281"/>
      <c r="RMY55" s="282"/>
      <c r="RMZ55" s="453"/>
      <c r="RNA55" s="453"/>
      <c r="RNB55" s="453"/>
      <c r="RNC55" s="283"/>
      <c r="RND55" s="284"/>
      <c r="RNE55" s="285"/>
      <c r="RNF55" s="281"/>
      <c r="RNG55" s="282"/>
      <c r="RNH55" s="453"/>
      <c r="RNI55" s="453"/>
      <c r="RNJ55" s="453"/>
      <c r="RNK55" s="283"/>
      <c r="RNL55" s="284"/>
      <c r="RNM55" s="285"/>
      <c r="RNN55" s="281"/>
      <c r="RNO55" s="282"/>
      <c r="RNP55" s="453"/>
      <c r="RNQ55" s="453"/>
      <c r="RNR55" s="453"/>
      <c r="RNS55" s="283"/>
      <c r="RNT55" s="284"/>
      <c r="RNU55" s="285"/>
      <c r="RNV55" s="281"/>
      <c r="RNW55" s="282"/>
      <c r="RNX55" s="453"/>
      <c r="RNY55" s="453"/>
      <c r="RNZ55" s="453"/>
      <c r="ROA55" s="283"/>
      <c r="ROB55" s="284"/>
      <c r="ROC55" s="285"/>
      <c r="ROD55" s="281"/>
      <c r="ROE55" s="282"/>
      <c r="ROF55" s="453"/>
      <c r="ROG55" s="453"/>
      <c r="ROH55" s="453"/>
      <c r="ROI55" s="283"/>
      <c r="ROJ55" s="284"/>
      <c r="ROK55" s="285"/>
      <c r="ROL55" s="281"/>
      <c r="ROM55" s="282"/>
      <c r="RON55" s="453"/>
      <c r="ROO55" s="453"/>
      <c r="ROP55" s="453"/>
      <c r="ROQ55" s="283"/>
      <c r="ROR55" s="284"/>
      <c r="ROS55" s="285"/>
      <c r="ROT55" s="281"/>
      <c r="ROU55" s="282"/>
      <c r="ROV55" s="453"/>
      <c r="ROW55" s="453"/>
      <c r="ROX55" s="453"/>
      <c r="ROY55" s="283"/>
      <c r="ROZ55" s="284"/>
      <c r="RPA55" s="285"/>
      <c r="RPB55" s="281"/>
      <c r="RPC55" s="282"/>
      <c r="RPD55" s="453"/>
      <c r="RPE55" s="453"/>
      <c r="RPF55" s="453"/>
      <c r="RPG55" s="283"/>
      <c r="RPH55" s="284"/>
      <c r="RPI55" s="285"/>
      <c r="RPJ55" s="281"/>
      <c r="RPK55" s="282"/>
      <c r="RPL55" s="453"/>
      <c r="RPM55" s="453"/>
      <c r="RPN55" s="453"/>
      <c r="RPO55" s="283"/>
      <c r="RPP55" s="284"/>
      <c r="RPQ55" s="285"/>
      <c r="RPR55" s="281"/>
      <c r="RPS55" s="282"/>
      <c r="RPT55" s="453"/>
      <c r="RPU55" s="453"/>
      <c r="RPV55" s="453"/>
      <c r="RPW55" s="283"/>
      <c r="RPX55" s="284"/>
      <c r="RPY55" s="285"/>
      <c r="RPZ55" s="281"/>
      <c r="RQA55" s="282"/>
      <c r="RQB55" s="453"/>
      <c r="RQC55" s="453"/>
      <c r="RQD55" s="453"/>
      <c r="RQE55" s="283"/>
      <c r="RQF55" s="284"/>
      <c r="RQG55" s="285"/>
      <c r="RQH55" s="281"/>
      <c r="RQI55" s="282"/>
      <c r="RQJ55" s="453"/>
      <c r="RQK55" s="453"/>
      <c r="RQL55" s="453"/>
      <c r="RQM55" s="283"/>
      <c r="RQN55" s="284"/>
      <c r="RQO55" s="285"/>
      <c r="RQP55" s="281"/>
      <c r="RQQ55" s="282"/>
      <c r="RQR55" s="453"/>
      <c r="RQS55" s="453"/>
      <c r="RQT55" s="453"/>
      <c r="RQU55" s="283"/>
      <c r="RQV55" s="284"/>
      <c r="RQW55" s="285"/>
      <c r="RQX55" s="281"/>
      <c r="RQY55" s="282"/>
      <c r="RQZ55" s="453"/>
      <c r="RRA55" s="453"/>
      <c r="RRB55" s="453"/>
      <c r="RRC55" s="283"/>
      <c r="RRD55" s="284"/>
      <c r="RRE55" s="285"/>
      <c r="RRF55" s="281"/>
      <c r="RRG55" s="282"/>
      <c r="RRH55" s="453"/>
      <c r="RRI55" s="453"/>
      <c r="RRJ55" s="453"/>
      <c r="RRK55" s="283"/>
      <c r="RRL55" s="284"/>
      <c r="RRM55" s="285"/>
      <c r="RRN55" s="281"/>
      <c r="RRO55" s="282"/>
      <c r="RRP55" s="453"/>
      <c r="RRQ55" s="453"/>
      <c r="RRR55" s="453"/>
      <c r="RRS55" s="283"/>
      <c r="RRT55" s="284"/>
      <c r="RRU55" s="285"/>
      <c r="RRV55" s="281"/>
      <c r="RRW55" s="282"/>
      <c r="RRX55" s="453"/>
      <c r="RRY55" s="453"/>
      <c r="RRZ55" s="453"/>
      <c r="RSA55" s="283"/>
      <c r="RSB55" s="284"/>
      <c r="RSC55" s="285"/>
      <c r="RSD55" s="281"/>
      <c r="RSE55" s="282"/>
      <c r="RSF55" s="453"/>
      <c r="RSG55" s="453"/>
      <c r="RSH55" s="453"/>
      <c r="RSI55" s="283"/>
      <c r="RSJ55" s="284"/>
      <c r="RSK55" s="285"/>
      <c r="RSL55" s="281"/>
      <c r="RSM55" s="282"/>
      <c r="RSN55" s="453"/>
      <c r="RSO55" s="453"/>
      <c r="RSP55" s="453"/>
      <c r="RSQ55" s="283"/>
      <c r="RSR55" s="284"/>
      <c r="RSS55" s="285"/>
      <c r="RST55" s="281"/>
      <c r="RSU55" s="282"/>
      <c r="RSV55" s="453"/>
      <c r="RSW55" s="453"/>
      <c r="RSX55" s="453"/>
      <c r="RSY55" s="283"/>
      <c r="RSZ55" s="284"/>
      <c r="RTA55" s="285"/>
      <c r="RTB55" s="281"/>
      <c r="RTC55" s="282"/>
      <c r="RTD55" s="453"/>
      <c r="RTE55" s="453"/>
      <c r="RTF55" s="453"/>
      <c r="RTG55" s="283"/>
      <c r="RTH55" s="284"/>
      <c r="RTI55" s="285"/>
      <c r="RTJ55" s="281"/>
      <c r="RTK55" s="282"/>
      <c r="RTL55" s="453"/>
      <c r="RTM55" s="453"/>
      <c r="RTN55" s="453"/>
      <c r="RTO55" s="283"/>
      <c r="RTP55" s="284"/>
      <c r="RTQ55" s="285"/>
      <c r="RTR55" s="281"/>
      <c r="RTS55" s="282"/>
      <c r="RTT55" s="453"/>
      <c r="RTU55" s="453"/>
      <c r="RTV55" s="453"/>
      <c r="RTW55" s="283"/>
      <c r="RTX55" s="284"/>
      <c r="RTY55" s="285"/>
      <c r="RTZ55" s="281"/>
      <c r="RUA55" s="282"/>
      <c r="RUB55" s="453"/>
      <c r="RUC55" s="453"/>
      <c r="RUD55" s="453"/>
      <c r="RUE55" s="283"/>
      <c r="RUF55" s="284"/>
      <c r="RUG55" s="285"/>
      <c r="RUH55" s="281"/>
      <c r="RUI55" s="282"/>
      <c r="RUJ55" s="453"/>
      <c r="RUK55" s="453"/>
      <c r="RUL55" s="453"/>
      <c r="RUM55" s="283"/>
      <c r="RUN55" s="284"/>
      <c r="RUO55" s="285"/>
      <c r="RUP55" s="281"/>
      <c r="RUQ55" s="282"/>
      <c r="RUR55" s="453"/>
      <c r="RUS55" s="453"/>
      <c r="RUT55" s="453"/>
      <c r="RUU55" s="283"/>
      <c r="RUV55" s="284"/>
      <c r="RUW55" s="285"/>
      <c r="RUX55" s="281"/>
      <c r="RUY55" s="282"/>
      <c r="RUZ55" s="453"/>
      <c r="RVA55" s="453"/>
      <c r="RVB55" s="453"/>
      <c r="RVC55" s="283"/>
      <c r="RVD55" s="284"/>
      <c r="RVE55" s="285"/>
      <c r="RVF55" s="281"/>
      <c r="RVG55" s="282"/>
      <c r="RVH55" s="453"/>
      <c r="RVI55" s="453"/>
      <c r="RVJ55" s="453"/>
      <c r="RVK55" s="283"/>
      <c r="RVL55" s="284"/>
      <c r="RVM55" s="285"/>
      <c r="RVN55" s="281"/>
      <c r="RVO55" s="282"/>
      <c r="RVP55" s="453"/>
      <c r="RVQ55" s="453"/>
      <c r="RVR55" s="453"/>
      <c r="RVS55" s="283"/>
      <c r="RVT55" s="284"/>
      <c r="RVU55" s="285"/>
      <c r="RVV55" s="281"/>
      <c r="RVW55" s="282"/>
      <c r="RVX55" s="453"/>
      <c r="RVY55" s="453"/>
      <c r="RVZ55" s="453"/>
      <c r="RWA55" s="283"/>
      <c r="RWB55" s="284"/>
      <c r="RWC55" s="285"/>
      <c r="RWD55" s="281"/>
      <c r="RWE55" s="282"/>
      <c r="RWF55" s="453"/>
      <c r="RWG55" s="453"/>
      <c r="RWH55" s="453"/>
      <c r="RWI55" s="283"/>
      <c r="RWJ55" s="284"/>
      <c r="RWK55" s="285"/>
      <c r="RWL55" s="281"/>
      <c r="RWM55" s="282"/>
      <c r="RWN55" s="453"/>
      <c r="RWO55" s="453"/>
      <c r="RWP55" s="453"/>
      <c r="RWQ55" s="283"/>
      <c r="RWR55" s="284"/>
      <c r="RWS55" s="285"/>
      <c r="RWT55" s="281"/>
      <c r="RWU55" s="282"/>
      <c r="RWV55" s="453"/>
      <c r="RWW55" s="453"/>
      <c r="RWX55" s="453"/>
      <c r="RWY55" s="283"/>
      <c r="RWZ55" s="284"/>
      <c r="RXA55" s="285"/>
      <c r="RXB55" s="281"/>
      <c r="RXC55" s="282"/>
      <c r="RXD55" s="453"/>
      <c r="RXE55" s="453"/>
      <c r="RXF55" s="453"/>
      <c r="RXG55" s="283"/>
      <c r="RXH55" s="284"/>
      <c r="RXI55" s="285"/>
      <c r="RXJ55" s="281"/>
      <c r="RXK55" s="282"/>
      <c r="RXL55" s="453"/>
      <c r="RXM55" s="453"/>
      <c r="RXN55" s="453"/>
      <c r="RXO55" s="283"/>
      <c r="RXP55" s="284"/>
      <c r="RXQ55" s="285"/>
      <c r="RXR55" s="281"/>
      <c r="RXS55" s="282"/>
      <c r="RXT55" s="453"/>
      <c r="RXU55" s="453"/>
      <c r="RXV55" s="453"/>
      <c r="RXW55" s="283"/>
      <c r="RXX55" s="284"/>
      <c r="RXY55" s="285"/>
      <c r="RXZ55" s="281"/>
      <c r="RYA55" s="282"/>
      <c r="RYB55" s="453"/>
      <c r="RYC55" s="453"/>
      <c r="RYD55" s="453"/>
      <c r="RYE55" s="283"/>
      <c r="RYF55" s="284"/>
      <c r="RYG55" s="285"/>
      <c r="RYH55" s="281"/>
      <c r="RYI55" s="282"/>
      <c r="RYJ55" s="453"/>
      <c r="RYK55" s="453"/>
      <c r="RYL55" s="453"/>
      <c r="RYM55" s="283"/>
      <c r="RYN55" s="284"/>
      <c r="RYO55" s="285"/>
      <c r="RYP55" s="281"/>
      <c r="RYQ55" s="282"/>
      <c r="RYR55" s="453"/>
      <c r="RYS55" s="453"/>
      <c r="RYT55" s="453"/>
      <c r="RYU55" s="283"/>
      <c r="RYV55" s="284"/>
      <c r="RYW55" s="285"/>
      <c r="RYX55" s="281"/>
      <c r="RYY55" s="282"/>
      <c r="RYZ55" s="453"/>
      <c r="RZA55" s="453"/>
      <c r="RZB55" s="453"/>
      <c r="RZC55" s="283"/>
      <c r="RZD55" s="284"/>
      <c r="RZE55" s="285"/>
      <c r="RZF55" s="281"/>
      <c r="RZG55" s="282"/>
      <c r="RZH55" s="453"/>
      <c r="RZI55" s="453"/>
      <c r="RZJ55" s="453"/>
      <c r="RZK55" s="283"/>
      <c r="RZL55" s="284"/>
      <c r="RZM55" s="285"/>
      <c r="RZN55" s="281"/>
      <c r="RZO55" s="282"/>
      <c r="RZP55" s="453"/>
      <c r="RZQ55" s="453"/>
      <c r="RZR55" s="453"/>
      <c r="RZS55" s="283"/>
      <c r="RZT55" s="284"/>
      <c r="RZU55" s="285"/>
      <c r="RZV55" s="281"/>
      <c r="RZW55" s="282"/>
      <c r="RZX55" s="453"/>
      <c r="RZY55" s="453"/>
      <c r="RZZ55" s="453"/>
      <c r="SAA55" s="283"/>
      <c r="SAB55" s="284"/>
      <c r="SAC55" s="285"/>
      <c r="SAD55" s="281"/>
      <c r="SAE55" s="282"/>
      <c r="SAF55" s="453"/>
      <c r="SAG55" s="453"/>
      <c r="SAH55" s="453"/>
      <c r="SAI55" s="283"/>
      <c r="SAJ55" s="284"/>
      <c r="SAK55" s="285"/>
      <c r="SAL55" s="281"/>
      <c r="SAM55" s="282"/>
      <c r="SAN55" s="453"/>
      <c r="SAO55" s="453"/>
      <c r="SAP55" s="453"/>
      <c r="SAQ55" s="283"/>
      <c r="SAR55" s="284"/>
      <c r="SAS55" s="285"/>
      <c r="SAT55" s="281"/>
      <c r="SAU55" s="282"/>
      <c r="SAV55" s="453"/>
      <c r="SAW55" s="453"/>
      <c r="SAX55" s="453"/>
      <c r="SAY55" s="283"/>
      <c r="SAZ55" s="284"/>
      <c r="SBA55" s="285"/>
      <c r="SBB55" s="281"/>
      <c r="SBC55" s="282"/>
      <c r="SBD55" s="453"/>
      <c r="SBE55" s="453"/>
      <c r="SBF55" s="453"/>
      <c r="SBG55" s="283"/>
      <c r="SBH55" s="284"/>
      <c r="SBI55" s="285"/>
      <c r="SBJ55" s="281"/>
      <c r="SBK55" s="282"/>
      <c r="SBL55" s="453"/>
      <c r="SBM55" s="453"/>
      <c r="SBN55" s="453"/>
      <c r="SBO55" s="283"/>
      <c r="SBP55" s="284"/>
      <c r="SBQ55" s="285"/>
      <c r="SBR55" s="281"/>
      <c r="SBS55" s="282"/>
      <c r="SBT55" s="453"/>
      <c r="SBU55" s="453"/>
      <c r="SBV55" s="453"/>
      <c r="SBW55" s="283"/>
      <c r="SBX55" s="284"/>
      <c r="SBY55" s="285"/>
      <c r="SBZ55" s="281"/>
      <c r="SCA55" s="282"/>
      <c r="SCB55" s="453"/>
      <c r="SCC55" s="453"/>
      <c r="SCD55" s="453"/>
      <c r="SCE55" s="283"/>
      <c r="SCF55" s="284"/>
      <c r="SCG55" s="285"/>
      <c r="SCH55" s="281"/>
      <c r="SCI55" s="282"/>
      <c r="SCJ55" s="453"/>
      <c r="SCK55" s="453"/>
      <c r="SCL55" s="453"/>
      <c r="SCM55" s="283"/>
      <c r="SCN55" s="284"/>
      <c r="SCO55" s="285"/>
      <c r="SCP55" s="281"/>
      <c r="SCQ55" s="282"/>
      <c r="SCR55" s="453"/>
      <c r="SCS55" s="453"/>
      <c r="SCT55" s="453"/>
      <c r="SCU55" s="283"/>
      <c r="SCV55" s="284"/>
      <c r="SCW55" s="285"/>
      <c r="SCX55" s="281"/>
      <c r="SCY55" s="282"/>
      <c r="SCZ55" s="453"/>
      <c r="SDA55" s="453"/>
      <c r="SDB55" s="453"/>
      <c r="SDC55" s="283"/>
      <c r="SDD55" s="284"/>
      <c r="SDE55" s="285"/>
      <c r="SDF55" s="281"/>
      <c r="SDG55" s="282"/>
      <c r="SDH55" s="453"/>
      <c r="SDI55" s="453"/>
      <c r="SDJ55" s="453"/>
      <c r="SDK55" s="283"/>
      <c r="SDL55" s="284"/>
      <c r="SDM55" s="285"/>
      <c r="SDN55" s="281"/>
      <c r="SDO55" s="282"/>
      <c r="SDP55" s="453"/>
      <c r="SDQ55" s="453"/>
      <c r="SDR55" s="453"/>
      <c r="SDS55" s="283"/>
      <c r="SDT55" s="284"/>
      <c r="SDU55" s="285"/>
      <c r="SDV55" s="281"/>
      <c r="SDW55" s="282"/>
      <c r="SDX55" s="453"/>
      <c r="SDY55" s="453"/>
      <c r="SDZ55" s="453"/>
      <c r="SEA55" s="283"/>
      <c r="SEB55" s="284"/>
      <c r="SEC55" s="285"/>
      <c r="SED55" s="281"/>
      <c r="SEE55" s="282"/>
      <c r="SEF55" s="453"/>
      <c r="SEG55" s="453"/>
      <c r="SEH55" s="453"/>
      <c r="SEI55" s="283"/>
      <c r="SEJ55" s="284"/>
      <c r="SEK55" s="285"/>
      <c r="SEL55" s="281"/>
      <c r="SEM55" s="282"/>
      <c r="SEN55" s="453"/>
      <c r="SEO55" s="453"/>
      <c r="SEP55" s="453"/>
      <c r="SEQ55" s="283"/>
      <c r="SER55" s="284"/>
      <c r="SES55" s="285"/>
      <c r="SET55" s="281"/>
      <c r="SEU55" s="282"/>
      <c r="SEV55" s="453"/>
      <c r="SEW55" s="453"/>
      <c r="SEX55" s="453"/>
      <c r="SEY55" s="283"/>
      <c r="SEZ55" s="284"/>
      <c r="SFA55" s="285"/>
      <c r="SFB55" s="281"/>
      <c r="SFC55" s="282"/>
      <c r="SFD55" s="453"/>
      <c r="SFE55" s="453"/>
      <c r="SFF55" s="453"/>
      <c r="SFG55" s="283"/>
      <c r="SFH55" s="284"/>
      <c r="SFI55" s="285"/>
      <c r="SFJ55" s="281"/>
      <c r="SFK55" s="282"/>
      <c r="SFL55" s="453"/>
      <c r="SFM55" s="453"/>
      <c r="SFN55" s="453"/>
      <c r="SFO55" s="283"/>
      <c r="SFP55" s="284"/>
      <c r="SFQ55" s="285"/>
      <c r="SFR55" s="281"/>
      <c r="SFS55" s="282"/>
      <c r="SFT55" s="453"/>
      <c r="SFU55" s="453"/>
      <c r="SFV55" s="453"/>
      <c r="SFW55" s="283"/>
      <c r="SFX55" s="284"/>
      <c r="SFY55" s="285"/>
      <c r="SFZ55" s="281"/>
      <c r="SGA55" s="282"/>
      <c r="SGB55" s="453"/>
      <c r="SGC55" s="453"/>
      <c r="SGD55" s="453"/>
      <c r="SGE55" s="283"/>
      <c r="SGF55" s="284"/>
      <c r="SGG55" s="285"/>
      <c r="SGH55" s="281"/>
      <c r="SGI55" s="282"/>
      <c r="SGJ55" s="453"/>
      <c r="SGK55" s="453"/>
      <c r="SGL55" s="453"/>
      <c r="SGM55" s="283"/>
      <c r="SGN55" s="284"/>
      <c r="SGO55" s="285"/>
      <c r="SGP55" s="281"/>
      <c r="SGQ55" s="282"/>
      <c r="SGR55" s="453"/>
      <c r="SGS55" s="453"/>
      <c r="SGT55" s="453"/>
      <c r="SGU55" s="283"/>
      <c r="SGV55" s="284"/>
      <c r="SGW55" s="285"/>
      <c r="SGX55" s="281"/>
      <c r="SGY55" s="282"/>
      <c r="SGZ55" s="453"/>
      <c r="SHA55" s="453"/>
      <c r="SHB55" s="453"/>
      <c r="SHC55" s="283"/>
      <c r="SHD55" s="284"/>
      <c r="SHE55" s="285"/>
      <c r="SHF55" s="281"/>
      <c r="SHG55" s="282"/>
      <c r="SHH55" s="453"/>
      <c r="SHI55" s="453"/>
      <c r="SHJ55" s="453"/>
      <c r="SHK55" s="283"/>
      <c r="SHL55" s="284"/>
      <c r="SHM55" s="285"/>
      <c r="SHN55" s="281"/>
      <c r="SHO55" s="282"/>
      <c r="SHP55" s="453"/>
      <c r="SHQ55" s="453"/>
      <c r="SHR55" s="453"/>
      <c r="SHS55" s="283"/>
      <c r="SHT55" s="284"/>
      <c r="SHU55" s="285"/>
      <c r="SHV55" s="281"/>
      <c r="SHW55" s="282"/>
      <c r="SHX55" s="453"/>
      <c r="SHY55" s="453"/>
      <c r="SHZ55" s="453"/>
      <c r="SIA55" s="283"/>
      <c r="SIB55" s="284"/>
      <c r="SIC55" s="285"/>
      <c r="SID55" s="281"/>
      <c r="SIE55" s="282"/>
      <c r="SIF55" s="453"/>
      <c r="SIG55" s="453"/>
      <c r="SIH55" s="453"/>
      <c r="SII55" s="283"/>
      <c r="SIJ55" s="284"/>
      <c r="SIK55" s="285"/>
      <c r="SIL55" s="281"/>
      <c r="SIM55" s="282"/>
      <c r="SIN55" s="453"/>
      <c r="SIO55" s="453"/>
      <c r="SIP55" s="453"/>
      <c r="SIQ55" s="283"/>
      <c r="SIR55" s="284"/>
      <c r="SIS55" s="285"/>
      <c r="SIT55" s="281"/>
      <c r="SIU55" s="282"/>
      <c r="SIV55" s="453"/>
      <c r="SIW55" s="453"/>
      <c r="SIX55" s="453"/>
      <c r="SIY55" s="283"/>
      <c r="SIZ55" s="284"/>
      <c r="SJA55" s="285"/>
      <c r="SJB55" s="281"/>
      <c r="SJC55" s="282"/>
      <c r="SJD55" s="453"/>
      <c r="SJE55" s="453"/>
      <c r="SJF55" s="453"/>
      <c r="SJG55" s="283"/>
      <c r="SJH55" s="284"/>
      <c r="SJI55" s="285"/>
      <c r="SJJ55" s="281"/>
      <c r="SJK55" s="282"/>
      <c r="SJL55" s="453"/>
      <c r="SJM55" s="453"/>
      <c r="SJN55" s="453"/>
      <c r="SJO55" s="283"/>
      <c r="SJP55" s="284"/>
      <c r="SJQ55" s="285"/>
      <c r="SJR55" s="281"/>
      <c r="SJS55" s="282"/>
      <c r="SJT55" s="453"/>
      <c r="SJU55" s="453"/>
      <c r="SJV55" s="453"/>
      <c r="SJW55" s="283"/>
      <c r="SJX55" s="284"/>
      <c r="SJY55" s="285"/>
      <c r="SJZ55" s="281"/>
      <c r="SKA55" s="282"/>
      <c r="SKB55" s="453"/>
      <c r="SKC55" s="453"/>
      <c r="SKD55" s="453"/>
      <c r="SKE55" s="283"/>
      <c r="SKF55" s="284"/>
      <c r="SKG55" s="285"/>
      <c r="SKH55" s="281"/>
      <c r="SKI55" s="282"/>
      <c r="SKJ55" s="453"/>
      <c r="SKK55" s="453"/>
      <c r="SKL55" s="453"/>
      <c r="SKM55" s="283"/>
      <c r="SKN55" s="284"/>
      <c r="SKO55" s="285"/>
      <c r="SKP55" s="281"/>
      <c r="SKQ55" s="282"/>
      <c r="SKR55" s="453"/>
      <c r="SKS55" s="453"/>
      <c r="SKT55" s="453"/>
      <c r="SKU55" s="283"/>
      <c r="SKV55" s="284"/>
      <c r="SKW55" s="285"/>
      <c r="SKX55" s="281"/>
      <c r="SKY55" s="282"/>
      <c r="SKZ55" s="453"/>
      <c r="SLA55" s="453"/>
      <c r="SLB55" s="453"/>
      <c r="SLC55" s="283"/>
      <c r="SLD55" s="284"/>
      <c r="SLE55" s="285"/>
      <c r="SLF55" s="281"/>
      <c r="SLG55" s="282"/>
      <c r="SLH55" s="453"/>
      <c r="SLI55" s="453"/>
      <c r="SLJ55" s="453"/>
      <c r="SLK55" s="283"/>
      <c r="SLL55" s="284"/>
      <c r="SLM55" s="285"/>
      <c r="SLN55" s="281"/>
      <c r="SLO55" s="282"/>
      <c r="SLP55" s="453"/>
      <c r="SLQ55" s="453"/>
      <c r="SLR55" s="453"/>
      <c r="SLS55" s="283"/>
      <c r="SLT55" s="284"/>
      <c r="SLU55" s="285"/>
      <c r="SLV55" s="281"/>
      <c r="SLW55" s="282"/>
      <c r="SLX55" s="453"/>
      <c r="SLY55" s="453"/>
      <c r="SLZ55" s="453"/>
      <c r="SMA55" s="283"/>
      <c r="SMB55" s="284"/>
      <c r="SMC55" s="285"/>
      <c r="SMD55" s="281"/>
      <c r="SME55" s="282"/>
      <c r="SMF55" s="453"/>
      <c r="SMG55" s="453"/>
      <c r="SMH55" s="453"/>
      <c r="SMI55" s="283"/>
      <c r="SMJ55" s="284"/>
      <c r="SMK55" s="285"/>
      <c r="SML55" s="281"/>
      <c r="SMM55" s="282"/>
      <c r="SMN55" s="453"/>
      <c r="SMO55" s="453"/>
      <c r="SMP55" s="453"/>
      <c r="SMQ55" s="283"/>
      <c r="SMR55" s="284"/>
      <c r="SMS55" s="285"/>
      <c r="SMT55" s="281"/>
      <c r="SMU55" s="282"/>
      <c r="SMV55" s="453"/>
      <c r="SMW55" s="453"/>
      <c r="SMX55" s="453"/>
      <c r="SMY55" s="283"/>
      <c r="SMZ55" s="284"/>
      <c r="SNA55" s="285"/>
      <c r="SNB55" s="281"/>
      <c r="SNC55" s="282"/>
      <c r="SND55" s="453"/>
      <c r="SNE55" s="453"/>
      <c r="SNF55" s="453"/>
      <c r="SNG55" s="283"/>
      <c r="SNH55" s="284"/>
      <c r="SNI55" s="285"/>
      <c r="SNJ55" s="281"/>
      <c r="SNK55" s="282"/>
      <c r="SNL55" s="453"/>
      <c r="SNM55" s="453"/>
      <c r="SNN55" s="453"/>
      <c r="SNO55" s="283"/>
      <c r="SNP55" s="284"/>
      <c r="SNQ55" s="285"/>
      <c r="SNR55" s="281"/>
      <c r="SNS55" s="282"/>
      <c r="SNT55" s="453"/>
      <c r="SNU55" s="453"/>
      <c r="SNV55" s="453"/>
      <c r="SNW55" s="283"/>
      <c r="SNX55" s="284"/>
      <c r="SNY55" s="285"/>
      <c r="SNZ55" s="281"/>
      <c r="SOA55" s="282"/>
      <c r="SOB55" s="453"/>
      <c r="SOC55" s="453"/>
      <c r="SOD55" s="453"/>
      <c r="SOE55" s="283"/>
      <c r="SOF55" s="284"/>
      <c r="SOG55" s="285"/>
      <c r="SOH55" s="281"/>
      <c r="SOI55" s="282"/>
      <c r="SOJ55" s="453"/>
      <c r="SOK55" s="453"/>
      <c r="SOL55" s="453"/>
      <c r="SOM55" s="283"/>
      <c r="SON55" s="284"/>
      <c r="SOO55" s="285"/>
      <c r="SOP55" s="281"/>
      <c r="SOQ55" s="282"/>
      <c r="SOR55" s="453"/>
      <c r="SOS55" s="453"/>
      <c r="SOT55" s="453"/>
      <c r="SOU55" s="283"/>
      <c r="SOV55" s="284"/>
      <c r="SOW55" s="285"/>
      <c r="SOX55" s="281"/>
      <c r="SOY55" s="282"/>
      <c r="SOZ55" s="453"/>
      <c r="SPA55" s="453"/>
      <c r="SPB55" s="453"/>
      <c r="SPC55" s="283"/>
      <c r="SPD55" s="284"/>
      <c r="SPE55" s="285"/>
      <c r="SPF55" s="281"/>
      <c r="SPG55" s="282"/>
      <c r="SPH55" s="453"/>
      <c r="SPI55" s="453"/>
      <c r="SPJ55" s="453"/>
      <c r="SPK55" s="283"/>
      <c r="SPL55" s="284"/>
      <c r="SPM55" s="285"/>
      <c r="SPN55" s="281"/>
      <c r="SPO55" s="282"/>
      <c r="SPP55" s="453"/>
      <c r="SPQ55" s="453"/>
      <c r="SPR55" s="453"/>
      <c r="SPS55" s="283"/>
      <c r="SPT55" s="284"/>
      <c r="SPU55" s="285"/>
      <c r="SPV55" s="281"/>
      <c r="SPW55" s="282"/>
      <c r="SPX55" s="453"/>
      <c r="SPY55" s="453"/>
      <c r="SPZ55" s="453"/>
      <c r="SQA55" s="283"/>
      <c r="SQB55" s="284"/>
      <c r="SQC55" s="285"/>
      <c r="SQD55" s="281"/>
      <c r="SQE55" s="282"/>
      <c r="SQF55" s="453"/>
      <c r="SQG55" s="453"/>
      <c r="SQH55" s="453"/>
      <c r="SQI55" s="283"/>
      <c r="SQJ55" s="284"/>
      <c r="SQK55" s="285"/>
      <c r="SQL55" s="281"/>
      <c r="SQM55" s="282"/>
      <c r="SQN55" s="453"/>
      <c r="SQO55" s="453"/>
      <c r="SQP55" s="453"/>
      <c r="SQQ55" s="283"/>
      <c r="SQR55" s="284"/>
      <c r="SQS55" s="285"/>
      <c r="SQT55" s="281"/>
      <c r="SQU55" s="282"/>
      <c r="SQV55" s="453"/>
      <c r="SQW55" s="453"/>
      <c r="SQX55" s="453"/>
      <c r="SQY55" s="283"/>
      <c r="SQZ55" s="284"/>
      <c r="SRA55" s="285"/>
      <c r="SRB55" s="281"/>
      <c r="SRC55" s="282"/>
      <c r="SRD55" s="453"/>
      <c r="SRE55" s="453"/>
      <c r="SRF55" s="453"/>
      <c r="SRG55" s="283"/>
      <c r="SRH55" s="284"/>
      <c r="SRI55" s="285"/>
      <c r="SRJ55" s="281"/>
      <c r="SRK55" s="282"/>
      <c r="SRL55" s="453"/>
      <c r="SRM55" s="453"/>
      <c r="SRN55" s="453"/>
      <c r="SRO55" s="283"/>
      <c r="SRP55" s="284"/>
      <c r="SRQ55" s="285"/>
      <c r="SRR55" s="281"/>
      <c r="SRS55" s="282"/>
      <c r="SRT55" s="453"/>
      <c r="SRU55" s="453"/>
      <c r="SRV55" s="453"/>
      <c r="SRW55" s="283"/>
      <c r="SRX55" s="284"/>
      <c r="SRY55" s="285"/>
      <c r="SRZ55" s="281"/>
      <c r="SSA55" s="282"/>
      <c r="SSB55" s="453"/>
      <c r="SSC55" s="453"/>
      <c r="SSD55" s="453"/>
      <c r="SSE55" s="283"/>
      <c r="SSF55" s="284"/>
      <c r="SSG55" s="285"/>
      <c r="SSH55" s="281"/>
      <c r="SSI55" s="282"/>
      <c r="SSJ55" s="453"/>
      <c r="SSK55" s="453"/>
      <c r="SSL55" s="453"/>
      <c r="SSM55" s="283"/>
      <c r="SSN55" s="284"/>
      <c r="SSO55" s="285"/>
      <c r="SSP55" s="281"/>
      <c r="SSQ55" s="282"/>
      <c r="SSR55" s="453"/>
      <c r="SSS55" s="453"/>
      <c r="SST55" s="453"/>
      <c r="SSU55" s="283"/>
      <c r="SSV55" s="284"/>
      <c r="SSW55" s="285"/>
      <c r="SSX55" s="281"/>
      <c r="SSY55" s="282"/>
      <c r="SSZ55" s="453"/>
      <c r="STA55" s="453"/>
      <c r="STB55" s="453"/>
      <c r="STC55" s="283"/>
      <c r="STD55" s="284"/>
      <c r="STE55" s="285"/>
      <c r="STF55" s="281"/>
      <c r="STG55" s="282"/>
      <c r="STH55" s="453"/>
      <c r="STI55" s="453"/>
      <c r="STJ55" s="453"/>
      <c r="STK55" s="283"/>
      <c r="STL55" s="284"/>
      <c r="STM55" s="285"/>
      <c r="STN55" s="281"/>
      <c r="STO55" s="282"/>
      <c r="STP55" s="453"/>
      <c r="STQ55" s="453"/>
      <c r="STR55" s="453"/>
      <c r="STS55" s="283"/>
      <c r="STT55" s="284"/>
      <c r="STU55" s="285"/>
      <c r="STV55" s="281"/>
      <c r="STW55" s="282"/>
      <c r="STX55" s="453"/>
      <c r="STY55" s="453"/>
      <c r="STZ55" s="453"/>
      <c r="SUA55" s="283"/>
      <c r="SUB55" s="284"/>
      <c r="SUC55" s="285"/>
      <c r="SUD55" s="281"/>
      <c r="SUE55" s="282"/>
      <c r="SUF55" s="453"/>
      <c r="SUG55" s="453"/>
      <c r="SUH55" s="453"/>
      <c r="SUI55" s="283"/>
      <c r="SUJ55" s="284"/>
      <c r="SUK55" s="285"/>
      <c r="SUL55" s="281"/>
      <c r="SUM55" s="282"/>
      <c r="SUN55" s="453"/>
      <c r="SUO55" s="453"/>
      <c r="SUP55" s="453"/>
      <c r="SUQ55" s="283"/>
      <c r="SUR55" s="284"/>
      <c r="SUS55" s="285"/>
      <c r="SUT55" s="281"/>
      <c r="SUU55" s="282"/>
      <c r="SUV55" s="453"/>
      <c r="SUW55" s="453"/>
      <c r="SUX55" s="453"/>
      <c r="SUY55" s="283"/>
      <c r="SUZ55" s="284"/>
      <c r="SVA55" s="285"/>
      <c r="SVB55" s="281"/>
      <c r="SVC55" s="282"/>
      <c r="SVD55" s="453"/>
      <c r="SVE55" s="453"/>
      <c r="SVF55" s="453"/>
      <c r="SVG55" s="283"/>
      <c r="SVH55" s="284"/>
      <c r="SVI55" s="285"/>
      <c r="SVJ55" s="281"/>
      <c r="SVK55" s="282"/>
      <c r="SVL55" s="453"/>
      <c r="SVM55" s="453"/>
      <c r="SVN55" s="453"/>
      <c r="SVO55" s="283"/>
      <c r="SVP55" s="284"/>
      <c r="SVQ55" s="285"/>
      <c r="SVR55" s="281"/>
      <c r="SVS55" s="282"/>
      <c r="SVT55" s="453"/>
      <c r="SVU55" s="453"/>
      <c r="SVV55" s="453"/>
      <c r="SVW55" s="283"/>
      <c r="SVX55" s="284"/>
      <c r="SVY55" s="285"/>
      <c r="SVZ55" s="281"/>
      <c r="SWA55" s="282"/>
      <c r="SWB55" s="453"/>
      <c r="SWC55" s="453"/>
      <c r="SWD55" s="453"/>
      <c r="SWE55" s="283"/>
      <c r="SWF55" s="284"/>
      <c r="SWG55" s="285"/>
      <c r="SWH55" s="281"/>
      <c r="SWI55" s="282"/>
      <c r="SWJ55" s="453"/>
      <c r="SWK55" s="453"/>
      <c r="SWL55" s="453"/>
      <c r="SWM55" s="283"/>
      <c r="SWN55" s="284"/>
      <c r="SWO55" s="285"/>
      <c r="SWP55" s="281"/>
      <c r="SWQ55" s="282"/>
      <c r="SWR55" s="453"/>
      <c r="SWS55" s="453"/>
      <c r="SWT55" s="453"/>
      <c r="SWU55" s="283"/>
      <c r="SWV55" s="284"/>
      <c r="SWW55" s="285"/>
      <c r="SWX55" s="281"/>
      <c r="SWY55" s="282"/>
      <c r="SWZ55" s="453"/>
      <c r="SXA55" s="453"/>
      <c r="SXB55" s="453"/>
      <c r="SXC55" s="283"/>
      <c r="SXD55" s="284"/>
      <c r="SXE55" s="285"/>
      <c r="SXF55" s="281"/>
      <c r="SXG55" s="282"/>
      <c r="SXH55" s="453"/>
      <c r="SXI55" s="453"/>
      <c r="SXJ55" s="453"/>
      <c r="SXK55" s="283"/>
      <c r="SXL55" s="284"/>
      <c r="SXM55" s="285"/>
      <c r="SXN55" s="281"/>
      <c r="SXO55" s="282"/>
      <c r="SXP55" s="453"/>
      <c r="SXQ55" s="453"/>
      <c r="SXR55" s="453"/>
      <c r="SXS55" s="283"/>
      <c r="SXT55" s="284"/>
      <c r="SXU55" s="285"/>
      <c r="SXV55" s="281"/>
      <c r="SXW55" s="282"/>
      <c r="SXX55" s="453"/>
      <c r="SXY55" s="453"/>
      <c r="SXZ55" s="453"/>
      <c r="SYA55" s="283"/>
      <c r="SYB55" s="284"/>
      <c r="SYC55" s="285"/>
      <c r="SYD55" s="281"/>
      <c r="SYE55" s="282"/>
      <c r="SYF55" s="453"/>
      <c r="SYG55" s="453"/>
      <c r="SYH55" s="453"/>
      <c r="SYI55" s="283"/>
      <c r="SYJ55" s="284"/>
      <c r="SYK55" s="285"/>
      <c r="SYL55" s="281"/>
      <c r="SYM55" s="282"/>
      <c r="SYN55" s="453"/>
      <c r="SYO55" s="453"/>
      <c r="SYP55" s="453"/>
      <c r="SYQ55" s="283"/>
      <c r="SYR55" s="284"/>
      <c r="SYS55" s="285"/>
      <c r="SYT55" s="281"/>
      <c r="SYU55" s="282"/>
      <c r="SYV55" s="453"/>
      <c r="SYW55" s="453"/>
      <c r="SYX55" s="453"/>
      <c r="SYY55" s="283"/>
      <c r="SYZ55" s="284"/>
      <c r="SZA55" s="285"/>
      <c r="SZB55" s="281"/>
      <c r="SZC55" s="282"/>
      <c r="SZD55" s="453"/>
      <c r="SZE55" s="453"/>
      <c r="SZF55" s="453"/>
      <c r="SZG55" s="283"/>
      <c r="SZH55" s="284"/>
      <c r="SZI55" s="285"/>
      <c r="SZJ55" s="281"/>
      <c r="SZK55" s="282"/>
      <c r="SZL55" s="453"/>
      <c r="SZM55" s="453"/>
      <c r="SZN55" s="453"/>
      <c r="SZO55" s="283"/>
      <c r="SZP55" s="284"/>
      <c r="SZQ55" s="285"/>
      <c r="SZR55" s="281"/>
      <c r="SZS55" s="282"/>
      <c r="SZT55" s="453"/>
      <c r="SZU55" s="453"/>
      <c r="SZV55" s="453"/>
      <c r="SZW55" s="283"/>
      <c r="SZX55" s="284"/>
      <c r="SZY55" s="285"/>
      <c r="SZZ55" s="281"/>
      <c r="TAA55" s="282"/>
      <c r="TAB55" s="453"/>
      <c r="TAC55" s="453"/>
      <c r="TAD55" s="453"/>
      <c r="TAE55" s="283"/>
      <c r="TAF55" s="284"/>
      <c r="TAG55" s="285"/>
      <c r="TAH55" s="281"/>
      <c r="TAI55" s="282"/>
      <c r="TAJ55" s="453"/>
      <c r="TAK55" s="453"/>
      <c r="TAL55" s="453"/>
      <c r="TAM55" s="283"/>
      <c r="TAN55" s="284"/>
      <c r="TAO55" s="285"/>
      <c r="TAP55" s="281"/>
      <c r="TAQ55" s="282"/>
      <c r="TAR55" s="453"/>
      <c r="TAS55" s="453"/>
      <c r="TAT55" s="453"/>
      <c r="TAU55" s="283"/>
      <c r="TAV55" s="284"/>
      <c r="TAW55" s="285"/>
      <c r="TAX55" s="281"/>
      <c r="TAY55" s="282"/>
      <c r="TAZ55" s="453"/>
      <c r="TBA55" s="453"/>
      <c r="TBB55" s="453"/>
      <c r="TBC55" s="283"/>
      <c r="TBD55" s="284"/>
      <c r="TBE55" s="285"/>
      <c r="TBF55" s="281"/>
      <c r="TBG55" s="282"/>
      <c r="TBH55" s="453"/>
      <c r="TBI55" s="453"/>
      <c r="TBJ55" s="453"/>
      <c r="TBK55" s="283"/>
      <c r="TBL55" s="284"/>
      <c r="TBM55" s="285"/>
      <c r="TBN55" s="281"/>
      <c r="TBO55" s="282"/>
      <c r="TBP55" s="453"/>
      <c r="TBQ55" s="453"/>
      <c r="TBR55" s="453"/>
      <c r="TBS55" s="283"/>
      <c r="TBT55" s="284"/>
      <c r="TBU55" s="285"/>
      <c r="TBV55" s="281"/>
      <c r="TBW55" s="282"/>
      <c r="TBX55" s="453"/>
      <c r="TBY55" s="453"/>
      <c r="TBZ55" s="453"/>
      <c r="TCA55" s="283"/>
      <c r="TCB55" s="284"/>
      <c r="TCC55" s="285"/>
      <c r="TCD55" s="281"/>
      <c r="TCE55" s="282"/>
      <c r="TCF55" s="453"/>
      <c r="TCG55" s="453"/>
      <c r="TCH55" s="453"/>
      <c r="TCI55" s="283"/>
      <c r="TCJ55" s="284"/>
      <c r="TCK55" s="285"/>
      <c r="TCL55" s="281"/>
      <c r="TCM55" s="282"/>
      <c r="TCN55" s="453"/>
      <c r="TCO55" s="453"/>
      <c r="TCP55" s="453"/>
      <c r="TCQ55" s="283"/>
      <c r="TCR55" s="284"/>
      <c r="TCS55" s="285"/>
      <c r="TCT55" s="281"/>
      <c r="TCU55" s="282"/>
      <c r="TCV55" s="453"/>
      <c r="TCW55" s="453"/>
      <c r="TCX55" s="453"/>
      <c r="TCY55" s="283"/>
      <c r="TCZ55" s="284"/>
      <c r="TDA55" s="285"/>
      <c r="TDB55" s="281"/>
      <c r="TDC55" s="282"/>
      <c r="TDD55" s="453"/>
      <c r="TDE55" s="453"/>
      <c r="TDF55" s="453"/>
      <c r="TDG55" s="283"/>
      <c r="TDH55" s="284"/>
      <c r="TDI55" s="285"/>
      <c r="TDJ55" s="281"/>
      <c r="TDK55" s="282"/>
      <c r="TDL55" s="453"/>
      <c r="TDM55" s="453"/>
      <c r="TDN55" s="453"/>
      <c r="TDO55" s="283"/>
      <c r="TDP55" s="284"/>
      <c r="TDQ55" s="285"/>
      <c r="TDR55" s="281"/>
      <c r="TDS55" s="282"/>
      <c r="TDT55" s="453"/>
      <c r="TDU55" s="453"/>
      <c r="TDV55" s="453"/>
      <c r="TDW55" s="283"/>
      <c r="TDX55" s="284"/>
      <c r="TDY55" s="285"/>
      <c r="TDZ55" s="281"/>
      <c r="TEA55" s="282"/>
      <c r="TEB55" s="453"/>
      <c r="TEC55" s="453"/>
      <c r="TED55" s="453"/>
      <c r="TEE55" s="283"/>
      <c r="TEF55" s="284"/>
      <c r="TEG55" s="285"/>
      <c r="TEH55" s="281"/>
      <c r="TEI55" s="282"/>
      <c r="TEJ55" s="453"/>
      <c r="TEK55" s="453"/>
      <c r="TEL55" s="453"/>
      <c r="TEM55" s="283"/>
      <c r="TEN55" s="284"/>
      <c r="TEO55" s="285"/>
      <c r="TEP55" s="281"/>
      <c r="TEQ55" s="282"/>
      <c r="TER55" s="453"/>
      <c r="TES55" s="453"/>
      <c r="TET55" s="453"/>
      <c r="TEU55" s="283"/>
      <c r="TEV55" s="284"/>
      <c r="TEW55" s="285"/>
      <c r="TEX55" s="281"/>
      <c r="TEY55" s="282"/>
      <c r="TEZ55" s="453"/>
      <c r="TFA55" s="453"/>
      <c r="TFB55" s="453"/>
      <c r="TFC55" s="283"/>
      <c r="TFD55" s="284"/>
      <c r="TFE55" s="285"/>
      <c r="TFF55" s="281"/>
      <c r="TFG55" s="282"/>
      <c r="TFH55" s="453"/>
      <c r="TFI55" s="453"/>
      <c r="TFJ55" s="453"/>
      <c r="TFK55" s="283"/>
      <c r="TFL55" s="284"/>
      <c r="TFM55" s="285"/>
      <c r="TFN55" s="281"/>
      <c r="TFO55" s="282"/>
      <c r="TFP55" s="453"/>
      <c r="TFQ55" s="453"/>
      <c r="TFR55" s="453"/>
      <c r="TFS55" s="283"/>
      <c r="TFT55" s="284"/>
      <c r="TFU55" s="285"/>
      <c r="TFV55" s="281"/>
      <c r="TFW55" s="282"/>
      <c r="TFX55" s="453"/>
      <c r="TFY55" s="453"/>
      <c r="TFZ55" s="453"/>
      <c r="TGA55" s="283"/>
      <c r="TGB55" s="284"/>
      <c r="TGC55" s="285"/>
      <c r="TGD55" s="281"/>
      <c r="TGE55" s="282"/>
      <c r="TGF55" s="453"/>
      <c r="TGG55" s="453"/>
      <c r="TGH55" s="453"/>
      <c r="TGI55" s="283"/>
      <c r="TGJ55" s="284"/>
      <c r="TGK55" s="285"/>
      <c r="TGL55" s="281"/>
      <c r="TGM55" s="282"/>
      <c r="TGN55" s="453"/>
      <c r="TGO55" s="453"/>
      <c r="TGP55" s="453"/>
      <c r="TGQ55" s="283"/>
      <c r="TGR55" s="284"/>
      <c r="TGS55" s="285"/>
      <c r="TGT55" s="281"/>
      <c r="TGU55" s="282"/>
      <c r="TGV55" s="453"/>
      <c r="TGW55" s="453"/>
      <c r="TGX55" s="453"/>
      <c r="TGY55" s="283"/>
      <c r="TGZ55" s="284"/>
      <c r="THA55" s="285"/>
      <c r="THB55" s="281"/>
      <c r="THC55" s="282"/>
      <c r="THD55" s="453"/>
      <c r="THE55" s="453"/>
      <c r="THF55" s="453"/>
      <c r="THG55" s="283"/>
      <c r="THH55" s="284"/>
      <c r="THI55" s="285"/>
      <c r="THJ55" s="281"/>
      <c r="THK55" s="282"/>
      <c r="THL55" s="453"/>
      <c r="THM55" s="453"/>
      <c r="THN55" s="453"/>
      <c r="THO55" s="283"/>
      <c r="THP55" s="284"/>
      <c r="THQ55" s="285"/>
      <c r="THR55" s="281"/>
      <c r="THS55" s="282"/>
      <c r="THT55" s="453"/>
      <c r="THU55" s="453"/>
      <c r="THV55" s="453"/>
      <c r="THW55" s="283"/>
      <c r="THX55" s="284"/>
      <c r="THY55" s="285"/>
      <c r="THZ55" s="281"/>
      <c r="TIA55" s="282"/>
      <c r="TIB55" s="453"/>
      <c r="TIC55" s="453"/>
      <c r="TID55" s="453"/>
      <c r="TIE55" s="283"/>
      <c r="TIF55" s="284"/>
      <c r="TIG55" s="285"/>
      <c r="TIH55" s="281"/>
      <c r="TII55" s="282"/>
      <c r="TIJ55" s="453"/>
      <c r="TIK55" s="453"/>
      <c r="TIL55" s="453"/>
      <c r="TIM55" s="283"/>
      <c r="TIN55" s="284"/>
      <c r="TIO55" s="285"/>
      <c r="TIP55" s="281"/>
      <c r="TIQ55" s="282"/>
      <c r="TIR55" s="453"/>
      <c r="TIS55" s="453"/>
      <c r="TIT55" s="453"/>
      <c r="TIU55" s="283"/>
      <c r="TIV55" s="284"/>
      <c r="TIW55" s="285"/>
      <c r="TIX55" s="281"/>
      <c r="TIY55" s="282"/>
      <c r="TIZ55" s="453"/>
      <c r="TJA55" s="453"/>
      <c r="TJB55" s="453"/>
      <c r="TJC55" s="283"/>
      <c r="TJD55" s="284"/>
      <c r="TJE55" s="285"/>
      <c r="TJF55" s="281"/>
      <c r="TJG55" s="282"/>
      <c r="TJH55" s="453"/>
      <c r="TJI55" s="453"/>
      <c r="TJJ55" s="453"/>
      <c r="TJK55" s="283"/>
      <c r="TJL55" s="284"/>
      <c r="TJM55" s="285"/>
      <c r="TJN55" s="281"/>
      <c r="TJO55" s="282"/>
      <c r="TJP55" s="453"/>
      <c r="TJQ55" s="453"/>
      <c r="TJR55" s="453"/>
      <c r="TJS55" s="283"/>
      <c r="TJT55" s="284"/>
      <c r="TJU55" s="285"/>
      <c r="TJV55" s="281"/>
      <c r="TJW55" s="282"/>
      <c r="TJX55" s="453"/>
      <c r="TJY55" s="453"/>
      <c r="TJZ55" s="453"/>
      <c r="TKA55" s="283"/>
      <c r="TKB55" s="284"/>
      <c r="TKC55" s="285"/>
      <c r="TKD55" s="281"/>
      <c r="TKE55" s="282"/>
      <c r="TKF55" s="453"/>
      <c r="TKG55" s="453"/>
      <c r="TKH55" s="453"/>
      <c r="TKI55" s="283"/>
      <c r="TKJ55" s="284"/>
      <c r="TKK55" s="285"/>
      <c r="TKL55" s="281"/>
      <c r="TKM55" s="282"/>
      <c r="TKN55" s="453"/>
      <c r="TKO55" s="453"/>
      <c r="TKP55" s="453"/>
      <c r="TKQ55" s="283"/>
      <c r="TKR55" s="284"/>
      <c r="TKS55" s="285"/>
      <c r="TKT55" s="281"/>
      <c r="TKU55" s="282"/>
      <c r="TKV55" s="453"/>
      <c r="TKW55" s="453"/>
      <c r="TKX55" s="453"/>
      <c r="TKY55" s="283"/>
      <c r="TKZ55" s="284"/>
      <c r="TLA55" s="285"/>
      <c r="TLB55" s="281"/>
      <c r="TLC55" s="282"/>
      <c r="TLD55" s="453"/>
      <c r="TLE55" s="453"/>
      <c r="TLF55" s="453"/>
      <c r="TLG55" s="283"/>
      <c r="TLH55" s="284"/>
      <c r="TLI55" s="285"/>
      <c r="TLJ55" s="281"/>
      <c r="TLK55" s="282"/>
      <c r="TLL55" s="453"/>
      <c r="TLM55" s="453"/>
      <c r="TLN55" s="453"/>
      <c r="TLO55" s="283"/>
      <c r="TLP55" s="284"/>
      <c r="TLQ55" s="285"/>
      <c r="TLR55" s="281"/>
      <c r="TLS55" s="282"/>
      <c r="TLT55" s="453"/>
      <c r="TLU55" s="453"/>
      <c r="TLV55" s="453"/>
      <c r="TLW55" s="283"/>
      <c r="TLX55" s="284"/>
      <c r="TLY55" s="285"/>
      <c r="TLZ55" s="281"/>
      <c r="TMA55" s="282"/>
      <c r="TMB55" s="453"/>
      <c r="TMC55" s="453"/>
      <c r="TMD55" s="453"/>
      <c r="TME55" s="283"/>
      <c r="TMF55" s="284"/>
      <c r="TMG55" s="285"/>
      <c r="TMH55" s="281"/>
      <c r="TMI55" s="282"/>
      <c r="TMJ55" s="453"/>
      <c r="TMK55" s="453"/>
      <c r="TML55" s="453"/>
      <c r="TMM55" s="283"/>
      <c r="TMN55" s="284"/>
      <c r="TMO55" s="285"/>
      <c r="TMP55" s="281"/>
      <c r="TMQ55" s="282"/>
      <c r="TMR55" s="453"/>
      <c r="TMS55" s="453"/>
      <c r="TMT55" s="453"/>
      <c r="TMU55" s="283"/>
      <c r="TMV55" s="284"/>
      <c r="TMW55" s="285"/>
      <c r="TMX55" s="281"/>
      <c r="TMY55" s="282"/>
      <c r="TMZ55" s="453"/>
      <c r="TNA55" s="453"/>
      <c r="TNB55" s="453"/>
      <c r="TNC55" s="283"/>
      <c r="TND55" s="284"/>
      <c r="TNE55" s="285"/>
      <c r="TNF55" s="281"/>
      <c r="TNG55" s="282"/>
      <c r="TNH55" s="453"/>
      <c r="TNI55" s="453"/>
      <c r="TNJ55" s="453"/>
      <c r="TNK55" s="283"/>
      <c r="TNL55" s="284"/>
      <c r="TNM55" s="285"/>
      <c r="TNN55" s="281"/>
      <c r="TNO55" s="282"/>
      <c r="TNP55" s="453"/>
      <c r="TNQ55" s="453"/>
      <c r="TNR55" s="453"/>
      <c r="TNS55" s="283"/>
      <c r="TNT55" s="284"/>
      <c r="TNU55" s="285"/>
      <c r="TNV55" s="281"/>
      <c r="TNW55" s="282"/>
      <c r="TNX55" s="453"/>
      <c r="TNY55" s="453"/>
      <c r="TNZ55" s="453"/>
      <c r="TOA55" s="283"/>
      <c r="TOB55" s="284"/>
      <c r="TOC55" s="285"/>
      <c r="TOD55" s="281"/>
      <c r="TOE55" s="282"/>
      <c r="TOF55" s="453"/>
      <c r="TOG55" s="453"/>
      <c r="TOH55" s="453"/>
      <c r="TOI55" s="283"/>
      <c r="TOJ55" s="284"/>
      <c r="TOK55" s="285"/>
      <c r="TOL55" s="281"/>
      <c r="TOM55" s="282"/>
      <c r="TON55" s="453"/>
      <c r="TOO55" s="453"/>
      <c r="TOP55" s="453"/>
      <c r="TOQ55" s="283"/>
      <c r="TOR55" s="284"/>
      <c r="TOS55" s="285"/>
      <c r="TOT55" s="281"/>
      <c r="TOU55" s="282"/>
      <c r="TOV55" s="453"/>
      <c r="TOW55" s="453"/>
      <c r="TOX55" s="453"/>
      <c r="TOY55" s="283"/>
      <c r="TOZ55" s="284"/>
      <c r="TPA55" s="285"/>
      <c r="TPB55" s="281"/>
      <c r="TPC55" s="282"/>
      <c r="TPD55" s="453"/>
      <c r="TPE55" s="453"/>
      <c r="TPF55" s="453"/>
      <c r="TPG55" s="283"/>
      <c r="TPH55" s="284"/>
      <c r="TPI55" s="285"/>
      <c r="TPJ55" s="281"/>
      <c r="TPK55" s="282"/>
      <c r="TPL55" s="453"/>
      <c r="TPM55" s="453"/>
      <c r="TPN55" s="453"/>
      <c r="TPO55" s="283"/>
      <c r="TPP55" s="284"/>
      <c r="TPQ55" s="285"/>
      <c r="TPR55" s="281"/>
      <c r="TPS55" s="282"/>
      <c r="TPT55" s="453"/>
      <c r="TPU55" s="453"/>
      <c r="TPV55" s="453"/>
      <c r="TPW55" s="283"/>
      <c r="TPX55" s="284"/>
      <c r="TPY55" s="285"/>
      <c r="TPZ55" s="281"/>
      <c r="TQA55" s="282"/>
      <c r="TQB55" s="453"/>
      <c r="TQC55" s="453"/>
      <c r="TQD55" s="453"/>
      <c r="TQE55" s="283"/>
      <c r="TQF55" s="284"/>
      <c r="TQG55" s="285"/>
      <c r="TQH55" s="281"/>
      <c r="TQI55" s="282"/>
      <c r="TQJ55" s="453"/>
      <c r="TQK55" s="453"/>
      <c r="TQL55" s="453"/>
      <c r="TQM55" s="283"/>
      <c r="TQN55" s="284"/>
      <c r="TQO55" s="285"/>
      <c r="TQP55" s="281"/>
      <c r="TQQ55" s="282"/>
      <c r="TQR55" s="453"/>
      <c r="TQS55" s="453"/>
      <c r="TQT55" s="453"/>
      <c r="TQU55" s="283"/>
      <c r="TQV55" s="284"/>
      <c r="TQW55" s="285"/>
      <c r="TQX55" s="281"/>
      <c r="TQY55" s="282"/>
      <c r="TQZ55" s="453"/>
      <c r="TRA55" s="453"/>
      <c r="TRB55" s="453"/>
      <c r="TRC55" s="283"/>
      <c r="TRD55" s="284"/>
      <c r="TRE55" s="285"/>
      <c r="TRF55" s="281"/>
      <c r="TRG55" s="282"/>
      <c r="TRH55" s="453"/>
      <c r="TRI55" s="453"/>
      <c r="TRJ55" s="453"/>
      <c r="TRK55" s="283"/>
      <c r="TRL55" s="284"/>
      <c r="TRM55" s="285"/>
      <c r="TRN55" s="281"/>
      <c r="TRO55" s="282"/>
      <c r="TRP55" s="453"/>
      <c r="TRQ55" s="453"/>
      <c r="TRR55" s="453"/>
      <c r="TRS55" s="283"/>
      <c r="TRT55" s="284"/>
      <c r="TRU55" s="285"/>
      <c r="TRV55" s="281"/>
      <c r="TRW55" s="282"/>
      <c r="TRX55" s="453"/>
      <c r="TRY55" s="453"/>
      <c r="TRZ55" s="453"/>
      <c r="TSA55" s="283"/>
      <c r="TSB55" s="284"/>
      <c r="TSC55" s="285"/>
      <c r="TSD55" s="281"/>
      <c r="TSE55" s="282"/>
      <c r="TSF55" s="453"/>
      <c r="TSG55" s="453"/>
      <c r="TSH55" s="453"/>
      <c r="TSI55" s="283"/>
      <c r="TSJ55" s="284"/>
      <c r="TSK55" s="285"/>
      <c r="TSL55" s="281"/>
      <c r="TSM55" s="282"/>
      <c r="TSN55" s="453"/>
      <c r="TSO55" s="453"/>
      <c r="TSP55" s="453"/>
      <c r="TSQ55" s="283"/>
      <c r="TSR55" s="284"/>
      <c r="TSS55" s="285"/>
      <c r="TST55" s="281"/>
      <c r="TSU55" s="282"/>
      <c r="TSV55" s="453"/>
      <c r="TSW55" s="453"/>
      <c r="TSX55" s="453"/>
      <c r="TSY55" s="283"/>
      <c r="TSZ55" s="284"/>
      <c r="TTA55" s="285"/>
      <c r="TTB55" s="281"/>
      <c r="TTC55" s="282"/>
      <c r="TTD55" s="453"/>
      <c r="TTE55" s="453"/>
      <c r="TTF55" s="453"/>
      <c r="TTG55" s="283"/>
      <c r="TTH55" s="284"/>
      <c r="TTI55" s="285"/>
      <c r="TTJ55" s="281"/>
      <c r="TTK55" s="282"/>
      <c r="TTL55" s="453"/>
      <c r="TTM55" s="453"/>
      <c r="TTN55" s="453"/>
      <c r="TTO55" s="283"/>
      <c r="TTP55" s="284"/>
      <c r="TTQ55" s="285"/>
      <c r="TTR55" s="281"/>
      <c r="TTS55" s="282"/>
      <c r="TTT55" s="453"/>
      <c r="TTU55" s="453"/>
      <c r="TTV55" s="453"/>
      <c r="TTW55" s="283"/>
      <c r="TTX55" s="284"/>
      <c r="TTY55" s="285"/>
      <c r="TTZ55" s="281"/>
      <c r="TUA55" s="282"/>
      <c r="TUB55" s="453"/>
      <c r="TUC55" s="453"/>
      <c r="TUD55" s="453"/>
      <c r="TUE55" s="283"/>
      <c r="TUF55" s="284"/>
      <c r="TUG55" s="285"/>
      <c r="TUH55" s="281"/>
      <c r="TUI55" s="282"/>
      <c r="TUJ55" s="453"/>
      <c r="TUK55" s="453"/>
      <c r="TUL55" s="453"/>
      <c r="TUM55" s="283"/>
      <c r="TUN55" s="284"/>
      <c r="TUO55" s="285"/>
      <c r="TUP55" s="281"/>
      <c r="TUQ55" s="282"/>
      <c r="TUR55" s="453"/>
      <c r="TUS55" s="453"/>
      <c r="TUT55" s="453"/>
      <c r="TUU55" s="283"/>
      <c r="TUV55" s="284"/>
      <c r="TUW55" s="285"/>
      <c r="TUX55" s="281"/>
      <c r="TUY55" s="282"/>
      <c r="TUZ55" s="453"/>
      <c r="TVA55" s="453"/>
      <c r="TVB55" s="453"/>
      <c r="TVC55" s="283"/>
      <c r="TVD55" s="284"/>
      <c r="TVE55" s="285"/>
      <c r="TVF55" s="281"/>
      <c r="TVG55" s="282"/>
      <c r="TVH55" s="453"/>
      <c r="TVI55" s="453"/>
      <c r="TVJ55" s="453"/>
      <c r="TVK55" s="283"/>
      <c r="TVL55" s="284"/>
      <c r="TVM55" s="285"/>
      <c r="TVN55" s="281"/>
      <c r="TVO55" s="282"/>
      <c r="TVP55" s="453"/>
      <c r="TVQ55" s="453"/>
      <c r="TVR55" s="453"/>
      <c r="TVS55" s="283"/>
      <c r="TVT55" s="284"/>
      <c r="TVU55" s="285"/>
      <c r="TVV55" s="281"/>
      <c r="TVW55" s="282"/>
      <c r="TVX55" s="453"/>
      <c r="TVY55" s="453"/>
      <c r="TVZ55" s="453"/>
      <c r="TWA55" s="283"/>
      <c r="TWB55" s="284"/>
      <c r="TWC55" s="285"/>
      <c r="TWD55" s="281"/>
      <c r="TWE55" s="282"/>
      <c r="TWF55" s="453"/>
      <c r="TWG55" s="453"/>
      <c r="TWH55" s="453"/>
      <c r="TWI55" s="283"/>
      <c r="TWJ55" s="284"/>
      <c r="TWK55" s="285"/>
      <c r="TWL55" s="281"/>
      <c r="TWM55" s="282"/>
      <c r="TWN55" s="453"/>
      <c r="TWO55" s="453"/>
      <c r="TWP55" s="453"/>
      <c r="TWQ55" s="283"/>
      <c r="TWR55" s="284"/>
      <c r="TWS55" s="285"/>
      <c r="TWT55" s="281"/>
      <c r="TWU55" s="282"/>
      <c r="TWV55" s="453"/>
      <c r="TWW55" s="453"/>
      <c r="TWX55" s="453"/>
      <c r="TWY55" s="283"/>
      <c r="TWZ55" s="284"/>
      <c r="TXA55" s="285"/>
      <c r="TXB55" s="281"/>
      <c r="TXC55" s="282"/>
      <c r="TXD55" s="453"/>
      <c r="TXE55" s="453"/>
      <c r="TXF55" s="453"/>
      <c r="TXG55" s="283"/>
      <c r="TXH55" s="284"/>
      <c r="TXI55" s="285"/>
      <c r="TXJ55" s="281"/>
      <c r="TXK55" s="282"/>
      <c r="TXL55" s="453"/>
      <c r="TXM55" s="453"/>
      <c r="TXN55" s="453"/>
      <c r="TXO55" s="283"/>
      <c r="TXP55" s="284"/>
      <c r="TXQ55" s="285"/>
      <c r="TXR55" s="281"/>
      <c r="TXS55" s="282"/>
      <c r="TXT55" s="453"/>
      <c r="TXU55" s="453"/>
      <c r="TXV55" s="453"/>
      <c r="TXW55" s="283"/>
      <c r="TXX55" s="284"/>
      <c r="TXY55" s="285"/>
      <c r="TXZ55" s="281"/>
      <c r="TYA55" s="282"/>
      <c r="TYB55" s="453"/>
      <c r="TYC55" s="453"/>
      <c r="TYD55" s="453"/>
      <c r="TYE55" s="283"/>
      <c r="TYF55" s="284"/>
      <c r="TYG55" s="285"/>
      <c r="TYH55" s="281"/>
      <c r="TYI55" s="282"/>
      <c r="TYJ55" s="453"/>
      <c r="TYK55" s="453"/>
      <c r="TYL55" s="453"/>
      <c r="TYM55" s="283"/>
      <c r="TYN55" s="284"/>
      <c r="TYO55" s="285"/>
      <c r="TYP55" s="281"/>
      <c r="TYQ55" s="282"/>
      <c r="TYR55" s="453"/>
      <c r="TYS55" s="453"/>
      <c r="TYT55" s="453"/>
      <c r="TYU55" s="283"/>
      <c r="TYV55" s="284"/>
      <c r="TYW55" s="285"/>
      <c r="TYX55" s="281"/>
      <c r="TYY55" s="282"/>
      <c r="TYZ55" s="453"/>
      <c r="TZA55" s="453"/>
      <c r="TZB55" s="453"/>
      <c r="TZC55" s="283"/>
      <c r="TZD55" s="284"/>
      <c r="TZE55" s="285"/>
      <c r="TZF55" s="281"/>
      <c r="TZG55" s="282"/>
      <c r="TZH55" s="453"/>
      <c r="TZI55" s="453"/>
      <c r="TZJ55" s="453"/>
      <c r="TZK55" s="283"/>
      <c r="TZL55" s="284"/>
      <c r="TZM55" s="285"/>
      <c r="TZN55" s="281"/>
      <c r="TZO55" s="282"/>
      <c r="TZP55" s="453"/>
      <c r="TZQ55" s="453"/>
      <c r="TZR55" s="453"/>
      <c r="TZS55" s="283"/>
      <c r="TZT55" s="284"/>
      <c r="TZU55" s="285"/>
      <c r="TZV55" s="281"/>
      <c r="TZW55" s="282"/>
      <c r="TZX55" s="453"/>
      <c r="TZY55" s="453"/>
      <c r="TZZ55" s="453"/>
      <c r="UAA55" s="283"/>
      <c r="UAB55" s="284"/>
      <c r="UAC55" s="285"/>
      <c r="UAD55" s="281"/>
      <c r="UAE55" s="282"/>
      <c r="UAF55" s="453"/>
      <c r="UAG55" s="453"/>
      <c r="UAH55" s="453"/>
      <c r="UAI55" s="283"/>
      <c r="UAJ55" s="284"/>
      <c r="UAK55" s="285"/>
      <c r="UAL55" s="281"/>
      <c r="UAM55" s="282"/>
      <c r="UAN55" s="453"/>
      <c r="UAO55" s="453"/>
      <c r="UAP55" s="453"/>
      <c r="UAQ55" s="283"/>
      <c r="UAR55" s="284"/>
      <c r="UAS55" s="285"/>
      <c r="UAT55" s="281"/>
      <c r="UAU55" s="282"/>
      <c r="UAV55" s="453"/>
      <c r="UAW55" s="453"/>
      <c r="UAX55" s="453"/>
      <c r="UAY55" s="283"/>
      <c r="UAZ55" s="284"/>
      <c r="UBA55" s="285"/>
      <c r="UBB55" s="281"/>
      <c r="UBC55" s="282"/>
      <c r="UBD55" s="453"/>
      <c r="UBE55" s="453"/>
      <c r="UBF55" s="453"/>
      <c r="UBG55" s="283"/>
      <c r="UBH55" s="284"/>
      <c r="UBI55" s="285"/>
      <c r="UBJ55" s="281"/>
      <c r="UBK55" s="282"/>
      <c r="UBL55" s="453"/>
      <c r="UBM55" s="453"/>
      <c r="UBN55" s="453"/>
      <c r="UBO55" s="283"/>
      <c r="UBP55" s="284"/>
      <c r="UBQ55" s="285"/>
      <c r="UBR55" s="281"/>
      <c r="UBS55" s="282"/>
      <c r="UBT55" s="453"/>
      <c r="UBU55" s="453"/>
      <c r="UBV55" s="453"/>
      <c r="UBW55" s="283"/>
      <c r="UBX55" s="284"/>
      <c r="UBY55" s="285"/>
      <c r="UBZ55" s="281"/>
      <c r="UCA55" s="282"/>
      <c r="UCB55" s="453"/>
      <c r="UCC55" s="453"/>
      <c r="UCD55" s="453"/>
      <c r="UCE55" s="283"/>
      <c r="UCF55" s="284"/>
      <c r="UCG55" s="285"/>
      <c r="UCH55" s="281"/>
      <c r="UCI55" s="282"/>
      <c r="UCJ55" s="453"/>
      <c r="UCK55" s="453"/>
      <c r="UCL55" s="453"/>
      <c r="UCM55" s="283"/>
      <c r="UCN55" s="284"/>
      <c r="UCO55" s="285"/>
      <c r="UCP55" s="281"/>
      <c r="UCQ55" s="282"/>
      <c r="UCR55" s="453"/>
      <c r="UCS55" s="453"/>
      <c r="UCT55" s="453"/>
      <c r="UCU55" s="283"/>
      <c r="UCV55" s="284"/>
      <c r="UCW55" s="285"/>
      <c r="UCX55" s="281"/>
      <c r="UCY55" s="282"/>
      <c r="UCZ55" s="453"/>
      <c r="UDA55" s="453"/>
      <c r="UDB55" s="453"/>
      <c r="UDC55" s="283"/>
      <c r="UDD55" s="284"/>
      <c r="UDE55" s="285"/>
      <c r="UDF55" s="281"/>
      <c r="UDG55" s="282"/>
      <c r="UDH55" s="453"/>
      <c r="UDI55" s="453"/>
      <c r="UDJ55" s="453"/>
      <c r="UDK55" s="283"/>
      <c r="UDL55" s="284"/>
      <c r="UDM55" s="285"/>
      <c r="UDN55" s="281"/>
      <c r="UDO55" s="282"/>
      <c r="UDP55" s="453"/>
      <c r="UDQ55" s="453"/>
      <c r="UDR55" s="453"/>
      <c r="UDS55" s="283"/>
      <c r="UDT55" s="284"/>
      <c r="UDU55" s="285"/>
      <c r="UDV55" s="281"/>
      <c r="UDW55" s="282"/>
      <c r="UDX55" s="453"/>
      <c r="UDY55" s="453"/>
      <c r="UDZ55" s="453"/>
      <c r="UEA55" s="283"/>
      <c r="UEB55" s="284"/>
      <c r="UEC55" s="285"/>
      <c r="UED55" s="281"/>
      <c r="UEE55" s="282"/>
      <c r="UEF55" s="453"/>
      <c r="UEG55" s="453"/>
      <c r="UEH55" s="453"/>
      <c r="UEI55" s="283"/>
      <c r="UEJ55" s="284"/>
      <c r="UEK55" s="285"/>
      <c r="UEL55" s="281"/>
      <c r="UEM55" s="282"/>
      <c r="UEN55" s="453"/>
      <c r="UEO55" s="453"/>
      <c r="UEP55" s="453"/>
      <c r="UEQ55" s="283"/>
      <c r="UER55" s="284"/>
      <c r="UES55" s="285"/>
      <c r="UET55" s="281"/>
      <c r="UEU55" s="282"/>
      <c r="UEV55" s="453"/>
      <c r="UEW55" s="453"/>
      <c r="UEX55" s="453"/>
      <c r="UEY55" s="283"/>
      <c r="UEZ55" s="284"/>
      <c r="UFA55" s="285"/>
      <c r="UFB55" s="281"/>
      <c r="UFC55" s="282"/>
      <c r="UFD55" s="453"/>
      <c r="UFE55" s="453"/>
      <c r="UFF55" s="453"/>
      <c r="UFG55" s="283"/>
      <c r="UFH55" s="284"/>
      <c r="UFI55" s="285"/>
      <c r="UFJ55" s="281"/>
      <c r="UFK55" s="282"/>
      <c r="UFL55" s="453"/>
      <c r="UFM55" s="453"/>
      <c r="UFN55" s="453"/>
      <c r="UFO55" s="283"/>
      <c r="UFP55" s="284"/>
      <c r="UFQ55" s="285"/>
      <c r="UFR55" s="281"/>
      <c r="UFS55" s="282"/>
      <c r="UFT55" s="453"/>
      <c r="UFU55" s="453"/>
      <c r="UFV55" s="453"/>
      <c r="UFW55" s="283"/>
      <c r="UFX55" s="284"/>
      <c r="UFY55" s="285"/>
      <c r="UFZ55" s="281"/>
      <c r="UGA55" s="282"/>
      <c r="UGB55" s="453"/>
      <c r="UGC55" s="453"/>
      <c r="UGD55" s="453"/>
      <c r="UGE55" s="283"/>
      <c r="UGF55" s="284"/>
      <c r="UGG55" s="285"/>
      <c r="UGH55" s="281"/>
      <c r="UGI55" s="282"/>
      <c r="UGJ55" s="453"/>
      <c r="UGK55" s="453"/>
      <c r="UGL55" s="453"/>
      <c r="UGM55" s="283"/>
      <c r="UGN55" s="284"/>
      <c r="UGO55" s="285"/>
      <c r="UGP55" s="281"/>
      <c r="UGQ55" s="282"/>
      <c r="UGR55" s="453"/>
      <c r="UGS55" s="453"/>
      <c r="UGT55" s="453"/>
      <c r="UGU55" s="283"/>
      <c r="UGV55" s="284"/>
      <c r="UGW55" s="285"/>
      <c r="UGX55" s="281"/>
      <c r="UGY55" s="282"/>
      <c r="UGZ55" s="453"/>
      <c r="UHA55" s="453"/>
      <c r="UHB55" s="453"/>
      <c r="UHC55" s="283"/>
      <c r="UHD55" s="284"/>
      <c r="UHE55" s="285"/>
      <c r="UHF55" s="281"/>
      <c r="UHG55" s="282"/>
      <c r="UHH55" s="453"/>
      <c r="UHI55" s="453"/>
      <c r="UHJ55" s="453"/>
      <c r="UHK55" s="283"/>
      <c r="UHL55" s="284"/>
      <c r="UHM55" s="285"/>
      <c r="UHN55" s="281"/>
      <c r="UHO55" s="282"/>
      <c r="UHP55" s="453"/>
      <c r="UHQ55" s="453"/>
      <c r="UHR55" s="453"/>
      <c r="UHS55" s="283"/>
      <c r="UHT55" s="284"/>
      <c r="UHU55" s="285"/>
      <c r="UHV55" s="281"/>
      <c r="UHW55" s="282"/>
      <c r="UHX55" s="453"/>
      <c r="UHY55" s="453"/>
      <c r="UHZ55" s="453"/>
      <c r="UIA55" s="283"/>
      <c r="UIB55" s="284"/>
      <c r="UIC55" s="285"/>
      <c r="UID55" s="281"/>
      <c r="UIE55" s="282"/>
      <c r="UIF55" s="453"/>
      <c r="UIG55" s="453"/>
      <c r="UIH55" s="453"/>
      <c r="UII55" s="283"/>
      <c r="UIJ55" s="284"/>
      <c r="UIK55" s="285"/>
      <c r="UIL55" s="281"/>
      <c r="UIM55" s="282"/>
      <c r="UIN55" s="453"/>
      <c r="UIO55" s="453"/>
      <c r="UIP55" s="453"/>
      <c r="UIQ55" s="283"/>
      <c r="UIR55" s="284"/>
      <c r="UIS55" s="285"/>
      <c r="UIT55" s="281"/>
      <c r="UIU55" s="282"/>
      <c r="UIV55" s="453"/>
      <c r="UIW55" s="453"/>
      <c r="UIX55" s="453"/>
      <c r="UIY55" s="283"/>
      <c r="UIZ55" s="284"/>
      <c r="UJA55" s="285"/>
      <c r="UJB55" s="281"/>
      <c r="UJC55" s="282"/>
      <c r="UJD55" s="453"/>
      <c r="UJE55" s="453"/>
      <c r="UJF55" s="453"/>
      <c r="UJG55" s="283"/>
      <c r="UJH55" s="284"/>
      <c r="UJI55" s="285"/>
      <c r="UJJ55" s="281"/>
      <c r="UJK55" s="282"/>
      <c r="UJL55" s="453"/>
      <c r="UJM55" s="453"/>
      <c r="UJN55" s="453"/>
      <c r="UJO55" s="283"/>
      <c r="UJP55" s="284"/>
      <c r="UJQ55" s="285"/>
      <c r="UJR55" s="281"/>
      <c r="UJS55" s="282"/>
      <c r="UJT55" s="453"/>
      <c r="UJU55" s="453"/>
      <c r="UJV55" s="453"/>
      <c r="UJW55" s="283"/>
      <c r="UJX55" s="284"/>
      <c r="UJY55" s="285"/>
      <c r="UJZ55" s="281"/>
      <c r="UKA55" s="282"/>
      <c r="UKB55" s="453"/>
      <c r="UKC55" s="453"/>
      <c r="UKD55" s="453"/>
      <c r="UKE55" s="283"/>
      <c r="UKF55" s="284"/>
      <c r="UKG55" s="285"/>
      <c r="UKH55" s="281"/>
      <c r="UKI55" s="282"/>
      <c r="UKJ55" s="453"/>
      <c r="UKK55" s="453"/>
      <c r="UKL55" s="453"/>
      <c r="UKM55" s="283"/>
      <c r="UKN55" s="284"/>
      <c r="UKO55" s="285"/>
      <c r="UKP55" s="281"/>
      <c r="UKQ55" s="282"/>
      <c r="UKR55" s="453"/>
      <c r="UKS55" s="453"/>
      <c r="UKT55" s="453"/>
      <c r="UKU55" s="283"/>
      <c r="UKV55" s="284"/>
      <c r="UKW55" s="285"/>
      <c r="UKX55" s="281"/>
      <c r="UKY55" s="282"/>
      <c r="UKZ55" s="453"/>
      <c r="ULA55" s="453"/>
      <c r="ULB55" s="453"/>
      <c r="ULC55" s="283"/>
      <c r="ULD55" s="284"/>
      <c r="ULE55" s="285"/>
      <c r="ULF55" s="281"/>
      <c r="ULG55" s="282"/>
      <c r="ULH55" s="453"/>
      <c r="ULI55" s="453"/>
      <c r="ULJ55" s="453"/>
      <c r="ULK55" s="283"/>
      <c r="ULL55" s="284"/>
      <c r="ULM55" s="285"/>
      <c r="ULN55" s="281"/>
      <c r="ULO55" s="282"/>
      <c r="ULP55" s="453"/>
      <c r="ULQ55" s="453"/>
      <c r="ULR55" s="453"/>
      <c r="ULS55" s="283"/>
      <c r="ULT55" s="284"/>
      <c r="ULU55" s="285"/>
      <c r="ULV55" s="281"/>
      <c r="ULW55" s="282"/>
      <c r="ULX55" s="453"/>
      <c r="ULY55" s="453"/>
      <c r="ULZ55" s="453"/>
      <c r="UMA55" s="283"/>
      <c r="UMB55" s="284"/>
      <c r="UMC55" s="285"/>
      <c r="UMD55" s="281"/>
      <c r="UME55" s="282"/>
      <c r="UMF55" s="453"/>
      <c r="UMG55" s="453"/>
      <c r="UMH55" s="453"/>
      <c r="UMI55" s="283"/>
      <c r="UMJ55" s="284"/>
      <c r="UMK55" s="285"/>
      <c r="UML55" s="281"/>
      <c r="UMM55" s="282"/>
      <c r="UMN55" s="453"/>
      <c r="UMO55" s="453"/>
      <c r="UMP55" s="453"/>
      <c r="UMQ55" s="283"/>
      <c r="UMR55" s="284"/>
      <c r="UMS55" s="285"/>
      <c r="UMT55" s="281"/>
      <c r="UMU55" s="282"/>
      <c r="UMV55" s="453"/>
      <c r="UMW55" s="453"/>
      <c r="UMX55" s="453"/>
      <c r="UMY55" s="283"/>
      <c r="UMZ55" s="284"/>
      <c r="UNA55" s="285"/>
      <c r="UNB55" s="281"/>
      <c r="UNC55" s="282"/>
      <c r="UND55" s="453"/>
      <c r="UNE55" s="453"/>
      <c r="UNF55" s="453"/>
      <c r="UNG55" s="283"/>
      <c r="UNH55" s="284"/>
      <c r="UNI55" s="285"/>
      <c r="UNJ55" s="281"/>
      <c r="UNK55" s="282"/>
      <c r="UNL55" s="453"/>
      <c r="UNM55" s="453"/>
      <c r="UNN55" s="453"/>
      <c r="UNO55" s="283"/>
      <c r="UNP55" s="284"/>
      <c r="UNQ55" s="285"/>
      <c r="UNR55" s="281"/>
      <c r="UNS55" s="282"/>
      <c r="UNT55" s="453"/>
      <c r="UNU55" s="453"/>
      <c r="UNV55" s="453"/>
      <c r="UNW55" s="283"/>
      <c r="UNX55" s="284"/>
      <c r="UNY55" s="285"/>
      <c r="UNZ55" s="281"/>
      <c r="UOA55" s="282"/>
      <c r="UOB55" s="453"/>
      <c r="UOC55" s="453"/>
      <c r="UOD55" s="453"/>
      <c r="UOE55" s="283"/>
      <c r="UOF55" s="284"/>
      <c r="UOG55" s="285"/>
      <c r="UOH55" s="281"/>
      <c r="UOI55" s="282"/>
      <c r="UOJ55" s="453"/>
      <c r="UOK55" s="453"/>
      <c r="UOL55" s="453"/>
      <c r="UOM55" s="283"/>
      <c r="UON55" s="284"/>
      <c r="UOO55" s="285"/>
      <c r="UOP55" s="281"/>
      <c r="UOQ55" s="282"/>
      <c r="UOR55" s="453"/>
      <c r="UOS55" s="453"/>
      <c r="UOT55" s="453"/>
      <c r="UOU55" s="283"/>
      <c r="UOV55" s="284"/>
      <c r="UOW55" s="285"/>
      <c r="UOX55" s="281"/>
      <c r="UOY55" s="282"/>
      <c r="UOZ55" s="453"/>
      <c r="UPA55" s="453"/>
      <c r="UPB55" s="453"/>
      <c r="UPC55" s="283"/>
      <c r="UPD55" s="284"/>
      <c r="UPE55" s="285"/>
      <c r="UPF55" s="281"/>
      <c r="UPG55" s="282"/>
      <c r="UPH55" s="453"/>
      <c r="UPI55" s="453"/>
      <c r="UPJ55" s="453"/>
      <c r="UPK55" s="283"/>
      <c r="UPL55" s="284"/>
      <c r="UPM55" s="285"/>
      <c r="UPN55" s="281"/>
      <c r="UPO55" s="282"/>
      <c r="UPP55" s="453"/>
      <c r="UPQ55" s="453"/>
      <c r="UPR55" s="453"/>
      <c r="UPS55" s="283"/>
      <c r="UPT55" s="284"/>
      <c r="UPU55" s="285"/>
      <c r="UPV55" s="281"/>
      <c r="UPW55" s="282"/>
      <c r="UPX55" s="453"/>
      <c r="UPY55" s="453"/>
      <c r="UPZ55" s="453"/>
      <c r="UQA55" s="283"/>
      <c r="UQB55" s="284"/>
      <c r="UQC55" s="285"/>
      <c r="UQD55" s="281"/>
      <c r="UQE55" s="282"/>
      <c r="UQF55" s="453"/>
      <c r="UQG55" s="453"/>
      <c r="UQH55" s="453"/>
      <c r="UQI55" s="283"/>
      <c r="UQJ55" s="284"/>
      <c r="UQK55" s="285"/>
      <c r="UQL55" s="281"/>
      <c r="UQM55" s="282"/>
      <c r="UQN55" s="453"/>
      <c r="UQO55" s="453"/>
      <c r="UQP55" s="453"/>
      <c r="UQQ55" s="283"/>
      <c r="UQR55" s="284"/>
      <c r="UQS55" s="285"/>
      <c r="UQT55" s="281"/>
      <c r="UQU55" s="282"/>
      <c r="UQV55" s="453"/>
      <c r="UQW55" s="453"/>
      <c r="UQX55" s="453"/>
      <c r="UQY55" s="283"/>
      <c r="UQZ55" s="284"/>
      <c r="URA55" s="285"/>
      <c r="URB55" s="281"/>
      <c r="URC55" s="282"/>
      <c r="URD55" s="453"/>
      <c r="URE55" s="453"/>
      <c r="URF55" s="453"/>
      <c r="URG55" s="283"/>
      <c r="URH55" s="284"/>
      <c r="URI55" s="285"/>
      <c r="URJ55" s="281"/>
      <c r="URK55" s="282"/>
      <c r="URL55" s="453"/>
      <c r="URM55" s="453"/>
      <c r="URN55" s="453"/>
      <c r="URO55" s="283"/>
      <c r="URP55" s="284"/>
      <c r="URQ55" s="285"/>
      <c r="URR55" s="281"/>
      <c r="URS55" s="282"/>
      <c r="URT55" s="453"/>
      <c r="URU55" s="453"/>
      <c r="URV55" s="453"/>
      <c r="URW55" s="283"/>
      <c r="URX55" s="284"/>
      <c r="URY55" s="285"/>
      <c r="URZ55" s="281"/>
      <c r="USA55" s="282"/>
      <c r="USB55" s="453"/>
      <c r="USC55" s="453"/>
      <c r="USD55" s="453"/>
      <c r="USE55" s="283"/>
      <c r="USF55" s="284"/>
      <c r="USG55" s="285"/>
      <c r="USH55" s="281"/>
      <c r="USI55" s="282"/>
      <c r="USJ55" s="453"/>
      <c r="USK55" s="453"/>
      <c r="USL55" s="453"/>
      <c r="USM55" s="283"/>
      <c r="USN55" s="284"/>
      <c r="USO55" s="285"/>
      <c r="USP55" s="281"/>
      <c r="USQ55" s="282"/>
      <c r="USR55" s="453"/>
      <c r="USS55" s="453"/>
      <c r="UST55" s="453"/>
      <c r="USU55" s="283"/>
      <c r="USV55" s="284"/>
      <c r="USW55" s="285"/>
      <c r="USX55" s="281"/>
      <c r="USY55" s="282"/>
      <c r="USZ55" s="453"/>
      <c r="UTA55" s="453"/>
      <c r="UTB55" s="453"/>
      <c r="UTC55" s="283"/>
      <c r="UTD55" s="284"/>
      <c r="UTE55" s="285"/>
      <c r="UTF55" s="281"/>
      <c r="UTG55" s="282"/>
      <c r="UTH55" s="453"/>
      <c r="UTI55" s="453"/>
      <c r="UTJ55" s="453"/>
      <c r="UTK55" s="283"/>
      <c r="UTL55" s="284"/>
      <c r="UTM55" s="285"/>
      <c r="UTN55" s="281"/>
      <c r="UTO55" s="282"/>
      <c r="UTP55" s="453"/>
      <c r="UTQ55" s="453"/>
      <c r="UTR55" s="453"/>
      <c r="UTS55" s="283"/>
      <c r="UTT55" s="284"/>
      <c r="UTU55" s="285"/>
      <c r="UTV55" s="281"/>
      <c r="UTW55" s="282"/>
      <c r="UTX55" s="453"/>
      <c r="UTY55" s="453"/>
      <c r="UTZ55" s="453"/>
      <c r="UUA55" s="283"/>
      <c r="UUB55" s="284"/>
      <c r="UUC55" s="285"/>
      <c r="UUD55" s="281"/>
      <c r="UUE55" s="282"/>
      <c r="UUF55" s="453"/>
      <c r="UUG55" s="453"/>
      <c r="UUH55" s="453"/>
      <c r="UUI55" s="283"/>
      <c r="UUJ55" s="284"/>
      <c r="UUK55" s="285"/>
      <c r="UUL55" s="281"/>
      <c r="UUM55" s="282"/>
      <c r="UUN55" s="453"/>
      <c r="UUO55" s="453"/>
      <c r="UUP55" s="453"/>
      <c r="UUQ55" s="283"/>
      <c r="UUR55" s="284"/>
      <c r="UUS55" s="285"/>
      <c r="UUT55" s="281"/>
      <c r="UUU55" s="282"/>
      <c r="UUV55" s="453"/>
      <c r="UUW55" s="453"/>
      <c r="UUX55" s="453"/>
      <c r="UUY55" s="283"/>
      <c r="UUZ55" s="284"/>
      <c r="UVA55" s="285"/>
      <c r="UVB55" s="281"/>
      <c r="UVC55" s="282"/>
      <c r="UVD55" s="453"/>
      <c r="UVE55" s="453"/>
      <c r="UVF55" s="453"/>
      <c r="UVG55" s="283"/>
      <c r="UVH55" s="284"/>
      <c r="UVI55" s="285"/>
      <c r="UVJ55" s="281"/>
      <c r="UVK55" s="282"/>
      <c r="UVL55" s="453"/>
      <c r="UVM55" s="453"/>
      <c r="UVN55" s="453"/>
      <c r="UVO55" s="283"/>
      <c r="UVP55" s="284"/>
      <c r="UVQ55" s="285"/>
      <c r="UVR55" s="281"/>
      <c r="UVS55" s="282"/>
      <c r="UVT55" s="453"/>
      <c r="UVU55" s="453"/>
      <c r="UVV55" s="453"/>
      <c r="UVW55" s="283"/>
      <c r="UVX55" s="284"/>
      <c r="UVY55" s="285"/>
      <c r="UVZ55" s="281"/>
      <c r="UWA55" s="282"/>
      <c r="UWB55" s="453"/>
      <c r="UWC55" s="453"/>
      <c r="UWD55" s="453"/>
      <c r="UWE55" s="283"/>
      <c r="UWF55" s="284"/>
      <c r="UWG55" s="285"/>
      <c r="UWH55" s="281"/>
      <c r="UWI55" s="282"/>
      <c r="UWJ55" s="453"/>
      <c r="UWK55" s="453"/>
      <c r="UWL55" s="453"/>
      <c r="UWM55" s="283"/>
      <c r="UWN55" s="284"/>
      <c r="UWO55" s="285"/>
      <c r="UWP55" s="281"/>
      <c r="UWQ55" s="282"/>
      <c r="UWR55" s="453"/>
      <c r="UWS55" s="453"/>
      <c r="UWT55" s="453"/>
      <c r="UWU55" s="283"/>
      <c r="UWV55" s="284"/>
      <c r="UWW55" s="285"/>
      <c r="UWX55" s="281"/>
      <c r="UWY55" s="282"/>
      <c r="UWZ55" s="453"/>
      <c r="UXA55" s="453"/>
      <c r="UXB55" s="453"/>
      <c r="UXC55" s="283"/>
      <c r="UXD55" s="284"/>
      <c r="UXE55" s="285"/>
      <c r="UXF55" s="281"/>
      <c r="UXG55" s="282"/>
      <c r="UXH55" s="453"/>
      <c r="UXI55" s="453"/>
      <c r="UXJ55" s="453"/>
      <c r="UXK55" s="283"/>
      <c r="UXL55" s="284"/>
      <c r="UXM55" s="285"/>
      <c r="UXN55" s="281"/>
      <c r="UXO55" s="282"/>
      <c r="UXP55" s="453"/>
      <c r="UXQ55" s="453"/>
      <c r="UXR55" s="453"/>
      <c r="UXS55" s="283"/>
      <c r="UXT55" s="284"/>
      <c r="UXU55" s="285"/>
      <c r="UXV55" s="281"/>
      <c r="UXW55" s="282"/>
      <c r="UXX55" s="453"/>
      <c r="UXY55" s="453"/>
      <c r="UXZ55" s="453"/>
      <c r="UYA55" s="283"/>
      <c r="UYB55" s="284"/>
      <c r="UYC55" s="285"/>
      <c r="UYD55" s="281"/>
      <c r="UYE55" s="282"/>
      <c r="UYF55" s="453"/>
      <c r="UYG55" s="453"/>
      <c r="UYH55" s="453"/>
      <c r="UYI55" s="283"/>
      <c r="UYJ55" s="284"/>
      <c r="UYK55" s="285"/>
      <c r="UYL55" s="281"/>
      <c r="UYM55" s="282"/>
      <c r="UYN55" s="453"/>
      <c r="UYO55" s="453"/>
      <c r="UYP55" s="453"/>
      <c r="UYQ55" s="283"/>
      <c r="UYR55" s="284"/>
      <c r="UYS55" s="285"/>
      <c r="UYT55" s="281"/>
      <c r="UYU55" s="282"/>
      <c r="UYV55" s="453"/>
      <c r="UYW55" s="453"/>
      <c r="UYX55" s="453"/>
      <c r="UYY55" s="283"/>
      <c r="UYZ55" s="284"/>
      <c r="UZA55" s="285"/>
      <c r="UZB55" s="281"/>
      <c r="UZC55" s="282"/>
      <c r="UZD55" s="453"/>
      <c r="UZE55" s="453"/>
      <c r="UZF55" s="453"/>
      <c r="UZG55" s="283"/>
      <c r="UZH55" s="284"/>
      <c r="UZI55" s="285"/>
      <c r="UZJ55" s="281"/>
      <c r="UZK55" s="282"/>
      <c r="UZL55" s="453"/>
      <c r="UZM55" s="453"/>
      <c r="UZN55" s="453"/>
      <c r="UZO55" s="283"/>
      <c r="UZP55" s="284"/>
      <c r="UZQ55" s="285"/>
      <c r="UZR55" s="281"/>
      <c r="UZS55" s="282"/>
      <c r="UZT55" s="453"/>
      <c r="UZU55" s="453"/>
      <c r="UZV55" s="453"/>
      <c r="UZW55" s="283"/>
      <c r="UZX55" s="284"/>
      <c r="UZY55" s="285"/>
      <c r="UZZ55" s="281"/>
      <c r="VAA55" s="282"/>
      <c r="VAB55" s="453"/>
      <c r="VAC55" s="453"/>
      <c r="VAD55" s="453"/>
      <c r="VAE55" s="283"/>
      <c r="VAF55" s="284"/>
      <c r="VAG55" s="285"/>
      <c r="VAH55" s="281"/>
      <c r="VAI55" s="282"/>
      <c r="VAJ55" s="453"/>
      <c r="VAK55" s="453"/>
      <c r="VAL55" s="453"/>
      <c r="VAM55" s="283"/>
      <c r="VAN55" s="284"/>
      <c r="VAO55" s="285"/>
      <c r="VAP55" s="281"/>
      <c r="VAQ55" s="282"/>
      <c r="VAR55" s="453"/>
      <c r="VAS55" s="453"/>
      <c r="VAT55" s="453"/>
      <c r="VAU55" s="283"/>
      <c r="VAV55" s="284"/>
      <c r="VAW55" s="285"/>
      <c r="VAX55" s="281"/>
      <c r="VAY55" s="282"/>
      <c r="VAZ55" s="453"/>
      <c r="VBA55" s="453"/>
      <c r="VBB55" s="453"/>
      <c r="VBC55" s="283"/>
      <c r="VBD55" s="284"/>
      <c r="VBE55" s="285"/>
      <c r="VBF55" s="281"/>
      <c r="VBG55" s="282"/>
      <c r="VBH55" s="453"/>
      <c r="VBI55" s="453"/>
      <c r="VBJ55" s="453"/>
      <c r="VBK55" s="283"/>
      <c r="VBL55" s="284"/>
      <c r="VBM55" s="285"/>
      <c r="VBN55" s="281"/>
      <c r="VBO55" s="282"/>
      <c r="VBP55" s="453"/>
      <c r="VBQ55" s="453"/>
      <c r="VBR55" s="453"/>
      <c r="VBS55" s="283"/>
      <c r="VBT55" s="284"/>
      <c r="VBU55" s="285"/>
      <c r="VBV55" s="281"/>
      <c r="VBW55" s="282"/>
      <c r="VBX55" s="453"/>
      <c r="VBY55" s="453"/>
      <c r="VBZ55" s="453"/>
      <c r="VCA55" s="283"/>
      <c r="VCB55" s="284"/>
      <c r="VCC55" s="285"/>
      <c r="VCD55" s="281"/>
      <c r="VCE55" s="282"/>
      <c r="VCF55" s="453"/>
      <c r="VCG55" s="453"/>
      <c r="VCH55" s="453"/>
      <c r="VCI55" s="283"/>
      <c r="VCJ55" s="284"/>
      <c r="VCK55" s="285"/>
      <c r="VCL55" s="281"/>
      <c r="VCM55" s="282"/>
      <c r="VCN55" s="453"/>
      <c r="VCO55" s="453"/>
      <c r="VCP55" s="453"/>
      <c r="VCQ55" s="283"/>
      <c r="VCR55" s="284"/>
      <c r="VCS55" s="285"/>
      <c r="VCT55" s="281"/>
      <c r="VCU55" s="282"/>
      <c r="VCV55" s="453"/>
      <c r="VCW55" s="453"/>
      <c r="VCX55" s="453"/>
      <c r="VCY55" s="283"/>
      <c r="VCZ55" s="284"/>
      <c r="VDA55" s="285"/>
      <c r="VDB55" s="281"/>
      <c r="VDC55" s="282"/>
      <c r="VDD55" s="453"/>
      <c r="VDE55" s="453"/>
      <c r="VDF55" s="453"/>
      <c r="VDG55" s="283"/>
      <c r="VDH55" s="284"/>
      <c r="VDI55" s="285"/>
      <c r="VDJ55" s="281"/>
      <c r="VDK55" s="282"/>
      <c r="VDL55" s="453"/>
      <c r="VDM55" s="453"/>
      <c r="VDN55" s="453"/>
      <c r="VDO55" s="283"/>
      <c r="VDP55" s="284"/>
      <c r="VDQ55" s="285"/>
      <c r="VDR55" s="281"/>
      <c r="VDS55" s="282"/>
      <c r="VDT55" s="453"/>
      <c r="VDU55" s="453"/>
      <c r="VDV55" s="453"/>
      <c r="VDW55" s="283"/>
      <c r="VDX55" s="284"/>
      <c r="VDY55" s="285"/>
      <c r="VDZ55" s="281"/>
      <c r="VEA55" s="282"/>
      <c r="VEB55" s="453"/>
      <c r="VEC55" s="453"/>
      <c r="VED55" s="453"/>
      <c r="VEE55" s="283"/>
      <c r="VEF55" s="284"/>
      <c r="VEG55" s="285"/>
      <c r="VEH55" s="281"/>
      <c r="VEI55" s="282"/>
      <c r="VEJ55" s="453"/>
      <c r="VEK55" s="453"/>
      <c r="VEL55" s="453"/>
      <c r="VEM55" s="283"/>
      <c r="VEN55" s="284"/>
      <c r="VEO55" s="285"/>
      <c r="VEP55" s="281"/>
      <c r="VEQ55" s="282"/>
      <c r="VER55" s="453"/>
      <c r="VES55" s="453"/>
      <c r="VET55" s="453"/>
      <c r="VEU55" s="283"/>
      <c r="VEV55" s="284"/>
      <c r="VEW55" s="285"/>
      <c r="VEX55" s="281"/>
      <c r="VEY55" s="282"/>
      <c r="VEZ55" s="453"/>
      <c r="VFA55" s="453"/>
      <c r="VFB55" s="453"/>
      <c r="VFC55" s="283"/>
      <c r="VFD55" s="284"/>
      <c r="VFE55" s="285"/>
      <c r="VFF55" s="281"/>
      <c r="VFG55" s="282"/>
      <c r="VFH55" s="453"/>
      <c r="VFI55" s="453"/>
      <c r="VFJ55" s="453"/>
      <c r="VFK55" s="283"/>
      <c r="VFL55" s="284"/>
      <c r="VFM55" s="285"/>
      <c r="VFN55" s="281"/>
      <c r="VFO55" s="282"/>
      <c r="VFP55" s="453"/>
      <c r="VFQ55" s="453"/>
      <c r="VFR55" s="453"/>
      <c r="VFS55" s="283"/>
      <c r="VFT55" s="284"/>
      <c r="VFU55" s="285"/>
      <c r="VFV55" s="281"/>
      <c r="VFW55" s="282"/>
      <c r="VFX55" s="453"/>
      <c r="VFY55" s="453"/>
      <c r="VFZ55" s="453"/>
      <c r="VGA55" s="283"/>
      <c r="VGB55" s="284"/>
      <c r="VGC55" s="285"/>
      <c r="VGD55" s="281"/>
      <c r="VGE55" s="282"/>
      <c r="VGF55" s="453"/>
      <c r="VGG55" s="453"/>
      <c r="VGH55" s="453"/>
      <c r="VGI55" s="283"/>
      <c r="VGJ55" s="284"/>
      <c r="VGK55" s="285"/>
      <c r="VGL55" s="281"/>
      <c r="VGM55" s="282"/>
      <c r="VGN55" s="453"/>
      <c r="VGO55" s="453"/>
      <c r="VGP55" s="453"/>
      <c r="VGQ55" s="283"/>
      <c r="VGR55" s="284"/>
      <c r="VGS55" s="285"/>
      <c r="VGT55" s="281"/>
      <c r="VGU55" s="282"/>
      <c r="VGV55" s="453"/>
      <c r="VGW55" s="453"/>
      <c r="VGX55" s="453"/>
      <c r="VGY55" s="283"/>
      <c r="VGZ55" s="284"/>
      <c r="VHA55" s="285"/>
      <c r="VHB55" s="281"/>
      <c r="VHC55" s="282"/>
      <c r="VHD55" s="453"/>
      <c r="VHE55" s="453"/>
      <c r="VHF55" s="453"/>
      <c r="VHG55" s="283"/>
      <c r="VHH55" s="284"/>
      <c r="VHI55" s="285"/>
      <c r="VHJ55" s="281"/>
      <c r="VHK55" s="282"/>
      <c r="VHL55" s="453"/>
      <c r="VHM55" s="453"/>
      <c r="VHN55" s="453"/>
      <c r="VHO55" s="283"/>
      <c r="VHP55" s="284"/>
      <c r="VHQ55" s="285"/>
      <c r="VHR55" s="281"/>
      <c r="VHS55" s="282"/>
      <c r="VHT55" s="453"/>
      <c r="VHU55" s="453"/>
      <c r="VHV55" s="453"/>
      <c r="VHW55" s="283"/>
      <c r="VHX55" s="284"/>
      <c r="VHY55" s="285"/>
      <c r="VHZ55" s="281"/>
      <c r="VIA55" s="282"/>
      <c r="VIB55" s="453"/>
      <c r="VIC55" s="453"/>
      <c r="VID55" s="453"/>
      <c r="VIE55" s="283"/>
      <c r="VIF55" s="284"/>
      <c r="VIG55" s="285"/>
      <c r="VIH55" s="281"/>
      <c r="VII55" s="282"/>
      <c r="VIJ55" s="453"/>
      <c r="VIK55" s="453"/>
      <c r="VIL55" s="453"/>
      <c r="VIM55" s="283"/>
      <c r="VIN55" s="284"/>
      <c r="VIO55" s="285"/>
      <c r="VIP55" s="281"/>
      <c r="VIQ55" s="282"/>
      <c r="VIR55" s="453"/>
      <c r="VIS55" s="453"/>
      <c r="VIT55" s="453"/>
      <c r="VIU55" s="283"/>
      <c r="VIV55" s="284"/>
      <c r="VIW55" s="285"/>
      <c r="VIX55" s="281"/>
      <c r="VIY55" s="282"/>
      <c r="VIZ55" s="453"/>
      <c r="VJA55" s="453"/>
      <c r="VJB55" s="453"/>
      <c r="VJC55" s="283"/>
      <c r="VJD55" s="284"/>
      <c r="VJE55" s="285"/>
      <c r="VJF55" s="281"/>
      <c r="VJG55" s="282"/>
      <c r="VJH55" s="453"/>
      <c r="VJI55" s="453"/>
      <c r="VJJ55" s="453"/>
      <c r="VJK55" s="283"/>
      <c r="VJL55" s="284"/>
      <c r="VJM55" s="285"/>
      <c r="VJN55" s="281"/>
      <c r="VJO55" s="282"/>
      <c r="VJP55" s="453"/>
      <c r="VJQ55" s="453"/>
      <c r="VJR55" s="453"/>
      <c r="VJS55" s="283"/>
      <c r="VJT55" s="284"/>
      <c r="VJU55" s="285"/>
      <c r="VJV55" s="281"/>
      <c r="VJW55" s="282"/>
      <c r="VJX55" s="453"/>
      <c r="VJY55" s="453"/>
      <c r="VJZ55" s="453"/>
      <c r="VKA55" s="283"/>
      <c r="VKB55" s="284"/>
      <c r="VKC55" s="285"/>
      <c r="VKD55" s="281"/>
      <c r="VKE55" s="282"/>
      <c r="VKF55" s="453"/>
      <c r="VKG55" s="453"/>
      <c r="VKH55" s="453"/>
      <c r="VKI55" s="283"/>
      <c r="VKJ55" s="284"/>
      <c r="VKK55" s="285"/>
      <c r="VKL55" s="281"/>
      <c r="VKM55" s="282"/>
      <c r="VKN55" s="453"/>
      <c r="VKO55" s="453"/>
      <c r="VKP55" s="453"/>
      <c r="VKQ55" s="283"/>
      <c r="VKR55" s="284"/>
      <c r="VKS55" s="285"/>
      <c r="VKT55" s="281"/>
      <c r="VKU55" s="282"/>
      <c r="VKV55" s="453"/>
      <c r="VKW55" s="453"/>
      <c r="VKX55" s="453"/>
      <c r="VKY55" s="283"/>
      <c r="VKZ55" s="284"/>
      <c r="VLA55" s="285"/>
      <c r="VLB55" s="281"/>
      <c r="VLC55" s="282"/>
      <c r="VLD55" s="453"/>
      <c r="VLE55" s="453"/>
      <c r="VLF55" s="453"/>
      <c r="VLG55" s="283"/>
      <c r="VLH55" s="284"/>
      <c r="VLI55" s="285"/>
      <c r="VLJ55" s="281"/>
      <c r="VLK55" s="282"/>
      <c r="VLL55" s="453"/>
      <c r="VLM55" s="453"/>
      <c r="VLN55" s="453"/>
      <c r="VLO55" s="283"/>
      <c r="VLP55" s="284"/>
      <c r="VLQ55" s="285"/>
      <c r="VLR55" s="281"/>
      <c r="VLS55" s="282"/>
      <c r="VLT55" s="453"/>
      <c r="VLU55" s="453"/>
      <c r="VLV55" s="453"/>
      <c r="VLW55" s="283"/>
      <c r="VLX55" s="284"/>
      <c r="VLY55" s="285"/>
      <c r="VLZ55" s="281"/>
      <c r="VMA55" s="282"/>
      <c r="VMB55" s="453"/>
      <c r="VMC55" s="453"/>
      <c r="VMD55" s="453"/>
      <c r="VME55" s="283"/>
      <c r="VMF55" s="284"/>
      <c r="VMG55" s="285"/>
      <c r="VMH55" s="281"/>
      <c r="VMI55" s="282"/>
      <c r="VMJ55" s="453"/>
      <c r="VMK55" s="453"/>
      <c r="VML55" s="453"/>
      <c r="VMM55" s="283"/>
      <c r="VMN55" s="284"/>
      <c r="VMO55" s="285"/>
      <c r="VMP55" s="281"/>
      <c r="VMQ55" s="282"/>
      <c r="VMR55" s="453"/>
      <c r="VMS55" s="453"/>
      <c r="VMT55" s="453"/>
      <c r="VMU55" s="283"/>
      <c r="VMV55" s="284"/>
      <c r="VMW55" s="285"/>
      <c r="VMX55" s="281"/>
      <c r="VMY55" s="282"/>
      <c r="VMZ55" s="453"/>
      <c r="VNA55" s="453"/>
      <c r="VNB55" s="453"/>
      <c r="VNC55" s="283"/>
      <c r="VND55" s="284"/>
      <c r="VNE55" s="285"/>
      <c r="VNF55" s="281"/>
      <c r="VNG55" s="282"/>
      <c r="VNH55" s="453"/>
      <c r="VNI55" s="453"/>
      <c r="VNJ55" s="453"/>
      <c r="VNK55" s="283"/>
      <c r="VNL55" s="284"/>
      <c r="VNM55" s="285"/>
      <c r="VNN55" s="281"/>
      <c r="VNO55" s="282"/>
      <c r="VNP55" s="453"/>
      <c r="VNQ55" s="453"/>
      <c r="VNR55" s="453"/>
      <c r="VNS55" s="283"/>
      <c r="VNT55" s="284"/>
      <c r="VNU55" s="285"/>
      <c r="VNV55" s="281"/>
      <c r="VNW55" s="282"/>
      <c r="VNX55" s="453"/>
      <c r="VNY55" s="453"/>
      <c r="VNZ55" s="453"/>
      <c r="VOA55" s="283"/>
      <c r="VOB55" s="284"/>
      <c r="VOC55" s="285"/>
      <c r="VOD55" s="281"/>
      <c r="VOE55" s="282"/>
      <c r="VOF55" s="453"/>
      <c r="VOG55" s="453"/>
      <c r="VOH55" s="453"/>
      <c r="VOI55" s="283"/>
      <c r="VOJ55" s="284"/>
      <c r="VOK55" s="285"/>
      <c r="VOL55" s="281"/>
      <c r="VOM55" s="282"/>
      <c r="VON55" s="453"/>
      <c r="VOO55" s="453"/>
      <c r="VOP55" s="453"/>
      <c r="VOQ55" s="283"/>
      <c r="VOR55" s="284"/>
      <c r="VOS55" s="285"/>
      <c r="VOT55" s="281"/>
      <c r="VOU55" s="282"/>
      <c r="VOV55" s="453"/>
      <c r="VOW55" s="453"/>
      <c r="VOX55" s="453"/>
      <c r="VOY55" s="283"/>
      <c r="VOZ55" s="284"/>
      <c r="VPA55" s="285"/>
      <c r="VPB55" s="281"/>
      <c r="VPC55" s="282"/>
      <c r="VPD55" s="453"/>
      <c r="VPE55" s="453"/>
      <c r="VPF55" s="453"/>
      <c r="VPG55" s="283"/>
      <c r="VPH55" s="284"/>
      <c r="VPI55" s="285"/>
      <c r="VPJ55" s="281"/>
      <c r="VPK55" s="282"/>
      <c r="VPL55" s="453"/>
      <c r="VPM55" s="453"/>
      <c r="VPN55" s="453"/>
      <c r="VPO55" s="283"/>
      <c r="VPP55" s="284"/>
      <c r="VPQ55" s="285"/>
      <c r="VPR55" s="281"/>
      <c r="VPS55" s="282"/>
      <c r="VPT55" s="453"/>
      <c r="VPU55" s="453"/>
      <c r="VPV55" s="453"/>
      <c r="VPW55" s="283"/>
      <c r="VPX55" s="284"/>
      <c r="VPY55" s="285"/>
      <c r="VPZ55" s="281"/>
      <c r="VQA55" s="282"/>
      <c r="VQB55" s="453"/>
      <c r="VQC55" s="453"/>
      <c r="VQD55" s="453"/>
      <c r="VQE55" s="283"/>
      <c r="VQF55" s="284"/>
      <c r="VQG55" s="285"/>
      <c r="VQH55" s="281"/>
      <c r="VQI55" s="282"/>
      <c r="VQJ55" s="453"/>
      <c r="VQK55" s="453"/>
      <c r="VQL55" s="453"/>
      <c r="VQM55" s="283"/>
      <c r="VQN55" s="284"/>
      <c r="VQO55" s="285"/>
      <c r="VQP55" s="281"/>
      <c r="VQQ55" s="282"/>
      <c r="VQR55" s="453"/>
      <c r="VQS55" s="453"/>
      <c r="VQT55" s="453"/>
      <c r="VQU55" s="283"/>
      <c r="VQV55" s="284"/>
      <c r="VQW55" s="285"/>
      <c r="VQX55" s="281"/>
      <c r="VQY55" s="282"/>
      <c r="VQZ55" s="453"/>
      <c r="VRA55" s="453"/>
      <c r="VRB55" s="453"/>
      <c r="VRC55" s="283"/>
      <c r="VRD55" s="284"/>
      <c r="VRE55" s="285"/>
      <c r="VRF55" s="281"/>
      <c r="VRG55" s="282"/>
      <c r="VRH55" s="453"/>
      <c r="VRI55" s="453"/>
      <c r="VRJ55" s="453"/>
      <c r="VRK55" s="283"/>
      <c r="VRL55" s="284"/>
      <c r="VRM55" s="285"/>
      <c r="VRN55" s="281"/>
      <c r="VRO55" s="282"/>
      <c r="VRP55" s="453"/>
      <c r="VRQ55" s="453"/>
      <c r="VRR55" s="453"/>
      <c r="VRS55" s="283"/>
      <c r="VRT55" s="284"/>
      <c r="VRU55" s="285"/>
      <c r="VRV55" s="281"/>
      <c r="VRW55" s="282"/>
      <c r="VRX55" s="453"/>
      <c r="VRY55" s="453"/>
      <c r="VRZ55" s="453"/>
      <c r="VSA55" s="283"/>
      <c r="VSB55" s="284"/>
      <c r="VSC55" s="285"/>
      <c r="VSD55" s="281"/>
      <c r="VSE55" s="282"/>
      <c r="VSF55" s="453"/>
      <c r="VSG55" s="453"/>
      <c r="VSH55" s="453"/>
      <c r="VSI55" s="283"/>
      <c r="VSJ55" s="284"/>
      <c r="VSK55" s="285"/>
      <c r="VSL55" s="281"/>
      <c r="VSM55" s="282"/>
      <c r="VSN55" s="453"/>
      <c r="VSO55" s="453"/>
      <c r="VSP55" s="453"/>
      <c r="VSQ55" s="283"/>
      <c r="VSR55" s="284"/>
      <c r="VSS55" s="285"/>
      <c r="VST55" s="281"/>
      <c r="VSU55" s="282"/>
      <c r="VSV55" s="453"/>
      <c r="VSW55" s="453"/>
      <c r="VSX55" s="453"/>
      <c r="VSY55" s="283"/>
      <c r="VSZ55" s="284"/>
      <c r="VTA55" s="285"/>
      <c r="VTB55" s="281"/>
      <c r="VTC55" s="282"/>
      <c r="VTD55" s="453"/>
      <c r="VTE55" s="453"/>
      <c r="VTF55" s="453"/>
      <c r="VTG55" s="283"/>
      <c r="VTH55" s="284"/>
      <c r="VTI55" s="285"/>
      <c r="VTJ55" s="281"/>
      <c r="VTK55" s="282"/>
      <c r="VTL55" s="453"/>
      <c r="VTM55" s="453"/>
      <c r="VTN55" s="453"/>
      <c r="VTO55" s="283"/>
      <c r="VTP55" s="284"/>
      <c r="VTQ55" s="285"/>
      <c r="VTR55" s="281"/>
      <c r="VTS55" s="282"/>
      <c r="VTT55" s="453"/>
      <c r="VTU55" s="453"/>
      <c r="VTV55" s="453"/>
      <c r="VTW55" s="283"/>
      <c r="VTX55" s="284"/>
      <c r="VTY55" s="285"/>
      <c r="VTZ55" s="281"/>
      <c r="VUA55" s="282"/>
      <c r="VUB55" s="453"/>
      <c r="VUC55" s="453"/>
      <c r="VUD55" s="453"/>
      <c r="VUE55" s="283"/>
      <c r="VUF55" s="284"/>
      <c r="VUG55" s="285"/>
      <c r="VUH55" s="281"/>
      <c r="VUI55" s="282"/>
      <c r="VUJ55" s="453"/>
      <c r="VUK55" s="453"/>
      <c r="VUL55" s="453"/>
      <c r="VUM55" s="283"/>
      <c r="VUN55" s="284"/>
      <c r="VUO55" s="285"/>
      <c r="VUP55" s="281"/>
      <c r="VUQ55" s="282"/>
      <c r="VUR55" s="453"/>
      <c r="VUS55" s="453"/>
      <c r="VUT55" s="453"/>
      <c r="VUU55" s="283"/>
      <c r="VUV55" s="284"/>
      <c r="VUW55" s="285"/>
      <c r="VUX55" s="281"/>
      <c r="VUY55" s="282"/>
      <c r="VUZ55" s="453"/>
      <c r="VVA55" s="453"/>
      <c r="VVB55" s="453"/>
      <c r="VVC55" s="283"/>
      <c r="VVD55" s="284"/>
      <c r="VVE55" s="285"/>
      <c r="VVF55" s="281"/>
      <c r="VVG55" s="282"/>
      <c r="VVH55" s="453"/>
      <c r="VVI55" s="453"/>
      <c r="VVJ55" s="453"/>
      <c r="VVK55" s="283"/>
      <c r="VVL55" s="284"/>
      <c r="VVM55" s="285"/>
      <c r="VVN55" s="281"/>
      <c r="VVO55" s="282"/>
      <c r="VVP55" s="453"/>
      <c r="VVQ55" s="453"/>
      <c r="VVR55" s="453"/>
      <c r="VVS55" s="283"/>
      <c r="VVT55" s="284"/>
      <c r="VVU55" s="285"/>
      <c r="VVV55" s="281"/>
      <c r="VVW55" s="282"/>
      <c r="VVX55" s="453"/>
      <c r="VVY55" s="453"/>
      <c r="VVZ55" s="453"/>
      <c r="VWA55" s="283"/>
      <c r="VWB55" s="284"/>
      <c r="VWC55" s="285"/>
      <c r="VWD55" s="281"/>
      <c r="VWE55" s="282"/>
      <c r="VWF55" s="453"/>
      <c r="VWG55" s="453"/>
      <c r="VWH55" s="453"/>
      <c r="VWI55" s="283"/>
      <c r="VWJ55" s="284"/>
      <c r="VWK55" s="285"/>
      <c r="VWL55" s="281"/>
      <c r="VWM55" s="282"/>
      <c r="VWN55" s="453"/>
      <c r="VWO55" s="453"/>
      <c r="VWP55" s="453"/>
      <c r="VWQ55" s="283"/>
      <c r="VWR55" s="284"/>
      <c r="VWS55" s="285"/>
      <c r="VWT55" s="281"/>
      <c r="VWU55" s="282"/>
      <c r="VWV55" s="453"/>
      <c r="VWW55" s="453"/>
      <c r="VWX55" s="453"/>
      <c r="VWY55" s="283"/>
      <c r="VWZ55" s="284"/>
      <c r="VXA55" s="285"/>
      <c r="VXB55" s="281"/>
      <c r="VXC55" s="282"/>
      <c r="VXD55" s="453"/>
      <c r="VXE55" s="453"/>
      <c r="VXF55" s="453"/>
      <c r="VXG55" s="283"/>
      <c r="VXH55" s="284"/>
      <c r="VXI55" s="285"/>
      <c r="VXJ55" s="281"/>
      <c r="VXK55" s="282"/>
      <c r="VXL55" s="453"/>
      <c r="VXM55" s="453"/>
      <c r="VXN55" s="453"/>
      <c r="VXO55" s="283"/>
      <c r="VXP55" s="284"/>
      <c r="VXQ55" s="285"/>
      <c r="VXR55" s="281"/>
      <c r="VXS55" s="282"/>
      <c r="VXT55" s="453"/>
      <c r="VXU55" s="453"/>
      <c r="VXV55" s="453"/>
      <c r="VXW55" s="283"/>
      <c r="VXX55" s="284"/>
      <c r="VXY55" s="285"/>
      <c r="VXZ55" s="281"/>
      <c r="VYA55" s="282"/>
      <c r="VYB55" s="453"/>
      <c r="VYC55" s="453"/>
      <c r="VYD55" s="453"/>
      <c r="VYE55" s="283"/>
      <c r="VYF55" s="284"/>
      <c r="VYG55" s="285"/>
      <c r="VYH55" s="281"/>
      <c r="VYI55" s="282"/>
      <c r="VYJ55" s="453"/>
      <c r="VYK55" s="453"/>
      <c r="VYL55" s="453"/>
      <c r="VYM55" s="283"/>
      <c r="VYN55" s="284"/>
      <c r="VYO55" s="285"/>
      <c r="VYP55" s="281"/>
      <c r="VYQ55" s="282"/>
      <c r="VYR55" s="453"/>
      <c r="VYS55" s="453"/>
      <c r="VYT55" s="453"/>
      <c r="VYU55" s="283"/>
      <c r="VYV55" s="284"/>
      <c r="VYW55" s="285"/>
      <c r="VYX55" s="281"/>
      <c r="VYY55" s="282"/>
      <c r="VYZ55" s="453"/>
      <c r="VZA55" s="453"/>
      <c r="VZB55" s="453"/>
      <c r="VZC55" s="283"/>
      <c r="VZD55" s="284"/>
      <c r="VZE55" s="285"/>
      <c r="VZF55" s="281"/>
      <c r="VZG55" s="282"/>
      <c r="VZH55" s="453"/>
      <c r="VZI55" s="453"/>
      <c r="VZJ55" s="453"/>
      <c r="VZK55" s="283"/>
      <c r="VZL55" s="284"/>
      <c r="VZM55" s="285"/>
      <c r="VZN55" s="281"/>
      <c r="VZO55" s="282"/>
      <c r="VZP55" s="453"/>
      <c r="VZQ55" s="453"/>
      <c r="VZR55" s="453"/>
      <c r="VZS55" s="283"/>
      <c r="VZT55" s="284"/>
      <c r="VZU55" s="285"/>
      <c r="VZV55" s="281"/>
      <c r="VZW55" s="282"/>
      <c r="VZX55" s="453"/>
      <c r="VZY55" s="453"/>
      <c r="VZZ55" s="453"/>
      <c r="WAA55" s="283"/>
      <c r="WAB55" s="284"/>
      <c r="WAC55" s="285"/>
      <c r="WAD55" s="281"/>
      <c r="WAE55" s="282"/>
      <c r="WAF55" s="453"/>
      <c r="WAG55" s="453"/>
      <c r="WAH55" s="453"/>
      <c r="WAI55" s="283"/>
      <c r="WAJ55" s="284"/>
      <c r="WAK55" s="285"/>
      <c r="WAL55" s="281"/>
      <c r="WAM55" s="282"/>
      <c r="WAN55" s="453"/>
      <c r="WAO55" s="453"/>
      <c r="WAP55" s="453"/>
      <c r="WAQ55" s="283"/>
      <c r="WAR55" s="284"/>
      <c r="WAS55" s="285"/>
      <c r="WAT55" s="281"/>
      <c r="WAU55" s="282"/>
      <c r="WAV55" s="453"/>
      <c r="WAW55" s="453"/>
      <c r="WAX55" s="453"/>
      <c r="WAY55" s="283"/>
      <c r="WAZ55" s="284"/>
      <c r="WBA55" s="285"/>
      <c r="WBB55" s="281"/>
      <c r="WBC55" s="282"/>
      <c r="WBD55" s="453"/>
      <c r="WBE55" s="453"/>
      <c r="WBF55" s="453"/>
      <c r="WBG55" s="283"/>
      <c r="WBH55" s="284"/>
      <c r="WBI55" s="285"/>
      <c r="WBJ55" s="281"/>
      <c r="WBK55" s="282"/>
      <c r="WBL55" s="453"/>
      <c r="WBM55" s="453"/>
      <c r="WBN55" s="453"/>
      <c r="WBO55" s="283"/>
      <c r="WBP55" s="284"/>
      <c r="WBQ55" s="285"/>
      <c r="WBR55" s="281"/>
      <c r="WBS55" s="282"/>
      <c r="WBT55" s="453"/>
      <c r="WBU55" s="453"/>
      <c r="WBV55" s="453"/>
      <c r="WBW55" s="283"/>
      <c r="WBX55" s="284"/>
      <c r="WBY55" s="285"/>
      <c r="WBZ55" s="281"/>
      <c r="WCA55" s="282"/>
      <c r="WCB55" s="453"/>
      <c r="WCC55" s="453"/>
      <c r="WCD55" s="453"/>
      <c r="WCE55" s="283"/>
      <c r="WCF55" s="284"/>
      <c r="WCG55" s="285"/>
      <c r="WCH55" s="281"/>
      <c r="WCI55" s="282"/>
      <c r="WCJ55" s="453"/>
      <c r="WCK55" s="453"/>
      <c r="WCL55" s="453"/>
      <c r="WCM55" s="283"/>
      <c r="WCN55" s="284"/>
      <c r="WCO55" s="285"/>
      <c r="WCP55" s="281"/>
      <c r="WCQ55" s="282"/>
      <c r="WCR55" s="453"/>
      <c r="WCS55" s="453"/>
      <c r="WCT55" s="453"/>
      <c r="WCU55" s="283"/>
      <c r="WCV55" s="284"/>
      <c r="WCW55" s="285"/>
      <c r="WCX55" s="281"/>
      <c r="WCY55" s="282"/>
      <c r="WCZ55" s="453"/>
      <c r="WDA55" s="453"/>
      <c r="WDB55" s="453"/>
      <c r="WDC55" s="283"/>
      <c r="WDD55" s="284"/>
      <c r="WDE55" s="285"/>
      <c r="WDF55" s="281"/>
      <c r="WDG55" s="282"/>
      <c r="WDH55" s="453"/>
      <c r="WDI55" s="453"/>
      <c r="WDJ55" s="453"/>
      <c r="WDK55" s="283"/>
      <c r="WDL55" s="284"/>
      <c r="WDM55" s="285"/>
      <c r="WDN55" s="281"/>
      <c r="WDO55" s="282"/>
      <c r="WDP55" s="453"/>
      <c r="WDQ55" s="453"/>
      <c r="WDR55" s="453"/>
      <c r="WDS55" s="283"/>
      <c r="WDT55" s="284"/>
      <c r="WDU55" s="285"/>
      <c r="WDV55" s="281"/>
      <c r="WDW55" s="282"/>
      <c r="WDX55" s="453"/>
      <c r="WDY55" s="453"/>
      <c r="WDZ55" s="453"/>
      <c r="WEA55" s="283"/>
      <c r="WEB55" s="284"/>
      <c r="WEC55" s="285"/>
      <c r="WED55" s="281"/>
      <c r="WEE55" s="282"/>
      <c r="WEF55" s="453"/>
      <c r="WEG55" s="453"/>
      <c r="WEH55" s="453"/>
      <c r="WEI55" s="283"/>
      <c r="WEJ55" s="284"/>
      <c r="WEK55" s="285"/>
      <c r="WEL55" s="281"/>
      <c r="WEM55" s="282"/>
      <c r="WEN55" s="453"/>
      <c r="WEO55" s="453"/>
      <c r="WEP55" s="453"/>
      <c r="WEQ55" s="283"/>
      <c r="WER55" s="284"/>
      <c r="WES55" s="285"/>
      <c r="WET55" s="281"/>
      <c r="WEU55" s="282"/>
      <c r="WEV55" s="453"/>
      <c r="WEW55" s="453"/>
      <c r="WEX55" s="453"/>
      <c r="WEY55" s="283"/>
      <c r="WEZ55" s="284"/>
      <c r="WFA55" s="285"/>
      <c r="WFB55" s="281"/>
      <c r="WFC55" s="282"/>
      <c r="WFD55" s="453"/>
      <c r="WFE55" s="453"/>
      <c r="WFF55" s="453"/>
      <c r="WFG55" s="283"/>
      <c r="WFH55" s="284"/>
      <c r="WFI55" s="285"/>
      <c r="WFJ55" s="281"/>
      <c r="WFK55" s="282"/>
      <c r="WFL55" s="453"/>
      <c r="WFM55" s="453"/>
      <c r="WFN55" s="453"/>
      <c r="WFO55" s="283"/>
      <c r="WFP55" s="284"/>
      <c r="WFQ55" s="285"/>
      <c r="WFR55" s="281"/>
      <c r="WFS55" s="282"/>
      <c r="WFT55" s="453"/>
      <c r="WFU55" s="453"/>
      <c r="WFV55" s="453"/>
      <c r="WFW55" s="283"/>
      <c r="WFX55" s="284"/>
      <c r="WFY55" s="285"/>
      <c r="WFZ55" s="281"/>
      <c r="WGA55" s="282"/>
      <c r="WGB55" s="453"/>
      <c r="WGC55" s="453"/>
      <c r="WGD55" s="453"/>
      <c r="WGE55" s="283"/>
      <c r="WGF55" s="284"/>
      <c r="WGG55" s="285"/>
      <c r="WGH55" s="281"/>
      <c r="WGI55" s="282"/>
      <c r="WGJ55" s="453"/>
      <c r="WGK55" s="453"/>
      <c r="WGL55" s="453"/>
      <c r="WGM55" s="283"/>
      <c r="WGN55" s="284"/>
      <c r="WGO55" s="285"/>
      <c r="WGP55" s="281"/>
      <c r="WGQ55" s="282"/>
      <c r="WGR55" s="453"/>
      <c r="WGS55" s="453"/>
      <c r="WGT55" s="453"/>
      <c r="WGU55" s="283"/>
      <c r="WGV55" s="284"/>
      <c r="WGW55" s="285"/>
      <c r="WGX55" s="281"/>
      <c r="WGY55" s="282"/>
      <c r="WGZ55" s="453"/>
      <c r="WHA55" s="453"/>
      <c r="WHB55" s="453"/>
      <c r="WHC55" s="283"/>
      <c r="WHD55" s="284"/>
      <c r="WHE55" s="285"/>
      <c r="WHF55" s="281"/>
      <c r="WHG55" s="282"/>
      <c r="WHH55" s="453"/>
      <c r="WHI55" s="453"/>
      <c r="WHJ55" s="453"/>
      <c r="WHK55" s="283"/>
      <c r="WHL55" s="284"/>
      <c r="WHM55" s="285"/>
      <c r="WHN55" s="281"/>
      <c r="WHO55" s="282"/>
      <c r="WHP55" s="453"/>
      <c r="WHQ55" s="453"/>
      <c r="WHR55" s="453"/>
      <c r="WHS55" s="283"/>
      <c r="WHT55" s="284"/>
      <c r="WHU55" s="285"/>
      <c r="WHV55" s="281"/>
      <c r="WHW55" s="282"/>
      <c r="WHX55" s="453"/>
      <c r="WHY55" s="453"/>
      <c r="WHZ55" s="453"/>
      <c r="WIA55" s="283"/>
      <c r="WIB55" s="284"/>
      <c r="WIC55" s="285"/>
      <c r="WID55" s="281"/>
      <c r="WIE55" s="282"/>
      <c r="WIF55" s="453"/>
      <c r="WIG55" s="453"/>
      <c r="WIH55" s="453"/>
      <c r="WII55" s="283"/>
      <c r="WIJ55" s="284"/>
      <c r="WIK55" s="285"/>
      <c r="WIL55" s="281"/>
      <c r="WIM55" s="282"/>
      <c r="WIN55" s="453"/>
      <c r="WIO55" s="453"/>
      <c r="WIP55" s="453"/>
      <c r="WIQ55" s="283"/>
      <c r="WIR55" s="284"/>
      <c r="WIS55" s="285"/>
      <c r="WIT55" s="281"/>
      <c r="WIU55" s="282"/>
      <c r="WIV55" s="453"/>
      <c r="WIW55" s="453"/>
      <c r="WIX55" s="453"/>
      <c r="WIY55" s="283"/>
      <c r="WIZ55" s="284"/>
      <c r="WJA55" s="285"/>
      <c r="WJB55" s="281"/>
      <c r="WJC55" s="282"/>
      <c r="WJD55" s="453"/>
      <c r="WJE55" s="453"/>
      <c r="WJF55" s="453"/>
      <c r="WJG55" s="283"/>
      <c r="WJH55" s="284"/>
      <c r="WJI55" s="285"/>
      <c r="WJJ55" s="281"/>
      <c r="WJK55" s="282"/>
      <c r="WJL55" s="453"/>
      <c r="WJM55" s="453"/>
      <c r="WJN55" s="453"/>
      <c r="WJO55" s="283"/>
      <c r="WJP55" s="284"/>
      <c r="WJQ55" s="285"/>
      <c r="WJR55" s="281"/>
      <c r="WJS55" s="282"/>
      <c r="WJT55" s="453"/>
      <c r="WJU55" s="453"/>
      <c r="WJV55" s="453"/>
      <c r="WJW55" s="283"/>
      <c r="WJX55" s="284"/>
      <c r="WJY55" s="285"/>
      <c r="WJZ55" s="281"/>
      <c r="WKA55" s="282"/>
      <c r="WKB55" s="453"/>
      <c r="WKC55" s="453"/>
      <c r="WKD55" s="453"/>
      <c r="WKE55" s="283"/>
      <c r="WKF55" s="284"/>
      <c r="WKG55" s="285"/>
      <c r="WKH55" s="281"/>
      <c r="WKI55" s="282"/>
      <c r="WKJ55" s="453"/>
      <c r="WKK55" s="453"/>
      <c r="WKL55" s="453"/>
      <c r="WKM55" s="283"/>
      <c r="WKN55" s="284"/>
      <c r="WKO55" s="285"/>
      <c r="WKP55" s="281"/>
      <c r="WKQ55" s="282"/>
      <c r="WKR55" s="453"/>
      <c r="WKS55" s="453"/>
      <c r="WKT55" s="453"/>
      <c r="WKU55" s="283"/>
      <c r="WKV55" s="284"/>
      <c r="WKW55" s="285"/>
      <c r="WKX55" s="281"/>
      <c r="WKY55" s="282"/>
      <c r="WKZ55" s="453"/>
      <c r="WLA55" s="453"/>
      <c r="WLB55" s="453"/>
      <c r="WLC55" s="283"/>
      <c r="WLD55" s="284"/>
      <c r="WLE55" s="285"/>
      <c r="WLF55" s="281"/>
      <c r="WLG55" s="282"/>
      <c r="WLH55" s="453"/>
      <c r="WLI55" s="453"/>
      <c r="WLJ55" s="453"/>
      <c r="WLK55" s="283"/>
      <c r="WLL55" s="284"/>
      <c r="WLM55" s="285"/>
      <c r="WLN55" s="281"/>
      <c r="WLO55" s="282"/>
      <c r="WLP55" s="453"/>
      <c r="WLQ55" s="453"/>
      <c r="WLR55" s="453"/>
      <c r="WLS55" s="283"/>
      <c r="WLT55" s="284"/>
      <c r="WLU55" s="285"/>
      <c r="WLV55" s="281"/>
      <c r="WLW55" s="282"/>
      <c r="WLX55" s="453"/>
      <c r="WLY55" s="453"/>
      <c r="WLZ55" s="453"/>
      <c r="WMA55" s="283"/>
      <c r="WMB55" s="284"/>
      <c r="WMC55" s="285"/>
      <c r="WMD55" s="281"/>
      <c r="WME55" s="282"/>
      <c r="WMF55" s="453"/>
      <c r="WMG55" s="453"/>
      <c r="WMH55" s="453"/>
      <c r="WMI55" s="283"/>
      <c r="WMJ55" s="284"/>
      <c r="WMK55" s="285"/>
      <c r="WML55" s="281"/>
      <c r="WMM55" s="282"/>
      <c r="WMN55" s="453"/>
      <c r="WMO55" s="453"/>
      <c r="WMP55" s="453"/>
      <c r="WMQ55" s="283"/>
      <c r="WMR55" s="284"/>
      <c r="WMS55" s="285"/>
      <c r="WMT55" s="281"/>
      <c r="WMU55" s="282"/>
      <c r="WMV55" s="453"/>
      <c r="WMW55" s="453"/>
      <c r="WMX55" s="453"/>
      <c r="WMY55" s="283"/>
      <c r="WMZ55" s="284"/>
      <c r="WNA55" s="285"/>
      <c r="WNB55" s="281"/>
      <c r="WNC55" s="282"/>
      <c r="WND55" s="453"/>
      <c r="WNE55" s="453"/>
      <c r="WNF55" s="453"/>
      <c r="WNG55" s="283"/>
      <c r="WNH55" s="284"/>
      <c r="WNI55" s="285"/>
      <c r="WNJ55" s="281"/>
      <c r="WNK55" s="282"/>
      <c r="WNL55" s="453"/>
      <c r="WNM55" s="453"/>
      <c r="WNN55" s="453"/>
      <c r="WNO55" s="283"/>
      <c r="WNP55" s="284"/>
      <c r="WNQ55" s="285"/>
      <c r="WNR55" s="281"/>
      <c r="WNS55" s="282"/>
      <c r="WNT55" s="453"/>
      <c r="WNU55" s="453"/>
      <c r="WNV55" s="453"/>
      <c r="WNW55" s="283"/>
      <c r="WNX55" s="284"/>
      <c r="WNY55" s="285"/>
      <c r="WNZ55" s="281"/>
      <c r="WOA55" s="282"/>
      <c r="WOB55" s="453"/>
      <c r="WOC55" s="453"/>
      <c r="WOD55" s="453"/>
      <c r="WOE55" s="283"/>
      <c r="WOF55" s="284"/>
      <c r="WOG55" s="285"/>
      <c r="WOH55" s="281"/>
      <c r="WOI55" s="282"/>
      <c r="WOJ55" s="453"/>
      <c r="WOK55" s="453"/>
      <c r="WOL55" s="453"/>
      <c r="WOM55" s="283"/>
      <c r="WON55" s="284"/>
      <c r="WOO55" s="285"/>
      <c r="WOP55" s="281"/>
      <c r="WOQ55" s="282"/>
      <c r="WOR55" s="453"/>
      <c r="WOS55" s="453"/>
      <c r="WOT55" s="453"/>
      <c r="WOU55" s="283"/>
      <c r="WOV55" s="284"/>
      <c r="WOW55" s="285"/>
      <c r="WOX55" s="281"/>
      <c r="WOY55" s="282"/>
      <c r="WOZ55" s="453"/>
      <c r="WPA55" s="453"/>
      <c r="WPB55" s="453"/>
      <c r="WPC55" s="283"/>
      <c r="WPD55" s="284"/>
      <c r="WPE55" s="285"/>
      <c r="WPF55" s="281"/>
      <c r="WPG55" s="282"/>
      <c r="WPH55" s="453"/>
      <c r="WPI55" s="453"/>
      <c r="WPJ55" s="453"/>
      <c r="WPK55" s="283"/>
      <c r="WPL55" s="284"/>
      <c r="WPM55" s="285"/>
      <c r="WPN55" s="281"/>
      <c r="WPO55" s="282"/>
      <c r="WPP55" s="453"/>
      <c r="WPQ55" s="453"/>
      <c r="WPR55" s="453"/>
      <c r="WPS55" s="283"/>
      <c r="WPT55" s="284"/>
      <c r="WPU55" s="285"/>
      <c r="WPV55" s="281"/>
      <c r="WPW55" s="282"/>
    </row>
    <row r="56" spans="1:15987">
      <c r="A56" s="260" t="s">
        <v>1337</v>
      </c>
      <c r="B56" s="261" t="s">
        <v>20</v>
      </c>
      <c r="C56" s="261">
        <v>10238</v>
      </c>
      <c r="D56" s="262" t="s">
        <v>1559</v>
      </c>
      <c r="E56" s="263" t="s">
        <v>22</v>
      </c>
      <c r="F56" s="264">
        <v>512.73</v>
      </c>
      <c r="G56" s="272">
        <v>10.02</v>
      </c>
      <c r="H56" s="273">
        <f t="shared" ref="H56:H64" si="2">IFERROR(ROUND($G56*$F56,2),"")</f>
        <v>5137.55</v>
      </c>
    </row>
    <row r="57" spans="1:15987" ht="38.25">
      <c r="A57" s="126" t="s">
        <v>1338</v>
      </c>
      <c r="B57" s="169" t="s">
        <v>77</v>
      </c>
      <c r="C57" s="169">
        <v>3</v>
      </c>
      <c r="D57" s="170" t="s">
        <v>1604</v>
      </c>
      <c r="E57" s="171" t="s">
        <v>1363</v>
      </c>
      <c r="F57" s="172">
        <v>512.73</v>
      </c>
      <c r="G57" s="258">
        <v>86.21</v>
      </c>
      <c r="H57" s="256">
        <f t="shared" si="2"/>
        <v>44202.45</v>
      </c>
    </row>
    <row r="58" spans="1:15987" ht="25.5">
      <c r="A58" s="126" t="s">
        <v>1339</v>
      </c>
      <c r="B58" s="169" t="s">
        <v>20</v>
      </c>
      <c r="C58" s="169">
        <v>120227</v>
      </c>
      <c r="D58" s="170" t="s">
        <v>1574</v>
      </c>
      <c r="E58" s="171" t="s">
        <v>25</v>
      </c>
      <c r="F58" s="172">
        <v>242.28</v>
      </c>
      <c r="G58" s="258">
        <v>47.11</v>
      </c>
      <c r="H58" s="256">
        <f t="shared" si="2"/>
        <v>11413.81</v>
      </c>
    </row>
    <row r="59" spans="1:15987" ht="51">
      <c r="A59" s="126" t="s">
        <v>1340</v>
      </c>
      <c r="B59" s="169" t="s">
        <v>20</v>
      </c>
      <c r="C59" s="169">
        <v>50605</v>
      </c>
      <c r="D59" s="170" t="s">
        <v>1575</v>
      </c>
      <c r="E59" s="171" t="s">
        <v>22</v>
      </c>
      <c r="F59" s="172">
        <v>71.489999999999995</v>
      </c>
      <c r="G59" s="258">
        <v>80.97</v>
      </c>
      <c r="H59" s="256">
        <f t="shared" si="2"/>
        <v>5788.55</v>
      </c>
    </row>
    <row r="60" spans="1:15987" ht="25.5">
      <c r="A60" s="126" t="s">
        <v>1341</v>
      </c>
      <c r="B60" s="169" t="s">
        <v>20</v>
      </c>
      <c r="C60" s="169">
        <v>120101</v>
      </c>
      <c r="D60" s="170" t="s">
        <v>1312</v>
      </c>
      <c r="E60" s="171" t="s">
        <v>22</v>
      </c>
      <c r="F60" s="172">
        <v>142.97999999999999</v>
      </c>
      <c r="G60" s="258">
        <v>7.13</v>
      </c>
      <c r="H60" s="256">
        <f t="shared" si="2"/>
        <v>1019.45</v>
      </c>
    </row>
    <row r="61" spans="1:15987" ht="25.5">
      <c r="A61" s="126" t="s">
        <v>1343</v>
      </c>
      <c r="B61" s="169" t="s">
        <v>20</v>
      </c>
      <c r="C61" s="169">
        <v>120302</v>
      </c>
      <c r="D61" s="170" t="s">
        <v>1313</v>
      </c>
      <c r="E61" s="171" t="s">
        <v>22</v>
      </c>
      <c r="F61" s="172">
        <v>142.97999999999999</v>
      </c>
      <c r="G61" s="258">
        <v>24.7</v>
      </c>
      <c r="H61" s="256">
        <f t="shared" si="2"/>
        <v>3531.61</v>
      </c>
    </row>
    <row r="62" spans="1:15987" ht="25.5">
      <c r="A62" s="126" t="s">
        <v>1595</v>
      </c>
      <c r="B62" s="169" t="s">
        <v>20</v>
      </c>
      <c r="C62" s="169">
        <v>190101</v>
      </c>
      <c r="D62" s="170" t="s">
        <v>1576</v>
      </c>
      <c r="E62" s="171" t="s">
        <v>22</v>
      </c>
      <c r="F62" s="172">
        <v>211.54</v>
      </c>
      <c r="G62" s="258">
        <v>14.27</v>
      </c>
      <c r="H62" s="256">
        <f t="shared" si="2"/>
        <v>3018.68</v>
      </c>
    </row>
    <row r="63" spans="1:15987">
      <c r="A63" s="126" t="s">
        <v>1602</v>
      </c>
      <c r="B63" s="169" t="s">
        <v>20</v>
      </c>
      <c r="C63" s="169">
        <v>10208</v>
      </c>
      <c r="D63" s="170" t="s">
        <v>1577</v>
      </c>
      <c r="E63" s="171" t="s">
        <v>22</v>
      </c>
      <c r="F63" s="172">
        <v>50.22</v>
      </c>
      <c r="G63" s="258">
        <v>10.02</v>
      </c>
      <c r="H63" s="256">
        <f t="shared" si="2"/>
        <v>503.2</v>
      </c>
    </row>
    <row r="64" spans="1:15987" ht="25.5">
      <c r="A64" s="126" t="s">
        <v>1603</v>
      </c>
      <c r="B64" s="169" t="s">
        <v>77</v>
      </c>
      <c r="C64" s="169">
        <v>2</v>
      </c>
      <c r="D64" s="170" t="s">
        <v>1614</v>
      </c>
      <c r="E64" s="171" t="s">
        <v>1363</v>
      </c>
      <c r="F64" s="172">
        <v>50.22</v>
      </c>
      <c r="G64" s="258">
        <v>76.53</v>
      </c>
      <c r="H64" s="256">
        <f t="shared" si="2"/>
        <v>3843.34</v>
      </c>
    </row>
    <row r="65" spans="1:8" s="200" customFormat="1" ht="16.5" customHeight="1">
      <c r="A65" s="126">
        <v>7</v>
      </c>
      <c r="B65" s="169"/>
      <c r="C65" s="169"/>
      <c r="D65" s="170" t="s">
        <v>1342</v>
      </c>
      <c r="E65" s="171"/>
      <c r="F65" s="172">
        <v>0</v>
      </c>
      <c r="G65" s="258"/>
      <c r="H65" s="256">
        <f>SUM(H66:H78)</f>
        <v>33117.040000000001</v>
      </c>
    </row>
    <row r="66" spans="1:8" ht="51">
      <c r="A66" s="126" t="s">
        <v>1345</v>
      </c>
      <c r="B66" s="169" t="s">
        <v>20</v>
      </c>
      <c r="C66" s="169">
        <v>181002</v>
      </c>
      <c r="D66" s="170" t="s">
        <v>1578</v>
      </c>
      <c r="E66" s="171" t="s">
        <v>21</v>
      </c>
      <c r="F66" s="172">
        <v>62</v>
      </c>
      <c r="G66" s="258">
        <v>235.04</v>
      </c>
      <c r="H66" s="256">
        <f t="shared" ref="H66:H78" si="3">IFERROR(ROUND($G66*$F66,2),"")</f>
        <v>14572.48</v>
      </c>
    </row>
    <row r="67" spans="1:8">
      <c r="A67" s="126" t="s">
        <v>1346</v>
      </c>
      <c r="B67" s="169" t="s">
        <v>20</v>
      </c>
      <c r="C67" s="169">
        <v>180204</v>
      </c>
      <c r="D67" s="170" t="s">
        <v>1579</v>
      </c>
      <c r="E67" s="171" t="s">
        <v>21</v>
      </c>
      <c r="F67" s="172">
        <v>12</v>
      </c>
      <c r="G67" s="258">
        <v>33.08</v>
      </c>
      <c r="H67" s="256">
        <f t="shared" si="3"/>
        <v>396.96</v>
      </c>
    </row>
    <row r="68" spans="1:8" ht="38.25">
      <c r="A68" s="126" t="s">
        <v>1347</v>
      </c>
      <c r="B68" s="169" t="s">
        <v>20</v>
      </c>
      <c r="C68" s="169">
        <v>180702</v>
      </c>
      <c r="D68" s="170" t="s">
        <v>1580</v>
      </c>
      <c r="E68" s="171" t="s">
        <v>21</v>
      </c>
      <c r="F68" s="172">
        <v>15</v>
      </c>
      <c r="G68" s="258">
        <v>293.83999999999997</v>
      </c>
      <c r="H68" s="256">
        <f t="shared" si="3"/>
        <v>4407.6000000000004</v>
      </c>
    </row>
    <row r="69" spans="1:8" ht="38.25">
      <c r="A69" s="126" t="s">
        <v>1348</v>
      </c>
      <c r="B69" s="169" t="s">
        <v>20</v>
      </c>
      <c r="C69" s="169">
        <v>151805</v>
      </c>
      <c r="D69" s="170" t="s">
        <v>1581</v>
      </c>
      <c r="E69" s="171" t="s">
        <v>21</v>
      </c>
      <c r="F69" s="172">
        <v>2</v>
      </c>
      <c r="G69" s="258">
        <v>603.91</v>
      </c>
      <c r="H69" s="256">
        <f t="shared" si="3"/>
        <v>1207.82</v>
      </c>
    </row>
    <row r="70" spans="1:8" ht="38.25">
      <c r="A70" s="126" t="s">
        <v>1349</v>
      </c>
      <c r="B70" s="169" t="s">
        <v>76</v>
      </c>
      <c r="C70" s="169">
        <v>97589</v>
      </c>
      <c r="D70" s="170" t="s">
        <v>1615</v>
      </c>
      <c r="E70" s="171" t="s">
        <v>1010</v>
      </c>
      <c r="F70" s="172">
        <v>7</v>
      </c>
      <c r="G70" s="258">
        <v>46.29</v>
      </c>
      <c r="H70" s="256">
        <f t="shared" si="3"/>
        <v>324.02999999999997</v>
      </c>
    </row>
    <row r="71" spans="1:8">
      <c r="A71" s="126" t="s">
        <v>1350</v>
      </c>
      <c r="B71" s="169" t="s">
        <v>20</v>
      </c>
      <c r="C71" s="169">
        <v>180217</v>
      </c>
      <c r="D71" s="170" t="s">
        <v>1616</v>
      </c>
      <c r="E71" s="171" t="s">
        <v>21</v>
      </c>
      <c r="F71" s="172">
        <v>6</v>
      </c>
      <c r="G71" s="258">
        <v>10.119999999999999</v>
      </c>
      <c r="H71" s="256">
        <f t="shared" si="3"/>
        <v>60.72</v>
      </c>
    </row>
    <row r="72" spans="1:8" ht="25.5">
      <c r="A72" s="126" t="s">
        <v>1351</v>
      </c>
      <c r="B72" s="169" t="s">
        <v>20</v>
      </c>
      <c r="C72" s="169">
        <v>180201</v>
      </c>
      <c r="D72" s="170" t="s">
        <v>1665</v>
      </c>
      <c r="E72" s="171" t="s">
        <v>21</v>
      </c>
      <c r="F72" s="172">
        <v>49</v>
      </c>
      <c r="G72" s="258">
        <v>36.5</v>
      </c>
      <c r="H72" s="256">
        <f t="shared" si="3"/>
        <v>1788.5</v>
      </c>
    </row>
    <row r="73" spans="1:8">
      <c r="A73" s="126" t="s">
        <v>1352</v>
      </c>
      <c r="B73" s="169" t="s">
        <v>20</v>
      </c>
      <c r="C73" s="169">
        <v>180205</v>
      </c>
      <c r="D73" s="170" t="s">
        <v>1666</v>
      </c>
      <c r="E73" s="171" t="s">
        <v>21</v>
      </c>
      <c r="F73" s="172">
        <v>21</v>
      </c>
      <c r="G73" s="258">
        <v>53.83</v>
      </c>
      <c r="H73" s="256">
        <f t="shared" si="3"/>
        <v>1130.43</v>
      </c>
    </row>
    <row r="74" spans="1:8" ht="38.25">
      <c r="A74" s="126" t="s">
        <v>1353</v>
      </c>
      <c r="B74" s="169" t="s">
        <v>20</v>
      </c>
      <c r="C74" s="169">
        <v>151803</v>
      </c>
      <c r="D74" s="170" t="s">
        <v>1667</v>
      </c>
      <c r="E74" s="171" t="s">
        <v>21</v>
      </c>
      <c r="F74" s="172">
        <v>10</v>
      </c>
      <c r="G74" s="258">
        <v>232.14</v>
      </c>
      <c r="H74" s="256">
        <f t="shared" si="3"/>
        <v>2321.4</v>
      </c>
    </row>
    <row r="75" spans="1:8" ht="38.25">
      <c r="A75" s="126" t="s">
        <v>1355</v>
      </c>
      <c r="B75" s="169" t="s">
        <v>20</v>
      </c>
      <c r="C75" s="169">
        <v>151810</v>
      </c>
      <c r="D75" s="170" t="s">
        <v>1668</v>
      </c>
      <c r="E75" s="171" t="s">
        <v>21</v>
      </c>
      <c r="F75" s="172">
        <v>2</v>
      </c>
      <c r="G75" s="258">
        <v>390.42</v>
      </c>
      <c r="H75" s="256">
        <f t="shared" si="3"/>
        <v>780.84</v>
      </c>
    </row>
    <row r="76" spans="1:8" ht="25.5">
      <c r="A76" s="255" t="s">
        <v>1357</v>
      </c>
      <c r="B76" s="169" t="s">
        <v>20</v>
      </c>
      <c r="C76" s="169">
        <v>160613</v>
      </c>
      <c r="D76" s="170" t="s">
        <v>1669</v>
      </c>
      <c r="E76" s="171" t="s">
        <v>21</v>
      </c>
      <c r="F76" s="172">
        <v>21</v>
      </c>
      <c r="G76" s="258">
        <v>261.55</v>
      </c>
      <c r="H76" s="256">
        <f t="shared" si="3"/>
        <v>5492.55</v>
      </c>
    </row>
    <row r="77" spans="1:8" ht="25.5">
      <c r="A77" s="255" t="s">
        <v>1358</v>
      </c>
      <c r="B77" s="169" t="s">
        <v>20</v>
      </c>
      <c r="C77" s="169">
        <v>160612</v>
      </c>
      <c r="D77" s="170" t="s">
        <v>1670</v>
      </c>
      <c r="E77" s="171" t="s">
        <v>21</v>
      </c>
      <c r="F77" s="172">
        <v>8</v>
      </c>
      <c r="G77" s="258">
        <v>36.57</v>
      </c>
      <c r="H77" s="256">
        <f t="shared" si="3"/>
        <v>292.56</v>
      </c>
    </row>
    <row r="78" spans="1:8" ht="38.25">
      <c r="A78" s="255" t="s">
        <v>1359</v>
      </c>
      <c r="B78" s="169" t="s">
        <v>20</v>
      </c>
      <c r="C78" s="169">
        <v>151806</v>
      </c>
      <c r="D78" s="170" t="s">
        <v>1671</v>
      </c>
      <c r="E78" s="171" t="s">
        <v>21</v>
      </c>
      <c r="F78" s="172">
        <v>1</v>
      </c>
      <c r="G78" s="258">
        <v>341.15</v>
      </c>
      <c r="H78" s="256">
        <f t="shared" si="3"/>
        <v>341.15</v>
      </c>
    </row>
    <row r="79" spans="1:8" s="200" customFormat="1" ht="15">
      <c r="A79" s="126">
        <v>8</v>
      </c>
      <c r="B79" s="169"/>
      <c r="C79" s="169"/>
      <c r="D79" s="170" t="s">
        <v>1344</v>
      </c>
      <c r="E79" s="171"/>
      <c r="F79" s="172">
        <v>0</v>
      </c>
      <c r="G79" s="258"/>
      <c r="H79" s="256">
        <f>SUM(H80:H90)</f>
        <v>12301.04</v>
      </c>
    </row>
    <row r="80" spans="1:8">
      <c r="A80" s="126" t="s">
        <v>1354</v>
      </c>
      <c r="B80" s="169" t="s">
        <v>20</v>
      </c>
      <c r="C80" s="169">
        <v>170129</v>
      </c>
      <c r="D80" s="170" t="s">
        <v>1582</v>
      </c>
      <c r="E80" s="171" t="s">
        <v>21</v>
      </c>
      <c r="F80" s="172">
        <v>8</v>
      </c>
      <c r="G80" s="258">
        <v>551.09</v>
      </c>
      <c r="H80" s="256">
        <f t="shared" ref="H80:H90" si="4">IFERROR(ROUND($G80*$F80,2),"")</f>
        <v>4408.72</v>
      </c>
    </row>
    <row r="81" spans="1:8" ht="25.5">
      <c r="A81" s="126" t="s">
        <v>1356</v>
      </c>
      <c r="B81" s="169" t="s">
        <v>20</v>
      </c>
      <c r="C81" s="169">
        <v>170351</v>
      </c>
      <c r="D81" s="170" t="s">
        <v>1583</v>
      </c>
      <c r="E81" s="171" t="s">
        <v>21</v>
      </c>
      <c r="F81" s="172">
        <v>4</v>
      </c>
      <c r="G81" s="258">
        <v>409.52</v>
      </c>
      <c r="H81" s="256">
        <f t="shared" si="4"/>
        <v>1638.08</v>
      </c>
    </row>
    <row r="82" spans="1:8">
      <c r="A82" s="126" t="s">
        <v>1547</v>
      </c>
      <c r="B82" s="169" t="s">
        <v>20</v>
      </c>
      <c r="C82" s="169">
        <v>140702</v>
      </c>
      <c r="D82" s="170" t="s">
        <v>1584</v>
      </c>
      <c r="E82" s="171" t="s">
        <v>27</v>
      </c>
      <c r="F82" s="172">
        <v>10</v>
      </c>
      <c r="G82" s="258">
        <v>238.78</v>
      </c>
      <c r="H82" s="256">
        <f t="shared" si="4"/>
        <v>2387.8000000000002</v>
      </c>
    </row>
    <row r="83" spans="1:8" ht="25.5">
      <c r="A83" s="126" t="s">
        <v>1548</v>
      </c>
      <c r="B83" s="169" t="s">
        <v>20</v>
      </c>
      <c r="C83" s="169">
        <v>170311</v>
      </c>
      <c r="D83" s="170" t="s">
        <v>1585</v>
      </c>
      <c r="E83" s="171" t="s">
        <v>21</v>
      </c>
      <c r="F83" s="172">
        <v>2</v>
      </c>
      <c r="G83" s="258">
        <v>46.86</v>
      </c>
      <c r="H83" s="256">
        <f t="shared" si="4"/>
        <v>93.72</v>
      </c>
    </row>
    <row r="84" spans="1:8" ht="25.5">
      <c r="A84" s="126" t="s">
        <v>1596</v>
      </c>
      <c r="B84" s="169" t="s">
        <v>20</v>
      </c>
      <c r="C84" s="169">
        <v>170117</v>
      </c>
      <c r="D84" s="170" t="s">
        <v>1586</v>
      </c>
      <c r="E84" s="171" t="s">
        <v>21</v>
      </c>
      <c r="F84" s="172">
        <v>2</v>
      </c>
      <c r="G84" s="258">
        <v>229.2</v>
      </c>
      <c r="H84" s="256">
        <f t="shared" si="4"/>
        <v>458.4</v>
      </c>
    </row>
    <row r="85" spans="1:8">
      <c r="A85" s="126" t="s">
        <v>1597</v>
      </c>
      <c r="B85" s="169" t="s">
        <v>20</v>
      </c>
      <c r="C85" s="169">
        <v>140701</v>
      </c>
      <c r="D85" s="170" t="s">
        <v>1587</v>
      </c>
      <c r="E85" s="171" t="s">
        <v>27</v>
      </c>
      <c r="F85" s="172">
        <v>1</v>
      </c>
      <c r="G85" s="258">
        <v>100.74</v>
      </c>
      <c r="H85" s="256">
        <f t="shared" si="4"/>
        <v>100.74</v>
      </c>
    </row>
    <row r="86" spans="1:8" ht="25.5">
      <c r="A86" s="126" t="s">
        <v>1598</v>
      </c>
      <c r="B86" s="169" t="s">
        <v>20</v>
      </c>
      <c r="C86" s="169">
        <v>140706</v>
      </c>
      <c r="D86" s="170" t="s">
        <v>1588</v>
      </c>
      <c r="E86" s="171" t="s">
        <v>27</v>
      </c>
      <c r="F86" s="172">
        <v>1</v>
      </c>
      <c r="G86" s="258">
        <v>95.92</v>
      </c>
      <c r="H86" s="256">
        <f t="shared" si="4"/>
        <v>95.92</v>
      </c>
    </row>
    <row r="87" spans="1:8" ht="38.25">
      <c r="A87" s="126" t="s">
        <v>1599</v>
      </c>
      <c r="B87" s="169" t="s">
        <v>20</v>
      </c>
      <c r="C87" s="169">
        <v>80201</v>
      </c>
      <c r="D87" s="170" t="s">
        <v>1589</v>
      </c>
      <c r="E87" s="171" t="s">
        <v>22</v>
      </c>
      <c r="F87" s="172">
        <v>3.08</v>
      </c>
      <c r="G87" s="258">
        <v>553.11</v>
      </c>
      <c r="H87" s="256">
        <f t="shared" si="4"/>
        <v>1703.58</v>
      </c>
    </row>
    <row r="88" spans="1:8">
      <c r="A88" s="126" t="s">
        <v>1600</v>
      </c>
      <c r="B88" s="169" t="s">
        <v>20</v>
      </c>
      <c r="C88" s="169">
        <v>180809</v>
      </c>
      <c r="D88" s="170" t="s">
        <v>1590</v>
      </c>
      <c r="E88" s="171" t="s">
        <v>21</v>
      </c>
      <c r="F88" s="172">
        <v>2</v>
      </c>
      <c r="G88" s="258">
        <v>161.56</v>
      </c>
      <c r="H88" s="256">
        <f t="shared" si="4"/>
        <v>323.12</v>
      </c>
    </row>
    <row r="89" spans="1:8">
      <c r="A89" s="126" t="s">
        <v>1635</v>
      </c>
      <c r="B89" s="169" t="s">
        <v>20</v>
      </c>
      <c r="C89" s="169">
        <v>140705</v>
      </c>
      <c r="D89" s="170" t="s">
        <v>1592</v>
      </c>
      <c r="E89" s="171" t="s">
        <v>27</v>
      </c>
      <c r="F89" s="172">
        <v>8</v>
      </c>
      <c r="G89" s="258">
        <v>117.74</v>
      </c>
      <c r="H89" s="256">
        <f t="shared" si="4"/>
        <v>941.92</v>
      </c>
    </row>
    <row r="90" spans="1:8">
      <c r="A90" s="126" t="s">
        <v>1636</v>
      </c>
      <c r="B90" s="169" t="s">
        <v>20</v>
      </c>
      <c r="C90" s="169">
        <v>142106</v>
      </c>
      <c r="D90" s="170" t="s">
        <v>1593</v>
      </c>
      <c r="E90" s="171" t="s">
        <v>21</v>
      </c>
      <c r="F90" s="172">
        <v>4</v>
      </c>
      <c r="G90" s="258">
        <v>37.26</v>
      </c>
      <c r="H90" s="256">
        <f t="shared" si="4"/>
        <v>149.04</v>
      </c>
    </row>
    <row r="91" spans="1:8" s="200" customFormat="1" ht="15">
      <c r="A91" s="126">
        <v>9</v>
      </c>
      <c r="B91" s="169"/>
      <c r="C91" s="169"/>
      <c r="D91" s="170" t="s">
        <v>6</v>
      </c>
      <c r="E91" s="171"/>
      <c r="F91" s="172">
        <v>0</v>
      </c>
      <c r="G91" s="258"/>
      <c r="H91" s="256">
        <f>SUM(H92:H92)</f>
        <v>1470.4</v>
      </c>
    </row>
    <row r="92" spans="1:8" ht="25.5">
      <c r="A92" s="126" t="s">
        <v>1361</v>
      </c>
      <c r="B92" s="169" t="s">
        <v>20</v>
      </c>
      <c r="C92" s="169">
        <v>90212</v>
      </c>
      <c r="D92" s="170" t="s">
        <v>1672</v>
      </c>
      <c r="E92" s="171" t="s">
        <v>22</v>
      </c>
      <c r="F92" s="172">
        <v>10</v>
      </c>
      <c r="G92" s="258">
        <v>147.04</v>
      </c>
      <c r="H92" s="256">
        <f>IFERROR(ROUND($G92*$F92,2),"")</f>
        <v>1470.4</v>
      </c>
    </row>
    <row r="93" spans="1:8" s="200" customFormat="1" ht="15">
      <c r="A93" s="126">
        <v>10</v>
      </c>
      <c r="B93" s="169"/>
      <c r="C93" s="169"/>
      <c r="D93" s="170" t="s">
        <v>1362</v>
      </c>
      <c r="E93" s="171"/>
      <c r="F93" s="172">
        <v>0</v>
      </c>
      <c r="G93" s="258"/>
      <c r="H93" s="256">
        <f>SUM(H94:H96)</f>
        <v>14634.8</v>
      </c>
    </row>
    <row r="94" spans="1:8">
      <c r="A94" s="126" t="s">
        <v>1605</v>
      </c>
      <c r="B94" s="169" t="s">
        <v>20</v>
      </c>
      <c r="C94" s="169">
        <v>200401</v>
      </c>
      <c r="D94" s="170" t="s">
        <v>1594</v>
      </c>
      <c r="E94" s="171" t="s">
        <v>22</v>
      </c>
      <c r="F94" s="172">
        <v>738.21</v>
      </c>
      <c r="G94" s="258">
        <v>12.35</v>
      </c>
      <c r="H94" s="256">
        <f>IFERROR(ROUND($G94*$F94,2),"")</f>
        <v>9116.89</v>
      </c>
    </row>
    <row r="95" spans="1:8" ht="38.25">
      <c r="A95" s="126" t="s">
        <v>1606</v>
      </c>
      <c r="B95" s="169" t="s">
        <v>20</v>
      </c>
      <c r="C95" s="169">
        <v>30304</v>
      </c>
      <c r="D95" s="170" t="s">
        <v>1617</v>
      </c>
      <c r="E95" s="171" t="s">
        <v>23</v>
      </c>
      <c r="F95" s="172">
        <v>66.930000000000007</v>
      </c>
      <c r="G95" s="258">
        <v>69.650000000000006</v>
      </c>
      <c r="H95" s="256">
        <f>IFERROR(ROUND($G95*$F95,2),"")</f>
        <v>4661.67</v>
      </c>
    </row>
    <row r="96" spans="1:8" ht="25.5">
      <c r="A96" s="126" t="s">
        <v>1607</v>
      </c>
      <c r="B96" s="169" t="s">
        <v>20</v>
      </c>
      <c r="C96" s="169">
        <v>190109</v>
      </c>
      <c r="D96" s="170" t="s">
        <v>1618</v>
      </c>
      <c r="E96" s="171" t="s">
        <v>21</v>
      </c>
      <c r="F96" s="172">
        <v>22</v>
      </c>
      <c r="G96" s="258">
        <v>38.92</v>
      </c>
      <c r="H96" s="256">
        <f>IFERROR(ROUND($G96*$F96,2),"")</f>
        <v>856.24</v>
      </c>
    </row>
    <row r="97" spans="1:8" s="200" customFormat="1" ht="15">
      <c r="A97" s="126">
        <v>11</v>
      </c>
      <c r="B97" s="169"/>
      <c r="C97" s="169"/>
      <c r="D97" s="170" t="s">
        <v>1608</v>
      </c>
      <c r="E97" s="171"/>
      <c r="F97" s="172">
        <v>0</v>
      </c>
      <c r="G97" s="258"/>
      <c r="H97" s="256">
        <f>SUM(H98:H102)</f>
        <v>6234.3600000000006</v>
      </c>
    </row>
    <row r="98" spans="1:8" ht="38.25">
      <c r="A98" s="126" t="s">
        <v>1637</v>
      </c>
      <c r="B98" s="169" t="s">
        <v>20</v>
      </c>
      <c r="C98" s="169">
        <v>40238</v>
      </c>
      <c r="D98" s="170" t="s">
        <v>1619</v>
      </c>
      <c r="E98" s="171" t="s">
        <v>22</v>
      </c>
      <c r="F98" s="172">
        <v>21.6</v>
      </c>
      <c r="G98" s="258">
        <v>86.13</v>
      </c>
      <c r="H98" s="256">
        <f>IFERROR(ROUND($G98*$F98,2),"")</f>
        <v>1860.41</v>
      </c>
    </row>
    <row r="99" spans="1:8" ht="25.5">
      <c r="A99" s="126" t="s">
        <v>1638</v>
      </c>
      <c r="B99" s="169" t="s">
        <v>20</v>
      </c>
      <c r="C99" s="169">
        <v>40324</v>
      </c>
      <c r="D99" s="170" t="s">
        <v>1311</v>
      </c>
      <c r="E99" s="171" t="s">
        <v>23</v>
      </c>
      <c r="F99" s="172">
        <v>1.68</v>
      </c>
      <c r="G99" s="258">
        <v>838.36</v>
      </c>
      <c r="H99" s="256">
        <f>IFERROR(ROUND($G99*$F99,2),"")</f>
        <v>1408.44</v>
      </c>
    </row>
    <row r="100" spans="1:8" ht="25.5">
      <c r="A100" s="126" t="s">
        <v>1639</v>
      </c>
      <c r="B100" s="169" t="s">
        <v>20</v>
      </c>
      <c r="C100" s="169">
        <v>40328</v>
      </c>
      <c r="D100" s="170" t="s">
        <v>1309</v>
      </c>
      <c r="E100" s="171" t="s">
        <v>26</v>
      </c>
      <c r="F100" s="172">
        <v>63.99</v>
      </c>
      <c r="G100" s="258">
        <v>16.920000000000002</v>
      </c>
      <c r="H100" s="256">
        <f>IFERROR(ROUND($G100*$F100,2),"")</f>
        <v>1082.71</v>
      </c>
    </row>
    <row r="101" spans="1:8" ht="38.25">
      <c r="A101" s="126" t="s">
        <v>1643</v>
      </c>
      <c r="B101" s="169" t="s">
        <v>20</v>
      </c>
      <c r="C101" s="169">
        <v>40231</v>
      </c>
      <c r="D101" s="170" t="s">
        <v>1673</v>
      </c>
      <c r="E101" s="171" t="s">
        <v>23</v>
      </c>
      <c r="F101" s="172">
        <v>1.49</v>
      </c>
      <c r="G101" s="258">
        <v>649.52</v>
      </c>
      <c r="H101" s="256">
        <f>IFERROR(ROUND($G101*$F101,2),"")</f>
        <v>967.78</v>
      </c>
    </row>
    <row r="102" spans="1:8" ht="25.5">
      <c r="A102" s="126" t="s">
        <v>1644</v>
      </c>
      <c r="B102" s="169" t="s">
        <v>20</v>
      </c>
      <c r="C102" s="169">
        <v>40246</v>
      </c>
      <c r="D102" s="170" t="s">
        <v>1310</v>
      </c>
      <c r="E102" s="171" t="s">
        <v>26</v>
      </c>
      <c r="F102" s="172">
        <v>43.76</v>
      </c>
      <c r="G102" s="258">
        <v>20.91</v>
      </c>
      <c r="H102" s="256">
        <f>IFERROR(ROUND($G102*$F102,2),"")</f>
        <v>915.02</v>
      </c>
    </row>
    <row r="103" spans="1:8" s="200" customFormat="1" ht="15">
      <c r="A103" s="126">
        <v>12</v>
      </c>
      <c r="B103" s="169"/>
      <c r="C103" s="169"/>
      <c r="D103" s="170" t="s">
        <v>1647</v>
      </c>
      <c r="E103" s="171"/>
      <c r="F103" s="172">
        <v>0</v>
      </c>
      <c r="G103" s="258"/>
      <c r="H103" s="256">
        <f>SUM(H104)</f>
        <v>1069.3499999999999</v>
      </c>
    </row>
    <row r="104" spans="1:8" ht="38.25">
      <c r="A104" s="126" t="s">
        <v>1645</v>
      </c>
      <c r="B104" s="169" t="s">
        <v>77</v>
      </c>
      <c r="C104" s="169">
        <v>5</v>
      </c>
      <c r="D104" s="170" t="s">
        <v>1674</v>
      </c>
      <c r="E104" s="171" t="s">
        <v>21</v>
      </c>
      <c r="F104" s="172">
        <v>1</v>
      </c>
      <c r="G104" s="258">
        <v>1069.3499999999999</v>
      </c>
      <c r="H104" s="256">
        <f>IFERROR(ROUND($G104*$F104,2),"")</f>
        <v>1069.3499999999999</v>
      </c>
    </row>
    <row r="105" spans="1:8" ht="24">
      <c r="B105" s="169"/>
      <c r="C105" s="169"/>
      <c r="D105" s="259" t="s">
        <v>1652</v>
      </c>
      <c r="E105" s="171" t="s">
        <v>1005</v>
      </c>
      <c r="F105" s="172"/>
      <c r="G105" s="170" t="s">
        <v>71</v>
      </c>
      <c r="H105" s="256">
        <f>ROUND(SUM(H103+H97+H93+H91+H79+H65+H55+H50+H27+H21+H9+H5),2)</f>
        <v>335703.55</v>
      </c>
    </row>
    <row r="106" spans="1:8">
      <c r="B106" s="169"/>
      <c r="C106" s="169"/>
      <c r="D106" s="170" t="s">
        <v>1005</v>
      </c>
      <c r="E106" s="171" t="s">
        <v>1005</v>
      </c>
      <c r="F106" s="172"/>
      <c r="G106" s="116">
        <v>0</v>
      </c>
      <c r="H106" s="174">
        <f>IFERROR(ROUND($G106*$F106,2),"")</f>
        <v>0</v>
      </c>
    </row>
    <row r="107" spans="1:8">
      <c r="B107" s="169"/>
      <c r="C107" s="169"/>
      <c r="D107" s="170" t="s">
        <v>1005</v>
      </c>
      <c r="E107" s="171" t="s">
        <v>1005</v>
      </c>
      <c r="F107" s="172"/>
      <c r="G107" s="116">
        <v>0</v>
      </c>
      <c r="H107" s="174">
        <f>IFERROR(ROUND($G107*$F107,2),"")</f>
        <v>0</v>
      </c>
    </row>
    <row r="108" spans="1:8">
      <c r="B108" s="169"/>
      <c r="C108" s="169"/>
      <c r="D108" s="170" t="s">
        <v>1005</v>
      </c>
      <c r="E108" s="171" t="s">
        <v>1005</v>
      </c>
      <c r="F108" s="172"/>
      <c r="G108" s="116">
        <v>0</v>
      </c>
      <c r="H108" s="174">
        <f>IFERROR(ROUND($G108*$F108,2),"")</f>
        <v>0</v>
      </c>
    </row>
    <row r="109" spans="1:8">
      <c r="B109" s="169"/>
      <c r="C109" s="169"/>
      <c r="D109" s="170" t="s">
        <v>1005</v>
      </c>
      <c r="E109" s="171" t="s">
        <v>1005</v>
      </c>
      <c r="F109" s="172"/>
      <c r="G109" s="116">
        <v>0</v>
      </c>
      <c r="H109" s="174">
        <f>IFERROR(ROUND($G109*$F109,2),"")</f>
        <v>0</v>
      </c>
    </row>
    <row r="110" spans="1:8">
      <c r="B110" s="169"/>
      <c r="C110" s="169"/>
      <c r="D110" s="170"/>
      <c r="E110" s="171"/>
      <c r="F110" s="172"/>
      <c r="G110" s="116"/>
      <c r="H110" s="174"/>
    </row>
    <row r="111" spans="1:8">
      <c r="B111" s="169"/>
      <c r="C111" s="169"/>
      <c r="D111" s="170" t="s">
        <v>1005</v>
      </c>
      <c r="E111" s="171" t="s">
        <v>1005</v>
      </c>
      <c r="F111" s="172"/>
      <c r="G111" s="116">
        <v>0</v>
      </c>
      <c r="H111" s="174">
        <f>IFERROR(ROUND($G111*$F111,2),"")</f>
        <v>0</v>
      </c>
    </row>
    <row r="112" spans="1:8">
      <c r="B112" s="169"/>
      <c r="C112" s="169"/>
      <c r="D112" s="170" t="s">
        <v>1005</v>
      </c>
      <c r="E112" s="171" t="s">
        <v>1005</v>
      </c>
      <c r="F112" s="172"/>
      <c r="G112" s="116">
        <v>0</v>
      </c>
      <c r="H112" s="174">
        <f>IFERROR(ROUND($G112*$F112,2),"")</f>
        <v>0</v>
      </c>
    </row>
    <row r="113" spans="2:8">
      <c r="B113" s="169"/>
      <c r="C113" s="169"/>
      <c r="D113" s="170" t="s">
        <v>1005</v>
      </c>
      <c r="E113" s="171" t="s">
        <v>1005</v>
      </c>
      <c r="F113" s="172"/>
      <c r="G113" s="116">
        <v>0</v>
      </c>
      <c r="H113" s="174">
        <f>IFERROR(ROUND($G113*$F113,2),"")</f>
        <v>0</v>
      </c>
    </row>
    <row r="114" spans="2:8">
      <c r="B114" s="169"/>
      <c r="C114" s="169"/>
      <c r="D114" s="170" t="s">
        <v>1005</v>
      </c>
      <c r="E114" s="171" t="s">
        <v>1005</v>
      </c>
      <c r="F114" s="172"/>
      <c r="G114" s="116">
        <v>0</v>
      </c>
      <c r="H114" s="174">
        <f>IFERROR(ROUND($G114*$F114,2),"")</f>
        <v>0</v>
      </c>
    </row>
    <row r="115" spans="2:8">
      <c r="B115" s="169"/>
      <c r="C115" s="169"/>
      <c r="D115" s="170"/>
      <c r="E115" s="171"/>
      <c r="F115" s="172"/>
      <c r="G115" s="116"/>
      <c r="H115" s="174"/>
    </row>
    <row r="116" spans="2:8">
      <c r="B116" s="169"/>
      <c r="C116" s="169"/>
      <c r="D116" s="170" t="s">
        <v>1005</v>
      </c>
      <c r="E116" s="171" t="s">
        <v>1005</v>
      </c>
      <c r="F116" s="172"/>
      <c r="G116" s="116">
        <v>0</v>
      </c>
      <c r="H116" s="174">
        <f t="shared" ref="H116:H143" si="5">IFERROR(ROUND($G116*$F116,2),"")</f>
        <v>0</v>
      </c>
    </row>
    <row r="117" spans="2:8">
      <c r="B117" s="169"/>
      <c r="C117" s="169"/>
      <c r="D117" s="170" t="s">
        <v>1005</v>
      </c>
      <c r="E117" s="171" t="s">
        <v>1005</v>
      </c>
      <c r="F117" s="172"/>
      <c r="G117" s="116">
        <v>0</v>
      </c>
      <c r="H117" s="174">
        <f t="shared" si="5"/>
        <v>0</v>
      </c>
    </row>
    <row r="118" spans="2:8">
      <c r="B118" s="169"/>
      <c r="C118" s="169"/>
      <c r="D118" s="170" t="s">
        <v>1005</v>
      </c>
      <c r="E118" s="171" t="s">
        <v>1005</v>
      </c>
      <c r="F118" s="172"/>
      <c r="G118" s="116">
        <v>0</v>
      </c>
      <c r="H118" s="174">
        <f t="shared" si="5"/>
        <v>0</v>
      </c>
    </row>
    <row r="119" spans="2:8">
      <c r="B119" s="169"/>
      <c r="C119" s="169"/>
      <c r="D119" s="170" t="s">
        <v>1005</v>
      </c>
      <c r="E119" s="171" t="s">
        <v>1005</v>
      </c>
      <c r="F119" s="172"/>
      <c r="G119" s="116">
        <v>0</v>
      </c>
      <c r="H119" s="174">
        <f t="shared" si="5"/>
        <v>0</v>
      </c>
    </row>
    <row r="120" spans="2:8">
      <c r="B120" s="169"/>
      <c r="C120" s="169"/>
      <c r="D120" s="170" t="s">
        <v>1005</v>
      </c>
      <c r="E120" s="171" t="s">
        <v>1005</v>
      </c>
      <c r="F120" s="172"/>
      <c r="G120" s="116">
        <v>0</v>
      </c>
      <c r="H120" s="174">
        <f t="shared" si="5"/>
        <v>0</v>
      </c>
    </row>
    <row r="121" spans="2:8">
      <c r="B121" s="169"/>
      <c r="C121" s="169"/>
      <c r="D121" s="170" t="s">
        <v>1005</v>
      </c>
      <c r="E121" s="171" t="s">
        <v>1005</v>
      </c>
      <c r="F121" s="172"/>
      <c r="G121" s="116">
        <v>0</v>
      </c>
      <c r="H121" s="174">
        <f t="shared" si="5"/>
        <v>0</v>
      </c>
    </row>
    <row r="122" spans="2:8">
      <c r="B122" s="169"/>
      <c r="C122" s="169"/>
      <c r="D122" s="170" t="s">
        <v>1005</v>
      </c>
      <c r="E122" s="171" t="s">
        <v>1005</v>
      </c>
      <c r="F122" s="172"/>
      <c r="G122" s="116">
        <v>0</v>
      </c>
      <c r="H122" s="174">
        <f t="shared" si="5"/>
        <v>0</v>
      </c>
    </row>
    <row r="123" spans="2:8">
      <c r="B123" s="169"/>
      <c r="C123" s="169"/>
      <c r="D123" s="170" t="s">
        <v>1005</v>
      </c>
      <c r="E123" s="171" t="s">
        <v>1005</v>
      </c>
      <c r="F123" s="172"/>
      <c r="G123" s="116">
        <v>0</v>
      </c>
      <c r="H123" s="174">
        <f t="shared" si="5"/>
        <v>0</v>
      </c>
    </row>
    <row r="124" spans="2:8">
      <c r="B124" s="169"/>
      <c r="C124" s="169"/>
      <c r="D124" s="170" t="s">
        <v>1005</v>
      </c>
      <c r="E124" s="171" t="s">
        <v>1005</v>
      </c>
      <c r="F124" s="172"/>
      <c r="G124" s="116">
        <v>0</v>
      </c>
      <c r="H124" s="174">
        <f t="shared" si="5"/>
        <v>0</v>
      </c>
    </row>
    <row r="125" spans="2:8">
      <c r="B125" s="169"/>
      <c r="C125" s="169"/>
      <c r="D125" s="170" t="s">
        <v>1005</v>
      </c>
      <c r="E125" s="171" t="s">
        <v>1005</v>
      </c>
      <c r="F125" s="172"/>
      <c r="G125" s="116">
        <v>0</v>
      </c>
      <c r="H125" s="174">
        <f t="shared" si="5"/>
        <v>0</v>
      </c>
    </row>
    <row r="126" spans="2:8">
      <c r="B126" s="169"/>
      <c r="C126" s="169"/>
      <c r="D126" s="170" t="s">
        <v>1005</v>
      </c>
      <c r="E126" s="171" t="s">
        <v>1005</v>
      </c>
      <c r="F126" s="172"/>
      <c r="G126" s="116">
        <v>0</v>
      </c>
      <c r="H126" s="174">
        <f t="shared" si="5"/>
        <v>0</v>
      </c>
    </row>
    <row r="127" spans="2:8">
      <c r="B127" s="169"/>
      <c r="C127" s="169"/>
      <c r="D127" s="170" t="s">
        <v>1005</v>
      </c>
      <c r="E127" s="171" t="s">
        <v>1005</v>
      </c>
      <c r="F127" s="172"/>
      <c r="G127" s="116">
        <v>0</v>
      </c>
      <c r="H127" s="174">
        <f t="shared" si="5"/>
        <v>0</v>
      </c>
    </row>
    <row r="128" spans="2:8">
      <c r="B128" s="169"/>
      <c r="C128" s="169"/>
      <c r="D128" s="170" t="s">
        <v>1005</v>
      </c>
      <c r="E128" s="171" t="s">
        <v>1005</v>
      </c>
      <c r="F128" s="172"/>
      <c r="G128" s="116">
        <v>0</v>
      </c>
      <c r="H128" s="174">
        <f t="shared" si="5"/>
        <v>0</v>
      </c>
    </row>
    <row r="129" spans="2:8">
      <c r="B129" s="169"/>
      <c r="C129" s="169"/>
      <c r="D129" s="170" t="s">
        <v>1005</v>
      </c>
      <c r="E129" s="171" t="s">
        <v>1005</v>
      </c>
      <c r="F129" s="172"/>
      <c r="G129" s="116">
        <v>0</v>
      </c>
      <c r="H129" s="174">
        <f t="shared" si="5"/>
        <v>0</v>
      </c>
    </row>
    <row r="130" spans="2:8">
      <c r="B130" s="169"/>
      <c r="C130" s="169"/>
      <c r="D130" s="170" t="s">
        <v>1005</v>
      </c>
      <c r="E130" s="171" t="s">
        <v>1005</v>
      </c>
      <c r="F130" s="172"/>
      <c r="G130" s="116">
        <v>0</v>
      </c>
      <c r="H130" s="174">
        <f t="shared" si="5"/>
        <v>0</v>
      </c>
    </row>
    <row r="131" spans="2:8">
      <c r="B131" s="169"/>
      <c r="C131" s="169"/>
      <c r="D131" s="170" t="s">
        <v>1005</v>
      </c>
      <c r="E131" s="171" t="s">
        <v>1005</v>
      </c>
      <c r="F131" s="172"/>
      <c r="G131" s="116">
        <v>0</v>
      </c>
      <c r="H131" s="174">
        <f t="shared" si="5"/>
        <v>0</v>
      </c>
    </row>
    <row r="132" spans="2:8">
      <c r="B132" s="169"/>
      <c r="C132" s="169"/>
      <c r="D132" s="170" t="s">
        <v>1005</v>
      </c>
      <c r="E132" s="171" t="s">
        <v>1005</v>
      </c>
      <c r="F132" s="172"/>
      <c r="G132" s="116">
        <v>0</v>
      </c>
      <c r="H132" s="174">
        <f t="shared" si="5"/>
        <v>0</v>
      </c>
    </row>
    <row r="133" spans="2:8">
      <c r="B133" s="169"/>
      <c r="C133" s="169"/>
      <c r="D133" s="170" t="s">
        <v>1005</v>
      </c>
      <c r="E133" s="171" t="s">
        <v>1005</v>
      </c>
      <c r="F133" s="172"/>
      <c r="G133" s="116">
        <v>0</v>
      </c>
      <c r="H133" s="174">
        <f t="shared" si="5"/>
        <v>0</v>
      </c>
    </row>
    <row r="134" spans="2:8">
      <c r="B134" s="169"/>
      <c r="C134" s="169"/>
      <c r="D134" s="170" t="s">
        <v>1005</v>
      </c>
      <c r="E134" s="171" t="s">
        <v>1005</v>
      </c>
      <c r="F134" s="172"/>
      <c r="G134" s="116">
        <v>0</v>
      </c>
      <c r="H134" s="174">
        <f t="shared" si="5"/>
        <v>0</v>
      </c>
    </row>
    <row r="135" spans="2:8">
      <c r="B135" s="169"/>
      <c r="C135" s="169"/>
      <c r="D135" s="170" t="s">
        <v>1005</v>
      </c>
      <c r="E135" s="171" t="s">
        <v>1005</v>
      </c>
      <c r="F135" s="172"/>
      <c r="G135" s="116">
        <v>0</v>
      </c>
      <c r="H135" s="174">
        <f t="shared" si="5"/>
        <v>0</v>
      </c>
    </row>
    <row r="136" spans="2:8">
      <c r="B136" s="169"/>
      <c r="C136" s="169"/>
      <c r="D136" s="170" t="s">
        <v>1005</v>
      </c>
      <c r="E136" s="171" t="s">
        <v>1005</v>
      </c>
      <c r="F136" s="172"/>
      <c r="G136" s="116">
        <v>0</v>
      </c>
      <c r="H136" s="174">
        <f t="shared" si="5"/>
        <v>0</v>
      </c>
    </row>
    <row r="137" spans="2:8">
      <c r="B137" s="169"/>
      <c r="C137" s="169"/>
      <c r="D137" s="170" t="s">
        <v>1005</v>
      </c>
      <c r="E137" s="171" t="s">
        <v>1005</v>
      </c>
      <c r="F137" s="172"/>
      <c r="G137" s="116">
        <v>0</v>
      </c>
      <c r="H137" s="174">
        <f t="shared" si="5"/>
        <v>0</v>
      </c>
    </row>
    <row r="138" spans="2:8">
      <c r="B138" s="169"/>
      <c r="C138" s="169"/>
      <c r="D138" s="170" t="s">
        <v>1005</v>
      </c>
      <c r="E138" s="171" t="s">
        <v>1005</v>
      </c>
      <c r="F138" s="172"/>
      <c r="G138" s="116">
        <v>0</v>
      </c>
      <c r="H138" s="174">
        <f t="shared" si="5"/>
        <v>0</v>
      </c>
    </row>
    <row r="139" spans="2:8">
      <c r="B139" s="169"/>
      <c r="C139" s="169"/>
      <c r="D139" s="170" t="s">
        <v>1005</v>
      </c>
      <c r="E139" s="171" t="s">
        <v>1005</v>
      </c>
      <c r="F139" s="172"/>
      <c r="G139" s="116">
        <v>0</v>
      </c>
      <c r="H139" s="174">
        <f t="shared" si="5"/>
        <v>0</v>
      </c>
    </row>
    <row r="140" spans="2:8">
      <c r="B140" s="169"/>
      <c r="C140" s="169"/>
      <c r="D140" s="170" t="s">
        <v>1005</v>
      </c>
      <c r="E140" s="171" t="s">
        <v>1005</v>
      </c>
      <c r="F140" s="172"/>
      <c r="G140" s="116">
        <v>0</v>
      </c>
      <c r="H140" s="174">
        <f t="shared" si="5"/>
        <v>0</v>
      </c>
    </row>
    <row r="141" spans="2:8">
      <c r="B141" s="169"/>
      <c r="C141" s="169"/>
      <c r="D141" s="170" t="s">
        <v>1005</v>
      </c>
      <c r="E141" s="171" t="s">
        <v>1005</v>
      </c>
      <c r="F141" s="172"/>
      <c r="G141" s="116">
        <v>0</v>
      </c>
      <c r="H141" s="174">
        <f t="shared" si="5"/>
        <v>0</v>
      </c>
    </row>
    <row r="142" spans="2:8">
      <c r="B142" s="169"/>
      <c r="C142" s="169"/>
      <c r="D142" s="170" t="s">
        <v>1005</v>
      </c>
      <c r="E142" s="171" t="s">
        <v>1005</v>
      </c>
      <c r="F142" s="172"/>
      <c r="G142" s="116">
        <v>0</v>
      </c>
      <c r="H142" s="174">
        <f t="shared" si="5"/>
        <v>0</v>
      </c>
    </row>
    <row r="143" spans="2:8">
      <c r="B143" s="169"/>
      <c r="C143" s="169"/>
      <c r="D143" s="170" t="s">
        <v>1005</v>
      </c>
      <c r="E143" s="171" t="s">
        <v>1005</v>
      </c>
      <c r="F143" s="172"/>
      <c r="G143" s="116">
        <v>0</v>
      </c>
      <c r="H143" s="174">
        <f t="shared" si="5"/>
        <v>0</v>
      </c>
    </row>
    <row r="144" spans="2:8">
      <c r="B144" s="169"/>
      <c r="C144" s="169"/>
      <c r="D144" s="170"/>
      <c r="E144" s="171"/>
      <c r="F144" s="172"/>
      <c r="G144" s="116"/>
      <c r="H144" s="174"/>
    </row>
    <row r="145" spans="1:8">
      <c r="B145" s="169"/>
      <c r="C145" s="169"/>
      <c r="D145" s="170" t="s">
        <v>1005</v>
      </c>
      <c r="E145" s="171" t="s">
        <v>1005</v>
      </c>
      <c r="F145" s="172"/>
      <c r="G145" s="116">
        <v>0</v>
      </c>
      <c r="H145" s="174">
        <f>IFERROR(ROUND($G145*$F145,2),"")</f>
        <v>0</v>
      </c>
    </row>
    <row r="146" spans="1:8">
      <c r="B146" s="169"/>
      <c r="C146" s="169"/>
      <c r="D146" s="170"/>
      <c r="E146" s="171"/>
      <c r="F146" s="172"/>
      <c r="G146" s="116"/>
      <c r="H146" s="174"/>
    </row>
    <row r="147" spans="1:8">
      <c r="B147" s="169"/>
      <c r="C147" s="169"/>
      <c r="D147" s="170" t="s">
        <v>1005</v>
      </c>
      <c r="E147" s="171" t="s">
        <v>1005</v>
      </c>
      <c r="F147" s="172"/>
      <c r="G147" s="116">
        <v>0</v>
      </c>
      <c r="H147" s="174">
        <f>IFERROR(ROUND($G147*$F147,2),"")</f>
        <v>0</v>
      </c>
    </row>
    <row r="148" spans="1:8">
      <c r="B148" s="169"/>
      <c r="C148" s="169"/>
      <c r="D148" s="170"/>
      <c r="E148" s="171"/>
      <c r="F148" s="172"/>
      <c r="G148" s="173"/>
    </row>
    <row r="149" spans="1:8">
      <c r="A149" s="117"/>
      <c r="B149" s="118"/>
      <c r="C149" s="118"/>
      <c r="D149" s="118"/>
      <c r="E149" s="118"/>
      <c r="F149" s="127"/>
      <c r="G149" s="119"/>
      <c r="H149" s="88"/>
    </row>
    <row r="150" spans="1:8">
      <c r="A150" s="120"/>
      <c r="B150" s="120"/>
      <c r="C150" s="120"/>
    </row>
    <row r="151" spans="1:8">
      <c r="A151" s="120"/>
      <c r="B151" s="120"/>
      <c r="C151" s="120"/>
    </row>
    <row r="152" spans="1:8">
      <c r="A152" s="120"/>
      <c r="B152" s="120"/>
      <c r="C152" s="120"/>
      <c r="D152" s="124"/>
    </row>
    <row r="153" spans="1:8">
      <c r="A153" s="120"/>
      <c r="B153" s="120"/>
      <c r="C153" s="120"/>
    </row>
    <row r="154" spans="1:8">
      <c r="A154" s="120"/>
      <c r="B154" s="120"/>
      <c r="C154" s="120"/>
    </row>
    <row r="155" spans="1:8">
      <c r="A155" s="120"/>
      <c r="B155" s="120"/>
      <c r="C155" s="120"/>
    </row>
    <row r="156" spans="1:8">
      <c r="A156" s="120"/>
      <c r="B156" s="120"/>
      <c r="C156" s="120"/>
    </row>
    <row r="157" spans="1:8">
      <c r="A157" s="120"/>
      <c r="B157" s="120"/>
      <c r="C157" s="120"/>
    </row>
    <row r="158" spans="1:8">
      <c r="A158" s="125"/>
    </row>
  </sheetData>
  <mergeCells count="3997">
    <mergeCell ref="A1:H1"/>
    <mergeCell ref="B2:D2"/>
    <mergeCell ref="B3:D3"/>
    <mergeCell ref="AZ9:BB9"/>
    <mergeCell ref="BH9:BJ9"/>
    <mergeCell ref="BP9:BR9"/>
    <mergeCell ref="BX9:BZ9"/>
    <mergeCell ref="CF9:CH9"/>
    <mergeCell ref="L9:N9"/>
    <mergeCell ref="T9:V9"/>
    <mergeCell ref="AB9:AD9"/>
    <mergeCell ref="AJ9:AL9"/>
    <mergeCell ref="AR9:AT9"/>
    <mergeCell ref="HD9:HF9"/>
    <mergeCell ref="HL9:HN9"/>
    <mergeCell ref="HT9:HV9"/>
    <mergeCell ref="IB9:ID9"/>
    <mergeCell ref="IJ9:IL9"/>
    <mergeCell ref="FP9:FR9"/>
    <mergeCell ref="FX9:FZ9"/>
    <mergeCell ref="GF9:GH9"/>
    <mergeCell ref="GN9:GP9"/>
    <mergeCell ref="GV9:GX9"/>
    <mergeCell ref="EB9:ED9"/>
    <mergeCell ref="EJ9:EL9"/>
    <mergeCell ref="ER9:ET9"/>
    <mergeCell ref="EZ9:FB9"/>
    <mergeCell ref="FH9:FJ9"/>
    <mergeCell ref="CN9:CP9"/>
    <mergeCell ref="CV9:CX9"/>
    <mergeCell ref="DD9:DF9"/>
    <mergeCell ref="DL9:DN9"/>
    <mergeCell ref="DT9:DV9"/>
    <mergeCell ref="NH9:NJ9"/>
    <mergeCell ref="NP9:NR9"/>
    <mergeCell ref="NX9:NZ9"/>
    <mergeCell ref="OF9:OH9"/>
    <mergeCell ref="ON9:OP9"/>
    <mergeCell ref="LT9:LV9"/>
    <mergeCell ref="MB9:MD9"/>
    <mergeCell ref="MJ9:ML9"/>
    <mergeCell ref="MR9:MT9"/>
    <mergeCell ref="MZ9:NB9"/>
    <mergeCell ref="KF9:KH9"/>
    <mergeCell ref="KN9:KP9"/>
    <mergeCell ref="KV9:KX9"/>
    <mergeCell ref="LD9:LF9"/>
    <mergeCell ref="LL9:LN9"/>
    <mergeCell ref="IR9:IT9"/>
    <mergeCell ref="IZ9:JB9"/>
    <mergeCell ref="JH9:JJ9"/>
    <mergeCell ref="JP9:JR9"/>
    <mergeCell ref="JX9:JZ9"/>
    <mergeCell ref="TL9:TN9"/>
    <mergeCell ref="TT9:TV9"/>
    <mergeCell ref="UB9:UD9"/>
    <mergeCell ref="UJ9:UL9"/>
    <mergeCell ref="UR9:UT9"/>
    <mergeCell ref="RX9:RZ9"/>
    <mergeCell ref="SF9:SH9"/>
    <mergeCell ref="SN9:SP9"/>
    <mergeCell ref="SV9:SX9"/>
    <mergeCell ref="TD9:TF9"/>
    <mergeCell ref="QJ9:QL9"/>
    <mergeCell ref="QR9:QT9"/>
    <mergeCell ref="QZ9:RB9"/>
    <mergeCell ref="RH9:RJ9"/>
    <mergeCell ref="RP9:RR9"/>
    <mergeCell ref="OV9:OX9"/>
    <mergeCell ref="PD9:PF9"/>
    <mergeCell ref="PL9:PN9"/>
    <mergeCell ref="PT9:PV9"/>
    <mergeCell ref="QB9:QD9"/>
    <mergeCell ref="ZP9:ZR9"/>
    <mergeCell ref="ZX9:ZZ9"/>
    <mergeCell ref="AAF9:AAH9"/>
    <mergeCell ref="AAN9:AAP9"/>
    <mergeCell ref="AAV9:AAX9"/>
    <mergeCell ref="YB9:YD9"/>
    <mergeCell ref="YJ9:YL9"/>
    <mergeCell ref="YR9:YT9"/>
    <mergeCell ref="YZ9:ZB9"/>
    <mergeCell ref="ZH9:ZJ9"/>
    <mergeCell ref="WN9:WP9"/>
    <mergeCell ref="WV9:WX9"/>
    <mergeCell ref="XD9:XF9"/>
    <mergeCell ref="XL9:XN9"/>
    <mergeCell ref="XT9:XV9"/>
    <mergeCell ref="UZ9:VB9"/>
    <mergeCell ref="VH9:VJ9"/>
    <mergeCell ref="VP9:VR9"/>
    <mergeCell ref="VX9:VZ9"/>
    <mergeCell ref="WF9:WH9"/>
    <mergeCell ref="AFT9:AFV9"/>
    <mergeCell ref="AGB9:AGD9"/>
    <mergeCell ref="AGJ9:AGL9"/>
    <mergeCell ref="AGR9:AGT9"/>
    <mergeCell ref="AGZ9:AHB9"/>
    <mergeCell ref="AEF9:AEH9"/>
    <mergeCell ref="AEN9:AEP9"/>
    <mergeCell ref="AEV9:AEX9"/>
    <mergeCell ref="AFD9:AFF9"/>
    <mergeCell ref="AFL9:AFN9"/>
    <mergeCell ref="ACR9:ACT9"/>
    <mergeCell ref="ACZ9:ADB9"/>
    <mergeCell ref="ADH9:ADJ9"/>
    <mergeCell ref="ADP9:ADR9"/>
    <mergeCell ref="ADX9:ADZ9"/>
    <mergeCell ref="ABD9:ABF9"/>
    <mergeCell ref="ABL9:ABN9"/>
    <mergeCell ref="ABT9:ABV9"/>
    <mergeCell ref="ACB9:ACD9"/>
    <mergeCell ref="ACJ9:ACL9"/>
    <mergeCell ref="ALX9:ALZ9"/>
    <mergeCell ref="AMF9:AMH9"/>
    <mergeCell ref="AMN9:AMP9"/>
    <mergeCell ref="AMV9:AMX9"/>
    <mergeCell ref="AND9:ANF9"/>
    <mergeCell ref="AKJ9:AKL9"/>
    <mergeCell ref="AKR9:AKT9"/>
    <mergeCell ref="AKZ9:ALB9"/>
    <mergeCell ref="ALH9:ALJ9"/>
    <mergeCell ref="ALP9:ALR9"/>
    <mergeCell ref="AIV9:AIX9"/>
    <mergeCell ref="AJD9:AJF9"/>
    <mergeCell ref="AJL9:AJN9"/>
    <mergeCell ref="AJT9:AJV9"/>
    <mergeCell ref="AKB9:AKD9"/>
    <mergeCell ref="AHH9:AHJ9"/>
    <mergeCell ref="AHP9:AHR9"/>
    <mergeCell ref="AHX9:AHZ9"/>
    <mergeCell ref="AIF9:AIH9"/>
    <mergeCell ref="AIN9:AIP9"/>
    <mergeCell ref="ASB9:ASD9"/>
    <mergeCell ref="ASJ9:ASL9"/>
    <mergeCell ref="ASR9:AST9"/>
    <mergeCell ref="ASZ9:ATB9"/>
    <mergeCell ref="ATH9:ATJ9"/>
    <mergeCell ref="AQN9:AQP9"/>
    <mergeCell ref="AQV9:AQX9"/>
    <mergeCell ref="ARD9:ARF9"/>
    <mergeCell ref="ARL9:ARN9"/>
    <mergeCell ref="ART9:ARV9"/>
    <mergeCell ref="AOZ9:APB9"/>
    <mergeCell ref="APH9:APJ9"/>
    <mergeCell ref="APP9:APR9"/>
    <mergeCell ref="APX9:APZ9"/>
    <mergeCell ref="AQF9:AQH9"/>
    <mergeCell ref="ANL9:ANN9"/>
    <mergeCell ref="ANT9:ANV9"/>
    <mergeCell ref="AOB9:AOD9"/>
    <mergeCell ref="AOJ9:AOL9"/>
    <mergeCell ref="AOR9:AOT9"/>
    <mergeCell ref="AYF9:AYH9"/>
    <mergeCell ref="AYN9:AYP9"/>
    <mergeCell ref="AYV9:AYX9"/>
    <mergeCell ref="AZD9:AZF9"/>
    <mergeCell ref="AZL9:AZN9"/>
    <mergeCell ref="AWR9:AWT9"/>
    <mergeCell ref="AWZ9:AXB9"/>
    <mergeCell ref="AXH9:AXJ9"/>
    <mergeCell ref="AXP9:AXR9"/>
    <mergeCell ref="AXX9:AXZ9"/>
    <mergeCell ref="AVD9:AVF9"/>
    <mergeCell ref="AVL9:AVN9"/>
    <mergeCell ref="AVT9:AVV9"/>
    <mergeCell ref="AWB9:AWD9"/>
    <mergeCell ref="AWJ9:AWL9"/>
    <mergeCell ref="ATP9:ATR9"/>
    <mergeCell ref="ATX9:ATZ9"/>
    <mergeCell ref="AUF9:AUH9"/>
    <mergeCell ref="AUN9:AUP9"/>
    <mergeCell ref="AUV9:AUX9"/>
    <mergeCell ref="BEJ9:BEL9"/>
    <mergeCell ref="BER9:BET9"/>
    <mergeCell ref="BEZ9:BFB9"/>
    <mergeCell ref="BFH9:BFJ9"/>
    <mergeCell ref="BFP9:BFR9"/>
    <mergeCell ref="BCV9:BCX9"/>
    <mergeCell ref="BDD9:BDF9"/>
    <mergeCell ref="BDL9:BDN9"/>
    <mergeCell ref="BDT9:BDV9"/>
    <mergeCell ref="BEB9:BED9"/>
    <mergeCell ref="BBH9:BBJ9"/>
    <mergeCell ref="BBP9:BBR9"/>
    <mergeCell ref="BBX9:BBZ9"/>
    <mergeCell ref="BCF9:BCH9"/>
    <mergeCell ref="BCN9:BCP9"/>
    <mergeCell ref="AZT9:AZV9"/>
    <mergeCell ref="BAB9:BAD9"/>
    <mergeCell ref="BAJ9:BAL9"/>
    <mergeCell ref="BAR9:BAT9"/>
    <mergeCell ref="BAZ9:BBB9"/>
    <mergeCell ref="BKN9:BKP9"/>
    <mergeCell ref="BKV9:BKX9"/>
    <mergeCell ref="BLD9:BLF9"/>
    <mergeCell ref="BLL9:BLN9"/>
    <mergeCell ref="BLT9:BLV9"/>
    <mergeCell ref="BIZ9:BJB9"/>
    <mergeCell ref="BJH9:BJJ9"/>
    <mergeCell ref="BJP9:BJR9"/>
    <mergeCell ref="BJX9:BJZ9"/>
    <mergeCell ref="BKF9:BKH9"/>
    <mergeCell ref="BHL9:BHN9"/>
    <mergeCell ref="BHT9:BHV9"/>
    <mergeCell ref="BIB9:BID9"/>
    <mergeCell ref="BIJ9:BIL9"/>
    <mergeCell ref="BIR9:BIT9"/>
    <mergeCell ref="BFX9:BFZ9"/>
    <mergeCell ref="BGF9:BGH9"/>
    <mergeCell ref="BGN9:BGP9"/>
    <mergeCell ref="BGV9:BGX9"/>
    <mergeCell ref="BHD9:BHF9"/>
    <mergeCell ref="BQR9:BQT9"/>
    <mergeCell ref="BQZ9:BRB9"/>
    <mergeCell ref="BRH9:BRJ9"/>
    <mergeCell ref="BRP9:BRR9"/>
    <mergeCell ref="BRX9:BRZ9"/>
    <mergeCell ref="BPD9:BPF9"/>
    <mergeCell ref="BPL9:BPN9"/>
    <mergeCell ref="BPT9:BPV9"/>
    <mergeCell ref="BQB9:BQD9"/>
    <mergeCell ref="BQJ9:BQL9"/>
    <mergeCell ref="BNP9:BNR9"/>
    <mergeCell ref="BNX9:BNZ9"/>
    <mergeCell ref="BOF9:BOH9"/>
    <mergeCell ref="BON9:BOP9"/>
    <mergeCell ref="BOV9:BOX9"/>
    <mergeCell ref="BMB9:BMD9"/>
    <mergeCell ref="BMJ9:BML9"/>
    <mergeCell ref="BMR9:BMT9"/>
    <mergeCell ref="BMZ9:BNB9"/>
    <mergeCell ref="BNH9:BNJ9"/>
    <mergeCell ref="BWV9:BWX9"/>
    <mergeCell ref="BXD9:BXF9"/>
    <mergeCell ref="BXL9:BXN9"/>
    <mergeCell ref="BXT9:BXV9"/>
    <mergeCell ref="BYB9:BYD9"/>
    <mergeCell ref="BVH9:BVJ9"/>
    <mergeCell ref="BVP9:BVR9"/>
    <mergeCell ref="BVX9:BVZ9"/>
    <mergeCell ref="BWF9:BWH9"/>
    <mergeCell ref="BWN9:BWP9"/>
    <mergeCell ref="BTT9:BTV9"/>
    <mergeCell ref="BUB9:BUD9"/>
    <mergeCell ref="BUJ9:BUL9"/>
    <mergeCell ref="BUR9:BUT9"/>
    <mergeCell ref="BUZ9:BVB9"/>
    <mergeCell ref="BSF9:BSH9"/>
    <mergeCell ref="BSN9:BSP9"/>
    <mergeCell ref="BSV9:BSX9"/>
    <mergeCell ref="BTD9:BTF9"/>
    <mergeCell ref="BTL9:BTN9"/>
    <mergeCell ref="CCZ9:CDB9"/>
    <mergeCell ref="CDH9:CDJ9"/>
    <mergeCell ref="CDP9:CDR9"/>
    <mergeCell ref="CDX9:CDZ9"/>
    <mergeCell ref="CEF9:CEH9"/>
    <mergeCell ref="CBL9:CBN9"/>
    <mergeCell ref="CBT9:CBV9"/>
    <mergeCell ref="CCB9:CCD9"/>
    <mergeCell ref="CCJ9:CCL9"/>
    <mergeCell ref="CCR9:CCT9"/>
    <mergeCell ref="BZX9:BZZ9"/>
    <mergeCell ref="CAF9:CAH9"/>
    <mergeCell ref="CAN9:CAP9"/>
    <mergeCell ref="CAV9:CAX9"/>
    <mergeCell ref="CBD9:CBF9"/>
    <mergeCell ref="BYJ9:BYL9"/>
    <mergeCell ref="BYR9:BYT9"/>
    <mergeCell ref="BYZ9:BZB9"/>
    <mergeCell ref="BZH9:BZJ9"/>
    <mergeCell ref="BZP9:BZR9"/>
    <mergeCell ref="CJD9:CJF9"/>
    <mergeCell ref="CJL9:CJN9"/>
    <mergeCell ref="CJT9:CJV9"/>
    <mergeCell ref="CKB9:CKD9"/>
    <mergeCell ref="CKJ9:CKL9"/>
    <mergeCell ref="CHP9:CHR9"/>
    <mergeCell ref="CHX9:CHZ9"/>
    <mergeCell ref="CIF9:CIH9"/>
    <mergeCell ref="CIN9:CIP9"/>
    <mergeCell ref="CIV9:CIX9"/>
    <mergeCell ref="CGB9:CGD9"/>
    <mergeCell ref="CGJ9:CGL9"/>
    <mergeCell ref="CGR9:CGT9"/>
    <mergeCell ref="CGZ9:CHB9"/>
    <mergeCell ref="CHH9:CHJ9"/>
    <mergeCell ref="CEN9:CEP9"/>
    <mergeCell ref="CEV9:CEX9"/>
    <mergeCell ref="CFD9:CFF9"/>
    <mergeCell ref="CFL9:CFN9"/>
    <mergeCell ref="CFT9:CFV9"/>
    <mergeCell ref="CPH9:CPJ9"/>
    <mergeCell ref="CPP9:CPR9"/>
    <mergeCell ref="CPX9:CPZ9"/>
    <mergeCell ref="CQF9:CQH9"/>
    <mergeCell ref="CQN9:CQP9"/>
    <mergeCell ref="CNT9:CNV9"/>
    <mergeCell ref="COB9:COD9"/>
    <mergeCell ref="COJ9:COL9"/>
    <mergeCell ref="COR9:COT9"/>
    <mergeCell ref="COZ9:CPB9"/>
    <mergeCell ref="CMF9:CMH9"/>
    <mergeCell ref="CMN9:CMP9"/>
    <mergeCell ref="CMV9:CMX9"/>
    <mergeCell ref="CND9:CNF9"/>
    <mergeCell ref="CNL9:CNN9"/>
    <mergeCell ref="CKR9:CKT9"/>
    <mergeCell ref="CKZ9:CLB9"/>
    <mergeCell ref="CLH9:CLJ9"/>
    <mergeCell ref="CLP9:CLR9"/>
    <mergeCell ref="CLX9:CLZ9"/>
    <mergeCell ref="CVL9:CVN9"/>
    <mergeCell ref="CVT9:CVV9"/>
    <mergeCell ref="CWB9:CWD9"/>
    <mergeCell ref="CWJ9:CWL9"/>
    <mergeCell ref="CWR9:CWT9"/>
    <mergeCell ref="CTX9:CTZ9"/>
    <mergeCell ref="CUF9:CUH9"/>
    <mergeCell ref="CUN9:CUP9"/>
    <mergeCell ref="CUV9:CUX9"/>
    <mergeCell ref="CVD9:CVF9"/>
    <mergeCell ref="CSJ9:CSL9"/>
    <mergeCell ref="CSR9:CST9"/>
    <mergeCell ref="CSZ9:CTB9"/>
    <mergeCell ref="CTH9:CTJ9"/>
    <mergeCell ref="CTP9:CTR9"/>
    <mergeCell ref="CQV9:CQX9"/>
    <mergeCell ref="CRD9:CRF9"/>
    <mergeCell ref="CRL9:CRN9"/>
    <mergeCell ref="CRT9:CRV9"/>
    <mergeCell ref="CSB9:CSD9"/>
    <mergeCell ref="DBP9:DBR9"/>
    <mergeCell ref="DBX9:DBZ9"/>
    <mergeCell ref="DCF9:DCH9"/>
    <mergeCell ref="DCN9:DCP9"/>
    <mergeCell ref="DCV9:DCX9"/>
    <mergeCell ref="DAB9:DAD9"/>
    <mergeCell ref="DAJ9:DAL9"/>
    <mergeCell ref="DAR9:DAT9"/>
    <mergeCell ref="DAZ9:DBB9"/>
    <mergeCell ref="DBH9:DBJ9"/>
    <mergeCell ref="CYN9:CYP9"/>
    <mergeCell ref="CYV9:CYX9"/>
    <mergeCell ref="CZD9:CZF9"/>
    <mergeCell ref="CZL9:CZN9"/>
    <mergeCell ref="CZT9:CZV9"/>
    <mergeCell ref="CWZ9:CXB9"/>
    <mergeCell ref="CXH9:CXJ9"/>
    <mergeCell ref="CXP9:CXR9"/>
    <mergeCell ref="CXX9:CXZ9"/>
    <mergeCell ref="CYF9:CYH9"/>
    <mergeCell ref="DHT9:DHV9"/>
    <mergeCell ref="DIB9:DID9"/>
    <mergeCell ref="DIJ9:DIL9"/>
    <mergeCell ref="DIR9:DIT9"/>
    <mergeCell ref="DIZ9:DJB9"/>
    <mergeCell ref="DGF9:DGH9"/>
    <mergeCell ref="DGN9:DGP9"/>
    <mergeCell ref="DGV9:DGX9"/>
    <mergeCell ref="DHD9:DHF9"/>
    <mergeCell ref="DHL9:DHN9"/>
    <mergeCell ref="DER9:DET9"/>
    <mergeCell ref="DEZ9:DFB9"/>
    <mergeCell ref="DFH9:DFJ9"/>
    <mergeCell ref="DFP9:DFR9"/>
    <mergeCell ref="DFX9:DFZ9"/>
    <mergeCell ref="DDD9:DDF9"/>
    <mergeCell ref="DDL9:DDN9"/>
    <mergeCell ref="DDT9:DDV9"/>
    <mergeCell ref="DEB9:DED9"/>
    <mergeCell ref="DEJ9:DEL9"/>
    <mergeCell ref="DNX9:DNZ9"/>
    <mergeCell ref="DOF9:DOH9"/>
    <mergeCell ref="DON9:DOP9"/>
    <mergeCell ref="DOV9:DOX9"/>
    <mergeCell ref="DPD9:DPF9"/>
    <mergeCell ref="DMJ9:DML9"/>
    <mergeCell ref="DMR9:DMT9"/>
    <mergeCell ref="DMZ9:DNB9"/>
    <mergeCell ref="DNH9:DNJ9"/>
    <mergeCell ref="DNP9:DNR9"/>
    <mergeCell ref="DKV9:DKX9"/>
    <mergeCell ref="DLD9:DLF9"/>
    <mergeCell ref="DLL9:DLN9"/>
    <mergeCell ref="DLT9:DLV9"/>
    <mergeCell ref="DMB9:DMD9"/>
    <mergeCell ref="DJH9:DJJ9"/>
    <mergeCell ref="DJP9:DJR9"/>
    <mergeCell ref="DJX9:DJZ9"/>
    <mergeCell ref="DKF9:DKH9"/>
    <mergeCell ref="DKN9:DKP9"/>
    <mergeCell ref="DUB9:DUD9"/>
    <mergeCell ref="DUJ9:DUL9"/>
    <mergeCell ref="DUR9:DUT9"/>
    <mergeCell ref="DUZ9:DVB9"/>
    <mergeCell ref="DVH9:DVJ9"/>
    <mergeCell ref="DSN9:DSP9"/>
    <mergeCell ref="DSV9:DSX9"/>
    <mergeCell ref="DTD9:DTF9"/>
    <mergeCell ref="DTL9:DTN9"/>
    <mergeCell ref="DTT9:DTV9"/>
    <mergeCell ref="DQZ9:DRB9"/>
    <mergeCell ref="DRH9:DRJ9"/>
    <mergeCell ref="DRP9:DRR9"/>
    <mergeCell ref="DRX9:DRZ9"/>
    <mergeCell ref="DSF9:DSH9"/>
    <mergeCell ref="DPL9:DPN9"/>
    <mergeCell ref="DPT9:DPV9"/>
    <mergeCell ref="DQB9:DQD9"/>
    <mergeCell ref="DQJ9:DQL9"/>
    <mergeCell ref="DQR9:DQT9"/>
    <mergeCell ref="EAF9:EAH9"/>
    <mergeCell ref="EAN9:EAP9"/>
    <mergeCell ref="EAV9:EAX9"/>
    <mergeCell ref="EBD9:EBF9"/>
    <mergeCell ref="EBL9:EBN9"/>
    <mergeCell ref="DYR9:DYT9"/>
    <mergeCell ref="DYZ9:DZB9"/>
    <mergeCell ref="DZH9:DZJ9"/>
    <mergeCell ref="DZP9:DZR9"/>
    <mergeCell ref="DZX9:DZZ9"/>
    <mergeCell ref="DXD9:DXF9"/>
    <mergeCell ref="DXL9:DXN9"/>
    <mergeCell ref="DXT9:DXV9"/>
    <mergeCell ref="DYB9:DYD9"/>
    <mergeCell ref="DYJ9:DYL9"/>
    <mergeCell ref="DVP9:DVR9"/>
    <mergeCell ref="DVX9:DVZ9"/>
    <mergeCell ref="DWF9:DWH9"/>
    <mergeCell ref="DWN9:DWP9"/>
    <mergeCell ref="DWV9:DWX9"/>
    <mergeCell ref="EGJ9:EGL9"/>
    <mergeCell ref="EGR9:EGT9"/>
    <mergeCell ref="EGZ9:EHB9"/>
    <mergeCell ref="EHH9:EHJ9"/>
    <mergeCell ref="EHP9:EHR9"/>
    <mergeCell ref="EEV9:EEX9"/>
    <mergeCell ref="EFD9:EFF9"/>
    <mergeCell ref="EFL9:EFN9"/>
    <mergeCell ref="EFT9:EFV9"/>
    <mergeCell ref="EGB9:EGD9"/>
    <mergeCell ref="EDH9:EDJ9"/>
    <mergeCell ref="EDP9:EDR9"/>
    <mergeCell ref="EDX9:EDZ9"/>
    <mergeCell ref="EEF9:EEH9"/>
    <mergeCell ref="EEN9:EEP9"/>
    <mergeCell ref="EBT9:EBV9"/>
    <mergeCell ref="ECB9:ECD9"/>
    <mergeCell ref="ECJ9:ECL9"/>
    <mergeCell ref="ECR9:ECT9"/>
    <mergeCell ref="ECZ9:EDB9"/>
    <mergeCell ref="EMN9:EMP9"/>
    <mergeCell ref="EMV9:EMX9"/>
    <mergeCell ref="END9:ENF9"/>
    <mergeCell ref="ENL9:ENN9"/>
    <mergeCell ref="ENT9:ENV9"/>
    <mergeCell ref="EKZ9:ELB9"/>
    <mergeCell ref="ELH9:ELJ9"/>
    <mergeCell ref="ELP9:ELR9"/>
    <mergeCell ref="ELX9:ELZ9"/>
    <mergeCell ref="EMF9:EMH9"/>
    <mergeCell ref="EJL9:EJN9"/>
    <mergeCell ref="EJT9:EJV9"/>
    <mergeCell ref="EKB9:EKD9"/>
    <mergeCell ref="EKJ9:EKL9"/>
    <mergeCell ref="EKR9:EKT9"/>
    <mergeCell ref="EHX9:EHZ9"/>
    <mergeCell ref="EIF9:EIH9"/>
    <mergeCell ref="EIN9:EIP9"/>
    <mergeCell ref="EIV9:EIX9"/>
    <mergeCell ref="EJD9:EJF9"/>
    <mergeCell ref="ESR9:EST9"/>
    <mergeCell ref="ESZ9:ETB9"/>
    <mergeCell ref="ETH9:ETJ9"/>
    <mergeCell ref="ETP9:ETR9"/>
    <mergeCell ref="ETX9:ETZ9"/>
    <mergeCell ref="ERD9:ERF9"/>
    <mergeCell ref="ERL9:ERN9"/>
    <mergeCell ref="ERT9:ERV9"/>
    <mergeCell ref="ESB9:ESD9"/>
    <mergeCell ref="ESJ9:ESL9"/>
    <mergeCell ref="EPP9:EPR9"/>
    <mergeCell ref="EPX9:EPZ9"/>
    <mergeCell ref="EQF9:EQH9"/>
    <mergeCell ref="EQN9:EQP9"/>
    <mergeCell ref="EQV9:EQX9"/>
    <mergeCell ref="EOB9:EOD9"/>
    <mergeCell ref="EOJ9:EOL9"/>
    <mergeCell ref="EOR9:EOT9"/>
    <mergeCell ref="EOZ9:EPB9"/>
    <mergeCell ref="EPH9:EPJ9"/>
    <mergeCell ref="EYV9:EYX9"/>
    <mergeCell ref="EZD9:EZF9"/>
    <mergeCell ref="EZL9:EZN9"/>
    <mergeCell ref="EZT9:EZV9"/>
    <mergeCell ref="FAB9:FAD9"/>
    <mergeCell ref="EXH9:EXJ9"/>
    <mergeCell ref="EXP9:EXR9"/>
    <mergeCell ref="EXX9:EXZ9"/>
    <mergeCell ref="EYF9:EYH9"/>
    <mergeCell ref="EYN9:EYP9"/>
    <mergeCell ref="EVT9:EVV9"/>
    <mergeCell ref="EWB9:EWD9"/>
    <mergeCell ref="EWJ9:EWL9"/>
    <mergeCell ref="EWR9:EWT9"/>
    <mergeCell ref="EWZ9:EXB9"/>
    <mergeCell ref="EUF9:EUH9"/>
    <mergeCell ref="EUN9:EUP9"/>
    <mergeCell ref="EUV9:EUX9"/>
    <mergeCell ref="EVD9:EVF9"/>
    <mergeCell ref="EVL9:EVN9"/>
    <mergeCell ref="FEZ9:FFB9"/>
    <mergeCell ref="FFH9:FFJ9"/>
    <mergeCell ref="FFP9:FFR9"/>
    <mergeCell ref="FFX9:FFZ9"/>
    <mergeCell ref="FGF9:FGH9"/>
    <mergeCell ref="FDL9:FDN9"/>
    <mergeCell ref="FDT9:FDV9"/>
    <mergeCell ref="FEB9:FED9"/>
    <mergeCell ref="FEJ9:FEL9"/>
    <mergeCell ref="FER9:FET9"/>
    <mergeCell ref="FBX9:FBZ9"/>
    <mergeCell ref="FCF9:FCH9"/>
    <mergeCell ref="FCN9:FCP9"/>
    <mergeCell ref="FCV9:FCX9"/>
    <mergeCell ref="FDD9:FDF9"/>
    <mergeCell ref="FAJ9:FAL9"/>
    <mergeCell ref="FAR9:FAT9"/>
    <mergeCell ref="FAZ9:FBB9"/>
    <mergeCell ref="FBH9:FBJ9"/>
    <mergeCell ref="FBP9:FBR9"/>
    <mergeCell ref="FLD9:FLF9"/>
    <mergeCell ref="FLL9:FLN9"/>
    <mergeCell ref="FLT9:FLV9"/>
    <mergeCell ref="FMB9:FMD9"/>
    <mergeCell ref="FMJ9:FML9"/>
    <mergeCell ref="FJP9:FJR9"/>
    <mergeCell ref="FJX9:FJZ9"/>
    <mergeCell ref="FKF9:FKH9"/>
    <mergeCell ref="FKN9:FKP9"/>
    <mergeCell ref="FKV9:FKX9"/>
    <mergeCell ref="FIB9:FID9"/>
    <mergeCell ref="FIJ9:FIL9"/>
    <mergeCell ref="FIR9:FIT9"/>
    <mergeCell ref="FIZ9:FJB9"/>
    <mergeCell ref="FJH9:FJJ9"/>
    <mergeCell ref="FGN9:FGP9"/>
    <mergeCell ref="FGV9:FGX9"/>
    <mergeCell ref="FHD9:FHF9"/>
    <mergeCell ref="FHL9:FHN9"/>
    <mergeCell ref="FHT9:FHV9"/>
    <mergeCell ref="FRH9:FRJ9"/>
    <mergeCell ref="FRP9:FRR9"/>
    <mergeCell ref="FRX9:FRZ9"/>
    <mergeCell ref="FSF9:FSH9"/>
    <mergeCell ref="FSN9:FSP9"/>
    <mergeCell ref="FPT9:FPV9"/>
    <mergeCell ref="FQB9:FQD9"/>
    <mergeCell ref="FQJ9:FQL9"/>
    <mergeCell ref="FQR9:FQT9"/>
    <mergeCell ref="FQZ9:FRB9"/>
    <mergeCell ref="FOF9:FOH9"/>
    <mergeCell ref="FON9:FOP9"/>
    <mergeCell ref="FOV9:FOX9"/>
    <mergeCell ref="FPD9:FPF9"/>
    <mergeCell ref="FPL9:FPN9"/>
    <mergeCell ref="FMR9:FMT9"/>
    <mergeCell ref="FMZ9:FNB9"/>
    <mergeCell ref="FNH9:FNJ9"/>
    <mergeCell ref="FNP9:FNR9"/>
    <mergeCell ref="FNX9:FNZ9"/>
    <mergeCell ref="FXL9:FXN9"/>
    <mergeCell ref="FXT9:FXV9"/>
    <mergeCell ref="FYB9:FYD9"/>
    <mergeCell ref="FYJ9:FYL9"/>
    <mergeCell ref="FYR9:FYT9"/>
    <mergeCell ref="FVX9:FVZ9"/>
    <mergeCell ref="FWF9:FWH9"/>
    <mergeCell ref="FWN9:FWP9"/>
    <mergeCell ref="FWV9:FWX9"/>
    <mergeCell ref="FXD9:FXF9"/>
    <mergeCell ref="FUJ9:FUL9"/>
    <mergeCell ref="FUR9:FUT9"/>
    <mergeCell ref="FUZ9:FVB9"/>
    <mergeCell ref="FVH9:FVJ9"/>
    <mergeCell ref="FVP9:FVR9"/>
    <mergeCell ref="FSV9:FSX9"/>
    <mergeCell ref="FTD9:FTF9"/>
    <mergeCell ref="FTL9:FTN9"/>
    <mergeCell ref="FTT9:FTV9"/>
    <mergeCell ref="FUB9:FUD9"/>
    <mergeCell ref="GDP9:GDR9"/>
    <mergeCell ref="GDX9:GDZ9"/>
    <mergeCell ref="GEF9:GEH9"/>
    <mergeCell ref="GEN9:GEP9"/>
    <mergeCell ref="GEV9:GEX9"/>
    <mergeCell ref="GCB9:GCD9"/>
    <mergeCell ref="GCJ9:GCL9"/>
    <mergeCell ref="GCR9:GCT9"/>
    <mergeCell ref="GCZ9:GDB9"/>
    <mergeCell ref="GDH9:GDJ9"/>
    <mergeCell ref="GAN9:GAP9"/>
    <mergeCell ref="GAV9:GAX9"/>
    <mergeCell ref="GBD9:GBF9"/>
    <mergeCell ref="GBL9:GBN9"/>
    <mergeCell ref="GBT9:GBV9"/>
    <mergeCell ref="FYZ9:FZB9"/>
    <mergeCell ref="FZH9:FZJ9"/>
    <mergeCell ref="FZP9:FZR9"/>
    <mergeCell ref="FZX9:FZZ9"/>
    <mergeCell ref="GAF9:GAH9"/>
    <mergeCell ref="GJT9:GJV9"/>
    <mergeCell ref="GKB9:GKD9"/>
    <mergeCell ref="GKJ9:GKL9"/>
    <mergeCell ref="GKR9:GKT9"/>
    <mergeCell ref="GKZ9:GLB9"/>
    <mergeCell ref="GIF9:GIH9"/>
    <mergeCell ref="GIN9:GIP9"/>
    <mergeCell ref="GIV9:GIX9"/>
    <mergeCell ref="GJD9:GJF9"/>
    <mergeCell ref="GJL9:GJN9"/>
    <mergeCell ref="GGR9:GGT9"/>
    <mergeCell ref="GGZ9:GHB9"/>
    <mergeCell ref="GHH9:GHJ9"/>
    <mergeCell ref="GHP9:GHR9"/>
    <mergeCell ref="GHX9:GHZ9"/>
    <mergeCell ref="GFD9:GFF9"/>
    <mergeCell ref="GFL9:GFN9"/>
    <mergeCell ref="GFT9:GFV9"/>
    <mergeCell ref="GGB9:GGD9"/>
    <mergeCell ref="GGJ9:GGL9"/>
    <mergeCell ref="GPX9:GPZ9"/>
    <mergeCell ref="GQF9:GQH9"/>
    <mergeCell ref="GQN9:GQP9"/>
    <mergeCell ref="GQV9:GQX9"/>
    <mergeCell ref="GRD9:GRF9"/>
    <mergeCell ref="GOJ9:GOL9"/>
    <mergeCell ref="GOR9:GOT9"/>
    <mergeCell ref="GOZ9:GPB9"/>
    <mergeCell ref="GPH9:GPJ9"/>
    <mergeCell ref="GPP9:GPR9"/>
    <mergeCell ref="GMV9:GMX9"/>
    <mergeCell ref="GND9:GNF9"/>
    <mergeCell ref="GNL9:GNN9"/>
    <mergeCell ref="GNT9:GNV9"/>
    <mergeCell ref="GOB9:GOD9"/>
    <mergeCell ref="GLH9:GLJ9"/>
    <mergeCell ref="GLP9:GLR9"/>
    <mergeCell ref="GLX9:GLZ9"/>
    <mergeCell ref="GMF9:GMH9"/>
    <mergeCell ref="GMN9:GMP9"/>
    <mergeCell ref="GWB9:GWD9"/>
    <mergeCell ref="GWJ9:GWL9"/>
    <mergeCell ref="GWR9:GWT9"/>
    <mergeCell ref="GWZ9:GXB9"/>
    <mergeCell ref="GXH9:GXJ9"/>
    <mergeCell ref="GUN9:GUP9"/>
    <mergeCell ref="GUV9:GUX9"/>
    <mergeCell ref="GVD9:GVF9"/>
    <mergeCell ref="GVL9:GVN9"/>
    <mergeCell ref="GVT9:GVV9"/>
    <mergeCell ref="GSZ9:GTB9"/>
    <mergeCell ref="GTH9:GTJ9"/>
    <mergeCell ref="GTP9:GTR9"/>
    <mergeCell ref="GTX9:GTZ9"/>
    <mergeCell ref="GUF9:GUH9"/>
    <mergeCell ref="GRL9:GRN9"/>
    <mergeCell ref="GRT9:GRV9"/>
    <mergeCell ref="GSB9:GSD9"/>
    <mergeCell ref="GSJ9:GSL9"/>
    <mergeCell ref="GSR9:GST9"/>
    <mergeCell ref="HCF9:HCH9"/>
    <mergeCell ref="HCN9:HCP9"/>
    <mergeCell ref="HCV9:HCX9"/>
    <mergeCell ref="HDD9:HDF9"/>
    <mergeCell ref="HDL9:HDN9"/>
    <mergeCell ref="HAR9:HAT9"/>
    <mergeCell ref="HAZ9:HBB9"/>
    <mergeCell ref="HBH9:HBJ9"/>
    <mergeCell ref="HBP9:HBR9"/>
    <mergeCell ref="HBX9:HBZ9"/>
    <mergeCell ref="GZD9:GZF9"/>
    <mergeCell ref="GZL9:GZN9"/>
    <mergeCell ref="GZT9:GZV9"/>
    <mergeCell ref="HAB9:HAD9"/>
    <mergeCell ref="HAJ9:HAL9"/>
    <mergeCell ref="GXP9:GXR9"/>
    <mergeCell ref="GXX9:GXZ9"/>
    <mergeCell ref="GYF9:GYH9"/>
    <mergeCell ref="GYN9:GYP9"/>
    <mergeCell ref="GYV9:GYX9"/>
    <mergeCell ref="HIJ9:HIL9"/>
    <mergeCell ref="HIR9:HIT9"/>
    <mergeCell ref="HIZ9:HJB9"/>
    <mergeCell ref="HJH9:HJJ9"/>
    <mergeCell ref="HJP9:HJR9"/>
    <mergeCell ref="HGV9:HGX9"/>
    <mergeCell ref="HHD9:HHF9"/>
    <mergeCell ref="HHL9:HHN9"/>
    <mergeCell ref="HHT9:HHV9"/>
    <mergeCell ref="HIB9:HID9"/>
    <mergeCell ref="HFH9:HFJ9"/>
    <mergeCell ref="HFP9:HFR9"/>
    <mergeCell ref="HFX9:HFZ9"/>
    <mergeCell ref="HGF9:HGH9"/>
    <mergeCell ref="HGN9:HGP9"/>
    <mergeCell ref="HDT9:HDV9"/>
    <mergeCell ref="HEB9:HED9"/>
    <mergeCell ref="HEJ9:HEL9"/>
    <mergeCell ref="HER9:HET9"/>
    <mergeCell ref="HEZ9:HFB9"/>
    <mergeCell ref="HON9:HOP9"/>
    <mergeCell ref="HOV9:HOX9"/>
    <mergeCell ref="HPD9:HPF9"/>
    <mergeCell ref="HPL9:HPN9"/>
    <mergeCell ref="HPT9:HPV9"/>
    <mergeCell ref="HMZ9:HNB9"/>
    <mergeCell ref="HNH9:HNJ9"/>
    <mergeCell ref="HNP9:HNR9"/>
    <mergeCell ref="HNX9:HNZ9"/>
    <mergeCell ref="HOF9:HOH9"/>
    <mergeCell ref="HLL9:HLN9"/>
    <mergeCell ref="HLT9:HLV9"/>
    <mergeCell ref="HMB9:HMD9"/>
    <mergeCell ref="HMJ9:HML9"/>
    <mergeCell ref="HMR9:HMT9"/>
    <mergeCell ref="HJX9:HJZ9"/>
    <mergeCell ref="HKF9:HKH9"/>
    <mergeCell ref="HKN9:HKP9"/>
    <mergeCell ref="HKV9:HKX9"/>
    <mergeCell ref="HLD9:HLF9"/>
    <mergeCell ref="HUR9:HUT9"/>
    <mergeCell ref="HUZ9:HVB9"/>
    <mergeCell ref="HVH9:HVJ9"/>
    <mergeCell ref="HVP9:HVR9"/>
    <mergeCell ref="HVX9:HVZ9"/>
    <mergeCell ref="HTD9:HTF9"/>
    <mergeCell ref="HTL9:HTN9"/>
    <mergeCell ref="HTT9:HTV9"/>
    <mergeCell ref="HUB9:HUD9"/>
    <mergeCell ref="HUJ9:HUL9"/>
    <mergeCell ref="HRP9:HRR9"/>
    <mergeCell ref="HRX9:HRZ9"/>
    <mergeCell ref="HSF9:HSH9"/>
    <mergeCell ref="HSN9:HSP9"/>
    <mergeCell ref="HSV9:HSX9"/>
    <mergeCell ref="HQB9:HQD9"/>
    <mergeCell ref="HQJ9:HQL9"/>
    <mergeCell ref="HQR9:HQT9"/>
    <mergeCell ref="HQZ9:HRB9"/>
    <mergeCell ref="HRH9:HRJ9"/>
    <mergeCell ref="IAV9:IAX9"/>
    <mergeCell ref="IBD9:IBF9"/>
    <mergeCell ref="IBL9:IBN9"/>
    <mergeCell ref="IBT9:IBV9"/>
    <mergeCell ref="ICB9:ICD9"/>
    <mergeCell ref="HZH9:HZJ9"/>
    <mergeCell ref="HZP9:HZR9"/>
    <mergeCell ref="HZX9:HZZ9"/>
    <mergeCell ref="IAF9:IAH9"/>
    <mergeCell ref="IAN9:IAP9"/>
    <mergeCell ref="HXT9:HXV9"/>
    <mergeCell ref="HYB9:HYD9"/>
    <mergeCell ref="HYJ9:HYL9"/>
    <mergeCell ref="HYR9:HYT9"/>
    <mergeCell ref="HYZ9:HZB9"/>
    <mergeCell ref="HWF9:HWH9"/>
    <mergeCell ref="HWN9:HWP9"/>
    <mergeCell ref="HWV9:HWX9"/>
    <mergeCell ref="HXD9:HXF9"/>
    <mergeCell ref="HXL9:HXN9"/>
    <mergeCell ref="IGZ9:IHB9"/>
    <mergeCell ref="IHH9:IHJ9"/>
    <mergeCell ref="IHP9:IHR9"/>
    <mergeCell ref="IHX9:IHZ9"/>
    <mergeCell ref="IIF9:IIH9"/>
    <mergeCell ref="IFL9:IFN9"/>
    <mergeCell ref="IFT9:IFV9"/>
    <mergeCell ref="IGB9:IGD9"/>
    <mergeCell ref="IGJ9:IGL9"/>
    <mergeCell ref="IGR9:IGT9"/>
    <mergeCell ref="IDX9:IDZ9"/>
    <mergeCell ref="IEF9:IEH9"/>
    <mergeCell ref="IEN9:IEP9"/>
    <mergeCell ref="IEV9:IEX9"/>
    <mergeCell ref="IFD9:IFF9"/>
    <mergeCell ref="ICJ9:ICL9"/>
    <mergeCell ref="ICR9:ICT9"/>
    <mergeCell ref="ICZ9:IDB9"/>
    <mergeCell ref="IDH9:IDJ9"/>
    <mergeCell ref="IDP9:IDR9"/>
    <mergeCell ref="IND9:INF9"/>
    <mergeCell ref="INL9:INN9"/>
    <mergeCell ref="INT9:INV9"/>
    <mergeCell ref="IOB9:IOD9"/>
    <mergeCell ref="IOJ9:IOL9"/>
    <mergeCell ref="ILP9:ILR9"/>
    <mergeCell ref="ILX9:ILZ9"/>
    <mergeCell ref="IMF9:IMH9"/>
    <mergeCell ref="IMN9:IMP9"/>
    <mergeCell ref="IMV9:IMX9"/>
    <mergeCell ref="IKB9:IKD9"/>
    <mergeCell ref="IKJ9:IKL9"/>
    <mergeCell ref="IKR9:IKT9"/>
    <mergeCell ref="IKZ9:ILB9"/>
    <mergeCell ref="ILH9:ILJ9"/>
    <mergeCell ref="IIN9:IIP9"/>
    <mergeCell ref="IIV9:IIX9"/>
    <mergeCell ref="IJD9:IJF9"/>
    <mergeCell ref="IJL9:IJN9"/>
    <mergeCell ref="IJT9:IJV9"/>
    <mergeCell ref="ITH9:ITJ9"/>
    <mergeCell ref="ITP9:ITR9"/>
    <mergeCell ref="ITX9:ITZ9"/>
    <mergeCell ref="IUF9:IUH9"/>
    <mergeCell ref="IUN9:IUP9"/>
    <mergeCell ref="IRT9:IRV9"/>
    <mergeCell ref="ISB9:ISD9"/>
    <mergeCell ref="ISJ9:ISL9"/>
    <mergeCell ref="ISR9:IST9"/>
    <mergeCell ref="ISZ9:ITB9"/>
    <mergeCell ref="IQF9:IQH9"/>
    <mergeCell ref="IQN9:IQP9"/>
    <mergeCell ref="IQV9:IQX9"/>
    <mergeCell ref="IRD9:IRF9"/>
    <mergeCell ref="IRL9:IRN9"/>
    <mergeCell ref="IOR9:IOT9"/>
    <mergeCell ref="IOZ9:IPB9"/>
    <mergeCell ref="IPH9:IPJ9"/>
    <mergeCell ref="IPP9:IPR9"/>
    <mergeCell ref="IPX9:IPZ9"/>
    <mergeCell ref="IZL9:IZN9"/>
    <mergeCell ref="IZT9:IZV9"/>
    <mergeCell ref="JAB9:JAD9"/>
    <mergeCell ref="JAJ9:JAL9"/>
    <mergeCell ref="JAR9:JAT9"/>
    <mergeCell ref="IXX9:IXZ9"/>
    <mergeCell ref="IYF9:IYH9"/>
    <mergeCell ref="IYN9:IYP9"/>
    <mergeCell ref="IYV9:IYX9"/>
    <mergeCell ref="IZD9:IZF9"/>
    <mergeCell ref="IWJ9:IWL9"/>
    <mergeCell ref="IWR9:IWT9"/>
    <mergeCell ref="IWZ9:IXB9"/>
    <mergeCell ref="IXH9:IXJ9"/>
    <mergeCell ref="IXP9:IXR9"/>
    <mergeCell ref="IUV9:IUX9"/>
    <mergeCell ref="IVD9:IVF9"/>
    <mergeCell ref="IVL9:IVN9"/>
    <mergeCell ref="IVT9:IVV9"/>
    <mergeCell ref="IWB9:IWD9"/>
    <mergeCell ref="JFP9:JFR9"/>
    <mergeCell ref="JFX9:JFZ9"/>
    <mergeCell ref="JGF9:JGH9"/>
    <mergeCell ref="JGN9:JGP9"/>
    <mergeCell ref="JGV9:JGX9"/>
    <mergeCell ref="JEB9:JED9"/>
    <mergeCell ref="JEJ9:JEL9"/>
    <mergeCell ref="JER9:JET9"/>
    <mergeCell ref="JEZ9:JFB9"/>
    <mergeCell ref="JFH9:JFJ9"/>
    <mergeCell ref="JCN9:JCP9"/>
    <mergeCell ref="JCV9:JCX9"/>
    <mergeCell ref="JDD9:JDF9"/>
    <mergeCell ref="JDL9:JDN9"/>
    <mergeCell ref="JDT9:JDV9"/>
    <mergeCell ref="JAZ9:JBB9"/>
    <mergeCell ref="JBH9:JBJ9"/>
    <mergeCell ref="JBP9:JBR9"/>
    <mergeCell ref="JBX9:JBZ9"/>
    <mergeCell ref="JCF9:JCH9"/>
    <mergeCell ref="JLT9:JLV9"/>
    <mergeCell ref="JMB9:JMD9"/>
    <mergeCell ref="JMJ9:JML9"/>
    <mergeCell ref="JMR9:JMT9"/>
    <mergeCell ref="JMZ9:JNB9"/>
    <mergeCell ref="JKF9:JKH9"/>
    <mergeCell ref="JKN9:JKP9"/>
    <mergeCell ref="JKV9:JKX9"/>
    <mergeCell ref="JLD9:JLF9"/>
    <mergeCell ref="JLL9:JLN9"/>
    <mergeCell ref="JIR9:JIT9"/>
    <mergeCell ref="JIZ9:JJB9"/>
    <mergeCell ref="JJH9:JJJ9"/>
    <mergeCell ref="JJP9:JJR9"/>
    <mergeCell ref="JJX9:JJZ9"/>
    <mergeCell ref="JHD9:JHF9"/>
    <mergeCell ref="JHL9:JHN9"/>
    <mergeCell ref="JHT9:JHV9"/>
    <mergeCell ref="JIB9:JID9"/>
    <mergeCell ref="JIJ9:JIL9"/>
    <mergeCell ref="JRX9:JRZ9"/>
    <mergeCell ref="JSF9:JSH9"/>
    <mergeCell ref="JSN9:JSP9"/>
    <mergeCell ref="JSV9:JSX9"/>
    <mergeCell ref="JTD9:JTF9"/>
    <mergeCell ref="JQJ9:JQL9"/>
    <mergeCell ref="JQR9:JQT9"/>
    <mergeCell ref="JQZ9:JRB9"/>
    <mergeCell ref="JRH9:JRJ9"/>
    <mergeCell ref="JRP9:JRR9"/>
    <mergeCell ref="JOV9:JOX9"/>
    <mergeCell ref="JPD9:JPF9"/>
    <mergeCell ref="JPL9:JPN9"/>
    <mergeCell ref="JPT9:JPV9"/>
    <mergeCell ref="JQB9:JQD9"/>
    <mergeCell ref="JNH9:JNJ9"/>
    <mergeCell ref="JNP9:JNR9"/>
    <mergeCell ref="JNX9:JNZ9"/>
    <mergeCell ref="JOF9:JOH9"/>
    <mergeCell ref="JON9:JOP9"/>
    <mergeCell ref="JYB9:JYD9"/>
    <mergeCell ref="JYJ9:JYL9"/>
    <mergeCell ref="JYR9:JYT9"/>
    <mergeCell ref="JYZ9:JZB9"/>
    <mergeCell ref="JZH9:JZJ9"/>
    <mergeCell ref="JWN9:JWP9"/>
    <mergeCell ref="JWV9:JWX9"/>
    <mergeCell ref="JXD9:JXF9"/>
    <mergeCell ref="JXL9:JXN9"/>
    <mergeCell ref="JXT9:JXV9"/>
    <mergeCell ref="JUZ9:JVB9"/>
    <mergeCell ref="JVH9:JVJ9"/>
    <mergeCell ref="JVP9:JVR9"/>
    <mergeCell ref="JVX9:JVZ9"/>
    <mergeCell ref="JWF9:JWH9"/>
    <mergeCell ref="JTL9:JTN9"/>
    <mergeCell ref="JTT9:JTV9"/>
    <mergeCell ref="JUB9:JUD9"/>
    <mergeCell ref="JUJ9:JUL9"/>
    <mergeCell ref="JUR9:JUT9"/>
    <mergeCell ref="KEF9:KEH9"/>
    <mergeCell ref="KEN9:KEP9"/>
    <mergeCell ref="KEV9:KEX9"/>
    <mergeCell ref="KFD9:KFF9"/>
    <mergeCell ref="KFL9:KFN9"/>
    <mergeCell ref="KCR9:KCT9"/>
    <mergeCell ref="KCZ9:KDB9"/>
    <mergeCell ref="KDH9:KDJ9"/>
    <mergeCell ref="KDP9:KDR9"/>
    <mergeCell ref="KDX9:KDZ9"/>
    <mergeCell ref="KBD9:KBF9"/>
    <mergeCell ref="KBL9:KBN9"/>
    <mergeCell ref="KBT9:KBV9"/>
    <mergeCell ref="KCB9:KCD9"/>
    <mergeCell ref="KCJ9:KCL9"/>
    <mergeCell ref="JZP9:JZR9"/>
    <mergeCell ref="JZX9:JZZ9"/>
    <mergeCell ref="KAF9:KAH9"/>
    <mergeCell ref="KAN9:KAP9"/>
    <mergeCell ref="KAV9:KAX9"/>
    <mergeCell ref="KKJ9:KKL9"/>
    <mergeCell ref="KKR9:KKT9"/>
    <mergeCell ref="KKZ9:KLB9"/>
    <mergeCell ref="KLH9:KLJ9"/>
    <mergeCell ref="KLP9:KLR9"/>
    <mergeCell ref="KIV9:KIX9"/>
    <mergeCell ref="KJD9:KJF9"/>
    <mergeCell ref="KJL9:KJN9"/>
    <mergeCell ref="KJT9:KJV9"/>
    <mergeCell ref="KKB9:KKD9"/>
    <mergeCell ref="KHH9:KHJ9"/>
    <mergeCell ref="KHP9:KHR9"/>
    <mergeCell ref="KHX9:KHZ9"/>
    <mergeCell ref="KIF9:KIH9"/>
    <mergeCell ref="KIN9:KIP9"/>
    <mergeCell ref="KFT9:KFV9"/>
    <mergeCell ref="KGB9:KGD9"/>
    <mergeCell ref="KGJ9:KGL9"/>
    <mergeCell ref="KGR9:KGT9"/>
    <mergeCell ref="KGZ9:KHB9"/>
    <mergeCell ref="KQN9:KQP9"/>
    <mergeCell ref="KQV9:KQX9"/>
    <mergeCell ref="KRD9:KRF9"/>
    <mergeCell ref="KRL9:KRN9"/>
    <mergeCell ref="KRT9:KRV9"/>
    <mergeCell ref="KOZ9:KPB9"/>
    <mergeCell ref="KPH9:KPJ9"/>
    <mergeCell ref="KPP9:KPR9"/>
    <mergeCell ref="KPX9:KPZ9"/>
    <mergeCell ref="KQF9:KQH9"/>
    <mergeCell ref="KNL9:KNN9"/>
    <mergeCell ref="KNT9:KNV9"/>
    <mergeCell ref="KOB9:KOD9"/>
    <mergeCell ref="KOJ9:KOL9"/>
    <mergeCell ref="KOR9:KOT9"/>
    <mergeCell ref="KLX9:KLZ9"/>
    <mergeCell ref="KMF9:KMH9"/>
    <mergeCell ref="KMN9:KMP9"/>
    <mergeCell ref="KMV9:KMX9"/>
    <mergeCell ref="KND9:KNF9"/>
    <mergeCell ref="KWR9:KWT9"/>
    <mergeCell ref="KWZ9:KXB9"/>
    <mergeCell ref="KXH9:KXJ9"/>
    <mergeCell ref="KXP9:KXR9"/>
    <mergeCell ref="KXX9:KXZ9"/>
    <mergeCell ref="KVD9:KVF9"/>
    <mergeCell ref="KVL9:KVN9"/>
    <mergeCell ref="KVT9:KVV9"/>
    <mergeCell ref="KWB9:KWD9"/>
    <mergeCell ref="KWJ9:KWL9"/>
    <mergeCell ref="KTP9:KTR9"/>
    <mergeCell ref="KTX9:KTZ9"/>
    <mergeCell ref="KUF9:KUH9"/>
    <mergeCell ref="KUN9:KUP9"/>
    <mergeCell ref="KUV9:KUX9"/>
    <mergeCell ref="KSB9:KSD9"/>
    <mergeCell ref="KSJ9:KSL9"/>
    <mergeCell ref="KSR9:KST9"/>
    <mergeCell ref="KSZ9:KTB9"/>
    <mergeCell ref="KTH9:KTJ9"/>
    <mergeCell ref="LCV9:LCX9"/>
    <mergeCell ref="LDD9:LDF9"/>
    <mergeCell ref="LDL9:LDN9"/>
    <mergeCell ref="LDT9:LDV9"/>
    <mergeCell ref="LEB9:LED9"/>
    <mergeCell ref="LBH9:LBJ9"/>
    <mergeCell ref="LBP9:LBR9"/>
    <mergeCell ref="LBX9:LBZ9"/>
    <mergeCell ref="LCF9:LCH9"/>
    <mergeCell ref="LCN9:LCP9"/>
    <mergeCell ref="KZT9:KZV9"/>
    <mergeCell ref="LAB9:LAD9"/>
    <mergeCell ref="LAJ9:LAL9"/>
    <mergeCell ref="LAR9:LAT9"/>
    <mergeCell ref="LAZ9:LBB9"/>
    <mergeCell ref="KYF9:KYH9"/>
    <mergeCell ref="KYN9:KYP9"/>
    <mergeCell ref="KYV9:KYX9"/>
    <mergeCell ref="KZD9:KZF9"/>
    <mergeCell ref="KZL9:KZN9"/>
    <mergeCell ref="LIZ9:LJB9"/>
    <mergeCell ref="LJH9:LJJ9"/>
    <mergeCell ref="LJP9:LJR9"/>
    <mergeCell ref="LJX9:LJZ9"/>
    <mergeCell ref="LKF9:LKH9"/>
    <mergeCell ref="LHL9:LHN9"/>
    <mergeCell ref="LHT9:LHV9"/>
    <mergeCell ref="LIB9:LID9"/>
    <mergeCell ref="LIJ9:LIL9"/>
    <mergeCell ref="LIR9:LIT9"/>
    <mergeCell ref="LFX9:LFZ9"/>
    <mergeCell ref="LGF9:LGH9"/>
    <mergeCell ref="LGN9:LGP9"/>
    <mergeCell ref="LGV9:LGX9"/>
    <mergeCell ref="LHD9:LHF9"/>
    <mergeCell ref="LEJ9:LEL9"/>
    <mergeCell ref="LER9:LET9"/>
    <mergeCell ref="LEZ9:LFB9"/>
    <mergeCell ref="LFH9:LFJ9"/>
    <mergeCell ref="LFP9:LFR9"/>
    <mergeCell ref="LPD9:LPF9"/>
    <mergeCell ref="LPL9:LPN9"/>
    <mergeCell ref="LPT9:LPV9"/>
    <mergeCell ref="LQB9:LQD9"/>
    <mergeCell ref="LQJ9:LQL9"/>
    <mergeCell ref="LNP9:LNR9"/>
    <mergeCell ref="LNX9:LNZ9"/>
    <mergeCell ref="LOF9:LOH9"/>
    <mergeCell ref="LON9:LOP9"/>
    <mergeCell ref="LOV9:LOX9"/>
    <mergeCell ref="LMB9:LMD9"/>
    <mergeCell ref="LMJ9:LML9"/>
    <mergeCell ref="LMR9:LMT9"/>
    <mergeCell ref="LMZ9:LNB9"/>
    <mergeCell ref="LNH9:LNJ9"/>
    <mergeCell ref="LKN9:LKP9"/>
    <mergeCell ref="LKV9:LKX9"/>
    <mergeCell ref="LLD9:LLF9"/>
    <mergeCell ref="LLL9:LLN9"/>
    <mergeCell ref="LLT9:LLV9"/>
    <mergeCell ref="LVH9:LVJ9"/>
    <mergeCell ref="LVP9:LVR9"/>
    <mergeCell ref="LVX9:LVZ9"/>
    <mergeCell ref="LWF9:LWH9"/>
    <mergeCell ref="LWN9:LWP9"/>
    <mergeCell ref="LTT9:LTV9"/>
    <mergeCell ref="LUB9:LUD9"/>
    <mergeCell ref="LUJ9:LUL9"/>
    <mergeCell ref="LUR9:LUT9"/>
    <mergeCell ref="LUZ9:LVB9"/>
    <mergeCell ref="LSF9:LSH9"/>
    <mergeCell ref="LSN9:LSP9"/>
    <mergeCell ref="LSV9:LSX9"/>
    <mergeCell ref="LTD9:LTF9"/>
    <mergeCell ref="LTL9:LTN9"/>
    <mergeCell ref="LQR9:LQT9"/>
    <mergeCell ref="LQZ9:LRB9"/>
    <mergeCell ref="LRH9:LRJ9"/>
    <mergeCell ref="LRP9:LRR9"/>
    <mergeCell ref="LRX9:LRZ9"/>
    <mergeCell ref="MBL9:MBN9"/>
    <mergeCell ref="MBT9:MBV9"/>
    <mergeCell ref="MCB9:MCD9"/>
    <mergeCell ref="MCJ9:MCL9"/>
    <mergeCell ref="MCR9:MCT9"/>
    <mergeCell ref="LZX9:LZZ9"/>
    <mergeCell ref="MAF9:MAH9"/>
    <mergeCell ref="MAN9:MAP9"/>
    <mergeCell ref="MAV9:MAX9"/>
    <mergeCell ref="MBD9:MBF9"/>
    <mergeCell ref="LYJ9:LYL9"/>
    <mergeCell ref="LYR9:LYT9"/>
    <mergeCell ref="LYZ9:LZB9"/>
    <mergeCell ref="LZH9:LZJ9"/>
    <mergeCell ref="LZP9:LZR9"/>
    <mergeCell ref="LWV9:LWX9"/>
    <mergeCell ref="LXD9:LXF9"/>
    <mergeCell ref="LXL9:LXN9"/>
    <mergeCell ref="LXT9:LXV9"/>
    <mergeCell ref="LYB9:LYD9"/>
    <mergeCell ref="MHP9:MHR9"/>
    <mergeCell ref="MHX9:MHZ9"/>
    <mergeCell ref="MIF9:MIH9"/>
    <mergeCell ref="MIN9:MIP9"/>
    <mergeCell ref="MIV9:MIX9"/>
    <mergeCell ref="MGB9:MGD9"/>
    <mergeCell ref="MGJ9:MGL9"/>
    <mergeCell ref="MGR9:MGT9"/>
    <mergeCell ref="MGZ9:MHB9"/>
    <mergeCell ref="MHH9:MHJ9"/>
    <mergeCell ref="MEN9:MEP9"/>
    <mergeCell ref="MEV9:MEX9"/>
    <mergeCell ref="MFD9:MFF9"/>
    <mergeCell ref="MFL9:MFN9"/>
    <mergeCell ref="MFT9:MFV9"/>
    <mergeCell ref="MCZ9:MDB9"/>
    <mergeCell ref="MDH9:MDJ9"/>
    <mergeCell ref="MDP9:MDR9"/>
    <mergeCell ref="MDX9:MDZ9"/>
    <mergeCell ref="MEF9:MEH9"/>
    <mergeCell ref="MNT9:MNV9"/>
    <mergeCell ref="MOB9:MOD9"/>
    <mergeCell ref="MOJ9:MOL9"/>
    <mergeCell ref="MOR9:MOT9"/>
    <mergeCell ref="MOZ9:MPB9"/>
    <mergeCell ref="MMF9:MMH9"/>
    <mergeCell ref="MMN9:MMP9"/>
    <mergeCell ref="MMV9:MMX9"/>
    <mergeCell ref="MND9:MNF9"/>
    <mergeCell ref="MNL9:MNN9"/>
    <mergeCell ref="MKR9:MKT9"/>
    <mergeCell ref="MKZ9:MLB9"/>
    <mergeCell ref="MLH9:MLJ9"/>
    <mergeCell ref="MLP9:MLR9"/>
    <mergeCell ref="MLX9:MLZ9"/>
    <mergeCell ref="MJD9:MJF9"/>
    <mergeCell ref="MJL9:MJN9"/>
    <mergeCell ref="MJT9:MJV9"/>
    <mergeCell ref="MKB9:MKD9"/>
    <mergeCell ref="MKJ9:MKL9"/>
    <mergeCell ref="MTX9:MTZ9"/>
    <mergeCell ref="MUF9:MUH9"/>
    <mergeCell ref="MUN9:MUP9"/>
    <mergeCell ref="MUV9:MUX9"/>
    <mergeCell ref="MVD9:MVF9"/>
    <mergeCell ref="MSJ9:MSL9"/>
    <mergeCell ref="MSR9:MST9"/>
    <mergeCell ref="MSZ9:MTB9"/>
    <mergeCell ref="MTH9:MTJ9"/>
    <mergeCell ref="MTP9:MTR9"/>
    <mergeCell ref="MQV9:MQX9"/>
    <mergeCell ref="MRD9:MRF9"/>
    <mergeCell ref="MRL9:MRN9"/>
    <mergeCell ref="MRT9:MRV9"/>
    <mergeCell ref="MSB9:MSD9"/>
    <mergeCell ref="MPH9:MPJ9"/>
    <mergeCell ref="MPP9:MPR9"/>
    <mergeCell ref="MPX9:MPZ9"/>
    <mergeCell ref="MQF9:MQH9"/>
    <mergeCell ref="MQN9:MQP9"/>
    <mergeCell ref="NAB9:NAD9"/>
    <mergeCell ref="NAJ9:NAL9"/>
    <mergeCell ref="NAR9:NAT9"/>
    <mergeCell ref="NAZ9:NBB9"/>
    <mergeCell ref="NBH9:NBJ9"/>
    <mergeCell ref="MYN9:MYP9"/>
    <mergeCell ref="MYV9:MYX9"/>
    <mergeCell ref="MZD9:MZF9"/>
    <mergeCell ref="MZL9:MZN9"/>
    <mergeCell ref="MZT9:MZV9"/>
    <mergeCell ref="MWZ9:MXB9"/>
    <mergeCell ref="MXH9:MXJ9"/>
    <mergeCell ref="MXP9:MXR9"/>
    <mergeCell ref="MXX9:MXZ9"/>
    <mergeCell ref="MYF9:MYH9"/>
    <mergeCell ref="MVL9:MVN9"/>
    <mergeCell ref="MVT9:MVV9"/>
    <mergeCell ref="MWB9:MWD9"/>
    <mergeCell ref="MWJ9:MWL9"/>
    <mergeCell ref="MWR9:MWT9"/>
    <mergeCell ref="NGF9:NGH9"/>
    <mergeCell ref="NGN9:NGP9"/>
    <mergeCell ref="NGV9:NGX9"/>
    <mergeCell ref="NHD9:NHF9"/>
    <mergeCell ref="NHL9:NHN9"/>
    <mergeCell ref="NER9:NET9"/>
    <mergeCell ref="NEZ9:NFB9"/>
    <mergeCell ref="NFH9:NFJ9"/>
    <mergeCell ref="NFP9:NFR9"/>
    <mergeCell ref="NFX9:NFZ9"/>
    <mergeCell ref="NDD9:NDF9"/>
    <mergeCell ref="NDL9:NDN9"/>
    <mergeCell ref="NDT9:NDV9"/>
    <mergeCell ref="NEB9:NED9"/>
    <mergeCell ref="NEJ9:NEL9"/>
    <mergeCell ref="NBP9:NBR9"/>
    <mergeCell ref="NBX9:NBZ9"/>
    <mergeCell ref="NCF9:NCH9"/>
    <mergeCell ref="NCN9:NCP9"/>
    <mergeCell ref="NCV9:NCX9"/>
    <mergeCell ref="NMJ9:NML9"/>
    <mergeCell ref="NMR9:NMT9"/>
    <mergeCell ref="NMZ9:NNB9"/>
    <mergeCell ref="NNH9:NNJ9"/>
    <mergeCell ref="NNP9:NNR9"/>
    <mergeCell ref="NKV9:NKX9"/>
    <mergeCell ref="NLD9:NLF9"/>
    <mergeCell ref="NLL9:NLN9"/>
    <mergeCell ref="NLT9:NLV9"/>
    <mergeCell ref="NMB9:NMD9"/>
    <mergeCell ref="NJH9:NJJ9"/>
    <mergeCell ref="NJP9:NJR9"/>
    <mergeCell ref="NJX9:NJZ9"/>
    <mergeCell ref="NKF9:NKH9"/>
    <mergeCell ref="NKN9:NKP9"/>
    <mergeCell ref="NHT9:NHV9"/>
    <mergeCell ref="NIB9:NID9"/>
    <mergeCell ref="NIJ9:NIL9"/>
    <mergeCell ref="NIR9:NIT9"/>
    <mergeCell ref="NIZ9:NJB9"/>
    <mergeCell ref="NSN9:NSP9"/>
    <mergeCell ref="NSV9:NSX9"/>
    <mergeCell ref="NTD9:NTF9"/>
    <mergeCell ref="NTL9:NTN9"/>
    <mergeCell ref="NTT9:NTV9"/>
    <mergeCell ref="NQZ9:NRB9"/>
    <mergeCell ref="NRH9:NRJ9"/>
    <mergeCell ref="NRP9:NRR9"/>
    <mergeCell ref="NRX9:NRZ9"/>
    <mergeCell ref="NSF9:NSH9"/>
    <mergeCell ref="NPL9:NPN9"/>
    <mergeCell ref="NPT9:NPV9"/>
    <mergeCell ref="NQB9:NQD9"/>
    <mergeCell ref="NQJ9:NQL9"/>
    <mergeCell ref="NQR9:NQT9"/>
    <mergeCell ref="NNX9:NNZ9"/>
    <mergeCell ref="NOF9:NOH9"/>
    <mergeCell ref="NON9:NOP9"/>
    <mergeCell ref="NOV9:NOX9"/>
    <mergeCell ref="NPD9:NPF9"/>
    <mergeCell ref="NYR9:NYT9"/>
    <mergeCell ref="NYZ9:NZB9"/>
    <mergeCell ref="NZH9:NZJ9"/>
    <mergeCell ref="NZP9:NZR9"/>
    <mergeCell ref="NZX9:NZZ9"/>
    <mergeCell ref="NXD9:NXF9"/>
    <mergeCell ref="NXL9:NXN9"/>
    <mergeCell ref="NXT9:NXV9"/>
    <mergeCell ref="NYB9:NYD9"/>
    <mergeCell ref="NYJ9:NYL9"/>
    <mergeCell ref="NVP9:NVR9"/>
    <mergeCell ref="NVX9:NVZ9"/>
    <mergeCell ref="NWF9:NWH9"/>
    <mergeCell ref="NWN9:NWP9"/>
    <mergeCell ref="NWV9:NWX9"/>
    <mergeCell ref="NUB9:NUD9"/>
    <mergeCell ref="NUJ9:NUL9"/>
    <mergeCell ref="NUR9:NUT9"/>
    <mergeCell ref="NUZ9:NVB9"/>
    <mergeCell ref="NVH9:NVJ9"/>
    <mergeCell ref="OEV9:OEX9"/>
    <mergeCell ref="OFD9:OFF9"/>
    <mergeCell ref="OFL9:OFN9"/>
    <mergeCell ref="OFT9:OFV9"/>
    <mergeCell ref="OGB9:OGD9"/>
    <mergeCell ref="ODH9:ODJ9"/>
    <mergeCell ref="ODP9:ODR9"/>
    <mergeCell ref="ODX9:ODZ9"/>
    <mergeCell ref="OEF9:OEH9"/>
    <mergeCell ref="OEN9:OEP9"/>
    <mergeCell ref="OBT9:OBV9"/>
    <mergeCell ref="OCB9:OCD9"/>
    <mergeCell ref="OCJ9:OCL9"/>
    <mergeCell ref="OCR9:OCT9"/>
    <mergeCell ref="OCZ9:ODB9"/>
    <mergeCell ref="OAF9:OAH9"/>
    <mergeCell ref="OAN9:OAP9"/>
    <mergeCell ref="OAV9:OAX9"/>
    <mergeCell ref="OBD9:OBF9"/>
    <mergeCell ref="OBL9:OBN9"/>
    <mergeCell ref="OKZ9:OLB9"/>
    <mergeCell ref="OLH9:OLJ9"/>
    <mergeCell ref="OLP9:OLR9"/>
    <mergeCell ref="OLX9:OLZ9"/>
    <mergeCell ref="OMF9:OMH9"/>
    <mergeCell ref="OJL9:OJN9"/>
    <mergeCell ref="OJT9:OJV9"/>
    <mergeCell ref="OKB9:OKD9"/>
    <mergeCell ref="OKJ9:OKL9"/>
    <mergeCell ref="OKR9:OKT9"/>
    <mergeCell ref="OHX9:OHZ9"/>
    <mergeCell ref="OIF9:OIH9"/>
    <mergeCell ref="OIN9:OIP9"/>
    <mergeCell ref="OIV9:OIX9"/>
    <mergeCell ref="OJD9:OJF9"/>
    <mergeCell ref="OGJ9:OGL9"/>
    <mergeCell ref="OGR9:OGT9"/>
    <mergeCell ref="OGZ9:OHB9"/>
    <mergeCell ref="OHH9:OHJ9"/>
    <mergeCell ref="OHP9:OHR9"/>
    <mergeCell ref="ORD9:ORF9"/>
    <mergeCell ref="ORL9:ORN9"/>
    <mergeCell ref="ORT9:ORV9"/>
    <mergeCell ref="OSB9:OSD9"/>
    <mergeCell ref="OSJ9:OSL9"/>
    <mergeCell ref="OPP9:OPR9"/>
    <mergeCell ref="OPX9:OPZ9"/>
    <mergeCell ref="OQF9:OQH9"/>
    <mergeCell ref="OQN9:OQP9"/>
    <mergeCell ref="OQV9:OQX9"/>
    <mergeCell ref="OOB9:OOD9"/>
    <mergeCell ref="OOJ9:OOL9"/>
    <mergeCell ref="OOR9:OOT9"/>
    <mergeCell ref="OOZ9:OPB9"/>
    <mergeCell ref="OPH9:OPJ9"/>
    <mergeCell ref="OMN9:OMP9"/>
    <mergeCell ref="OMV9:OMX9"/>
    <mergeCell ref="OND9:ONF9"/>
    <mergeCell ref="ONL9:ONN9"/>
    <mergeCell ref="ONT9:ONV9"/>
    <mergeCell ref="OXH9:OXJ9"/>
    <mergeCell ref="OXP9:OXR9"/>
    <mergeCell ref="OXX9:OXZ9"/>
    <mergeCell ref="OYF9:OYH9"/>
    <mergeCell ref="OYN9:OYP9"/>
    <mergeCell ref="OVT9:OVV9"/>
    <mergeCell ref="OWB9:OWD9"/>
    <mergeCell ref="OWJ9:OWL9"/>
    <mergeCell ref="OWR9:OWT9"/>
    <mergeCell ref="OWZ9:OXB9"/>
    <mergeCell ref="OUF9:OUH9"/>
    <mergeCell ref="OUN9:OUP9"/>
    <mergeCell ref="OUV9:OUX9"/>
    <mergeCell ref="OVD9:OVF9"/>
    <mergeCell ref="OVL9:OVN9"/>
    <mergeCell ref="OSR9:OST9"/>
    <mergeCell ref="OSZ9:OTB9"/>
    <mergeCell ref="OTH9:OTJ9"/>
    <mergeCell ref="OTP9:OTR9"/>
    <mergeCell ref="OTX9:OTZ9"/>
    <mergeCell ref="PDL9:PDN9"/>
    <mergeCell ref="PDT9:PDV9"/>
    <mergeCell ref="PEB9:PED9"/>
    <mergeCell ref="PEJ9:PEL9"/>
    <mergeCell ref="PER9:PET9"/>
    <mergeCell ref="PBX9:PBZ9"/>
    <mergeCell ref="PCF9:PCH9"/>
    <mergeCell ref="PCN9:PCP9"/>
    <mergeCell ref="PCV9:PCX9"/>
    <mergeCell ref="PDD9:PDF9"/>
    <mergeCell ref="PAJ9:PAL9"/>
    <mergeCell ref="PAR9:PAT9"/>
    <mergeCell ref="PAZ9:PBB9"/>
    <mergeCell ref="PBH9:PBJ9"/>
    <mergeCell ref="PBP9:PBR9"/>
    <mergeCell ref="OYV9:OYX9"/>
    <mergeCell ref="OZD9:OZF9"/>
    <mergeCell ref="OZL9:OZN9"/>
    <mergeCell ref="OZT9:OZV9"/>
    <mergeCell ref="PAB9:PAD9"/>
    <mergeCell ref="PJP9:PJR9"/>
    <mergeCell ref="PJX9:PJZ9"/>
    <mergeCell ref="PKF9:PKH9"/>
    <mergeCell ref="PKN9:PKP9"/>
    <mergeCell ref="PKV9:PKX9"/>
    <mergeCell ref="PIB9:PID9"/>
    <mergeCell ref="PIJ9:PIL9"/>
    <mergeCell ref="PIR9:PIT9"/>
    <mergeCell ref="PIZ9:PJB9"/>
    <mergeCell ref="PJH9:PJJ9"/>
    <mergeCell ref="PGN9:PGP9"/>
    <mergeCell ref="PGV9:PGX9"/>
    <mergeCell ref="PHD9:PHF9"/>
    <mergeCell ref="PHL9:PHN9"/>
    <mergeCell ref="PHT9:PHV9"/>
    <mergeCell ref="PEZ9:PFB9"/>
    <mergeCell ref="PFH9:PFJ9"/>
    <mergeCell ref="PFP9:PFR9"/>
    <mergeCell ref="PFX9:PFZ9"/>
    <mergeCell ref="PGF9:PGH9"/>
    <mergeCell ref="PPT9:PPV9"/>
    <mergeCell ref="PQB9:PQD9"/>
    <mergeCell ref="PQJ9:PQL9"/>
    <mergeCell ref="PQR9:PQT9"/>
    <mergeCell ref="PQZ9:PRB9"/>
    <mergeCell ref="POF9:POH9"/>
    <mergeCell ref="PON9:POP9"/>
    <mergeCell ref="POV9:POX9"/>
    <mergeCell ref="PPD9:PPF9"/>
    <mergeCell ref="PPL9:PPN9"/>
    <mergeCell ref="PMR9:PMT9"/>
    <mergeCell ref="PMZ9:PNB9"/>
    <mergeCell ref="PNH9:PNJ9"/>
    <mergeCell ref="PNP9:PNR9"/>
    <mergeCell ref="PNX9:PNZ9"/>
    <mergeCell ref="PLD9:PLF9"/>
    <mergeCell ref="PLL9:PLN9"/>
    <mergeCell ref="PLT9:PLV9"/>
    <mergeCell ref="PMB9:PMD9"/>
    <mergeCell ref="PMJ9:PML9"/>
    <mergeCell ref="PVX9:PVZ9"/>
    <mergeCell ref="PWF9:PWH9"/>
    <mergeCell ref="PWN9:PWP9"/>
    <mergeCell ref="PWV9:PWX9"/>
    <mergeCell ref="PXD9:PXF9"/>
    <mergeCell ref="PUJ9:PUL9"/>
    <mergeCell ref="PUR9:PUT9"/>
    <mergeCell ref="PUZ9:PVB9"/>
    <mergeCell ref="PVH9:PVJ9"/>
    <mergeCell ref="PVP9:PVR9"/>
    <mergeCell ref="PSV9:PSX9"/>
    <mergeCell ref="PTD9:PTF9"/>
    <mergeCell ref="PTL9:PTN9"/>
    <mergeCell ref="PTT9:PTV9"/>
    <mergeCell ref="PUB9:PUD9"/>
    <mergeCell ref="PRH9:PRJ9"/>
    <mergeCell ref="PRP9:PRR9"/>
    <mergeCell ref="PRX9:PRZ9"/>
    <mergeCell ref="PSF9:PSH9"/>
    <mergeCell ref="PSN9:PSP9"/>
    <mergeCell ref="QCB9:QCD9"/>
    <mergeCell ref="QCJ9:QCL9"/>
    <mergeCell ref="QCR9:QCT9"/>
    <mergeCell ref="QCZ9:QDB9"/>
    <mergeCell ref="QDH9:QDJ9"/>
    <mergeCell ref="QAN9:QAP9"/>
    <mergeCell ref="QAV9:QAX9"/>
    <mergeCell ref="QBD9:QBF9"/>
    <mergeCell ref="QBL9:QBN9"/>
    <mergeCell ref="QBT9:QBV9"/>
    <mergeCell ref="PYZ9:PZB9"/>
    <mergeCell ref="PZH9:PZJ9"/>
    <mergeCell ref="PZP9:PZR9"/>
    <mergeCell ref="PZX9:PZZ9"/>
    <mergeCell ref="QAF9:QAH9"/>
    <mergeCell ref="PXL9:PXN9"/>
    <mergeCell ref="PXT9:PXV9"/>
    <mergeCell ref="PYB9:PYD9"/>
    <mergeCell ref="PYJ9:PYL9"/>
    <mergeCell ref="PYR9:PYT9"/>
    <mergeCell ref="QIF9:QIH9"/>
    <mergeCell ref="QIN9:QIP9"/>
    <mergeCell ref="QIV9:QIX9"/>
    <mergeCell ref="QJD9:QJF9"/>
    <mergeCell ref="QJL9:QJN9"/>
    <mergeCell ref="QGR9:QGT9"/>
    <mergeCell ref="QGZ9:QHB9"/>
    <mergeCell ref="QHH9:QHJ9"/>
    <mergeCell ref="QHP9:QHR9"/>
    <mergeCell ref="QHX9:QHZ9"/>
    <mergeCell ref="QFD9:QFF9"/>
    <mergeCell ref="QFL9:QFN9"/>
    <mergeCell ref="QFT9:QFV9"/>
    <mergeCell ref="QGB9:QGD9"/>
    <mergeCell ref="QGJ9:QGL9"/>
    <mergeCell ref="QDP9:QDR9"/>
    <mergeCell ref="QDX9:QDZ9"/>
    <mergeCell ref="QEF9:QEH9"/>
    <mergeCell ref="QEN9:QEP9"/>
    <mergeCell ref="QEV9:QEX9"/>
    <mergeCell ref="QOJ9:QOL9"/>
    <mergeCell ref="QOR9:QOT9"/>
    <mergeCell ref="QOZ9:QPB9"/>
    <mergeCell ref="QPH9:QPJ9"/>
    <mergeCell ref="QPP9:QPR9"/>
    <mergeCell ref="QMV9:QMX9"/>
    <mergeCell ref="QND9:QNF9"/>
    <mergeCell ref="QNL9:QNN9"/>
    <mergeCell ref="QNT9:QNV9"/>
    <mergeCell ref="QOB9:QOD9"/>
    <mergeCell ref="QLH9:QLJ9"/>
    <mergeCell ref="QLP9:QLR9"/>
    <mergeCell ref="QLX9:QLZ9"/>
    <mergeCell ref="QMF9:QMH9"/>
    <mergeCell ref="QMN9:QMP9"/>
    <mergeCell ref="QJT9:QJV9"/>
    <mergeCell ref="QKB9:QKD9"/>
    <mergeCell ref="QKJ9:QKL9"/>
    <mergeCell ref="QKR9:QKT9"/>
    <mergeCell ref="QKZ9:QLB9"/>
    <mergeCell ref="QUN9:QUP9"/>
    <mergeCell ref="QUV9:QUX9"/>
    <mergeCell ref="QVD9:QVF9"/>
    <mergeCell ref="QVL9:QVN9"/>
    <mergeCell ref="QVT9:QVV9"/>
    <mergeCell ref="QSZ9:QTB9"/>
    <mergeCell ref="QTH9:QTJ9"/>
    <mergeCell ref="QTP9:QTR9"/>
    <mergeCell ref="QTX9:QTZ9"/>
    <mergeCell ref="QUF9:QUH9"/>
    <mergeCell ref="QRL9:QRN9"/>
    <mergeCell ref="QRT9:QRV9"/>
    <mergeCell ref="QSB9:QSD9"/>
    <mergeCell ref="QSJ9:QSL9"/>
    <mergeCell ref="QSR9:QST9"/>
    <mergeCell ref="QPX9:QPZ9"/>
    <mergeCell ref="QQF9:QQH9"/>
    <mergeCell ref="QQN9:QQP9"/>
    <mergeCell ref="QQV9:QQX9"/>
    <mergeCell ref="QRD9:QRF9"/>
    <mergeCell ref="RAR9:RAT9"/>
    <mergeCell ref="RAZ9:RBB9"/>
    <mergeCell ref="RBH9:RBJ9"/>
    <mergeCell ref="RBP9:RBR9"/>
    <mergeCell ref="RBX9:RBZ9"/>
    <mergeCell ref="QZD9:QZF9"/>
    <mergeCell ref="QZL9:QZN9"/>
    <mergeCell ref="QZT9:QZV9"/>
    <mergeCell ref="RAB9:RAD9"/>
    <mergeCell ref="RAJ9:RAL9"/>
    <mergeCell ref="QXP9:QXR9"/>
    <mergeCell ref="QXX9:QXZ9"/>
    <mergeCell ref="QYF9:QYH9"/>
    <mergeCell ref="QYN9:QYP9"/>
    <mergeCell ref="QYV9:QYX9"/>
    <mergeCell ref="QWB9:QWD9"/>
    <mergeCell ref="QWJ9:QWL9"/>
    <mergeCell ref="QWR9:QWT9"/>
    <mergeCell ref="QWZ9:QXB9"/>
    <mergeCell ref="QXH9:QXJ9"/>
    <mergeCell ref="RGV9:RGX9"/>
    <mergeCell ref="RHD9:RHF9"/>
    <mergeCell ref="RHL9:RHN9"/>
    <mergeCell ref="RHT9:RHV9"/>
    <mergeCell ref="RIB9:RID9"/>
    <mergeCell ref="RFH9:RFJ9"/>
    <mergeCell ref="RFP9:RFR9"/>
    <mergeCell ref="RFX9:RFZ9"/>
    <mergeCell ref="RGF9:RGH9"/>
    <mergeCell ref="RGN9:RGP9"/>
    <mergeCell ref="RDT9:RDV9"/>
    <mergeCell ref="REB9:RED9"/>
    <mergeCell ref="REJ9:REL9"/>
    <mergeCell ref="RER9:RET9"/>
    <mergeCell ref="REZ9:RFB9"/>
    <mergeCell ref="RCF9:RCH9"/>
    <mergeCell ref="RCN9:RCP9"/>
    <mergeCell ref="RCV9:RCX9"/>
    <mergeCell ref="RDD9:RDF9"/>
    <mergeCell ref="RDL9:RDN9"/>
    <mergeCell ref="RMZ9:RNB9"/>
    <mergeCell ref="RNH9:RNJ9"/>
    <mergeCell ref="RNP9:RNR9"/>
    <mergeCell ref="RNX9:RNZ9"/>
    <mergeCell ref="ROF9:ROH9"/>
    <mergeCell ref="RLL9:RLN9"/>
    <mergeCell ref="RLT9:RLV9"/>
    <mergeCell ref="RMB9:RMD9"/>
    <mergeCell ref="RMJ9:RML9"/>
    <mergeCell ref="RMR9:RMT9"/>
    <mergeCell ref="RJX9:RJZ9"/>
    <mergeCell ref="RKF9:RKH9"/>
    <mergeCell ref="RKN9:RKP9"/>
    <mergeCell ref="RKV9:RKX9"/>
    <mergeCell ref="RLD9:RLF9"/>
    <mergeCell ref="RIJ9:RIL9"/>
    <mergeCell ref="RIR9:RIT9"/>
    <mergeCell ref="RIZ9:RJB9"/>
    <mergeCell ref="RJH9:RJJ9"/>
    <mergeCell ref="RJP9:RJR9"/>
    <mergeCell ref="RTD9:RTF9"/>
    <mergeCell ref="RTL9:RTN9"/>
    <mergeCell ref="RTT9:RTV9"/>
    <mergeCell ref="RUB9:RUD9"/>
    <mergeCell ref="RUJ9:RUL9"/>
    <mergeCell ref="RRP9:RRR9"/>
    <mergeCell ref="RRX9:RRZ9"/>
    <mergeCell ref="RSF9:RSH9"/>
    <mergeCell ref="RSN9:RSP9"/>
    <mergeCell ref="RSV9:RSX9"/>
    <mergeCell ref="RQB9:RQD9"/>
    <mergeCell ref="RQJ9:RQL9"/>
    <mergeCell ref="RQR9:RQT9"/>
    <mergeCell ref="RQZ9:RRB9"/>
    <mergeCell ref="RRH9:RRJ9"/>
    <mergeCell ref="RON9:ROP9"/>
    <mergeCell ref="ROV9:ROX9"/>
    <mergeCell ref="RPD9:RPF9"/>
    <mergeCell ref="RPL9:RPN9"/>
    <mergeCell ref="RPT9:RPV9"/>
    <mergeCell ref="RZH9:RZJ9"/>
    <mergeCell ref="RZP9:RZR9"/>
    <mergeCell ref="RZX9:RZZ9"/>
    <mergeCell ref="SAF9:SAH9"/>
    <mergeCell ref="SAN9:SAP9"/>
    <mergeCell ref="RXT9:RXV9"/>
    <mergeCell ref="RYB9:RYD9"/>
    <mergeCell ref="RYJ9:RYL9"/>
    <mergeCell ref="RYR9:RYT9"/>
    <mergeCell ref="RYZ9:RZB9"/>
    <mergeCell ref="RWF9:RWH9"/>
    <mergeCell ref="RWN9:RWP9"/>
    <mergeCell ref="RWV9:RWX9"/>
    <mergeCell ref="RXD9:RXF9"/>
    <mergeCell ref="RXL9:RXN9"/>
    <mergeCell ref="RUR9:RUT9"/>
    <mergeCell ref="RUZ9:RVB9"/>
    <mergeCell ref="RVH9:RVJ9"/>
    <mergeCell ref="RVP9:RVR9"/>
    <mergeCell ref="RVX9:RVZ9"/>
    <mergeCell ref="SFL9:SFN9"/>
    <mergeCell ref="SFT9:SFV9"/>
    <mergeCell ref="SGB9:SGD9"/>
    <mergeCell ref="SGJ9:SGL9"/>
    <mergeCell ref="SGR9:SGT9"/>
    <mergeCell ref="SDX9:SDZ9"/>
    <mergeCell ref="SEF9:SEH9"/>
    <mergeCell ref="SEN9:SEP9"/>
    <mergeCell ref="SEV9:SEX9"/>
    <mergeCell ref="SFD9:SFF9"/>
    <mergeCell ref="SCJ9:SCL9"/>
    <mergeCell ref="SCR9:SCT9"/>
    <mergeCell ref="SCZ9:SDB9"/>
    <mergeCell ref="SDH9:SDJ9"/>
    <mergeCell ref="SDP9:SDR9"/>
    <mergeCell ref="SAV9:SAX9"/>
    <mergeCell ref="SBD9:SBF9"/>
    <mergeCell ref="SBL9:SBN9"/>
    <mergeCell ref="SBT9:SBV9"/>
    <mergeCell ref="SCB9:SCD9"/>
    <mergeCell ref="SLP9:SLR9"/>
    <mergeCell ref="SLX9:SLZ9"/>
    <mergeCell ref="SMF9:SMH9"/>
    <mergeCell ref="SMN9:SMP9"/>
    <mergeCell ref="SMV9:SMX9"/>
    <mergeCell ref="SKB9:SKD9"/>
    <mergeCell ref="SKJ9:SKL9"/>
    <mergeCell ref="SKR9:SKT9"/>
    <mergeCell ref="SKZ9:SLB9"/>
    <mergeCell ref="SLH9:SLJ9"/>
    <mergeCell ref="SIN9:SIP9"/>
    <mergeCell ref="SIV9:SIX9"/>
    <mergeCell ref="SJD9:SJF9"/>
    <mergeCell ref="SJL9:SJN9"/>
    <mergeCell ref="SJT9:SJV9"/>
    <mergeCell ref="SGZ9:SHB9"/>
    <mergeCell ref="SHH9:SHJ9"/>
    <mergeCell ref="SHP9:SHR9"/>
    <mergeCell ref="SHX9:SHZ9"/>
    <mergeCell ref="SIF9:SIH9"/>
    <mergeCell ref="SRT9:SRV9"/>
    <mergeCell ref="SSB9:SSD9"/>
    <mergeCell ref="SSJ9:SSL9"/>
    <mergeCell ref="SSR9:SST9"/>
    <mergeCell ref="SSZ9:STB9"/>
    <mergeCell ref="SQF9:SQH9"/>
    <mergeCell ref="SQN9:SQP9"/>
    <mergeCell ref="SQV9:SQX9"/>
    <mergeCell ref="SRD9:SRF9"/>
    <mergeCell ref="SRL9:SRN9"/>
    <mergeCell ref="SOR9:SOT9"/>
    <mergeCell ref="SOZ9:SPB9"/>
    <mergeCell ref="SPH9:SPJ9"/>
    <mergeCell ref="SPP9:SPR9"/>
    <mergeCell ref="SPX9:SPZ9"/>
    <mergeCell ref="SND9:SNF9"/>
    <mergeCell ref="SNL9:SNN9"/>
    <mergeCell ref="SNT9:SNV9"/>
    <mergeCell ref="SOB9:SOD9"/>
    <mergeCell ref="SOJ9:SOL9"/>
    <mergeCell ref="SXX9:SXZ9"/>
    <mergeCell ref="SYF9:SYH9"/>
    <mergeCell ref="SYN9:SYP9"/>
    <mergeCell ref="SYV9:SYX9"/>
    <mergeCell ref="SZD9:SZF9"/>
    <mergeCell ref="SWJ9:SWL9"/>
    <mergeCell ref="SWR9:SWT9"/>
    <mergeCell ref="SWZ9:SXB9"/>
    <mergeCell ref="SXH9:SXJ9"/>
    <mergeCell ref="SXP9:SXR9"/>
    <mergeCell ref="SUV9:SUX9"/>
    <mergeCell ref="SVD9:SVF9"/>
    <mergeCell ref="SVL9:SVN9"/>
    <mergeCell ref="SVT9:SVV9"/>
    <mergeCell ref="SWB9:SWD9"/>
    <mergeCell ref="STH9:STJ9"/>
    <mergeCell ref="STP9:STR9"/>
    <mergeCell ref="STX9:STZ9"/>
    <mergeCell ref="SUF9:SUH9"/>
    <mergeCell ref="SUN9:SUP9"/>
    <mergeCell ref="TEB9:TED9"/>
    <mergeCell ref="TEJ9:TEL9"/>
    <mergeCell ref="TER9:TET9"/>
    <mergeCell ref="TEZ9:TFB9"/>
    <mergeCell ref="TFH9:TFJ9"/>
    <mergeCell ref="TCN9:TCP9"/>
    <mergeCell ref="TCV9:TCX9"/>
    <mergeCell ref="TDD9:TDF9"/>
    <mergeCell ref="TDL9:TDN9"/>
    <mergeCell ref="TDT9:TDV9"/>
    <mergeCell ref="TAZ9:TBB9"/>
    <mergeCell ref="TBH9:TBJ9"/>
    <mergeCell ref="TBP9:TBR9"/>
    <mergeCell ref="TBX9:TBZ9"/>
    <mergeCell ref="TCF9:TCH9"/>
    <mergeCell ref="SZL9:SZN9"/>
    <mergeCell ref="SZT9:SZV9"/>
    <mergeCell ref="TAB9:TAD9"/>
    <mergeCell ref="TAJ9:TAL9"/>
    <mergeCell ref="TAR9:TAT9"/>
    <mergeCell ref="TKF9:TKH9"/>
    <mergeCell ref="TKN9:TKP9"/>
    <mergeCell ref="TKV9:TKX9"/>
    <mergeCell ref="TLD9:TLF9"/>
    <mergeCell ref="TLL9:TLN9"/>
    <mergeCell ref="TIR9:TIT9"/>
    <mergeCell ref="TIZ9:TJB9"/>
    <mergeCell ref="TJH9:TJJ9"/>
    <mergeCell ref="TJP9:TJR9"/>
    <mergeCell ref="TJX9:TJZ9"/>
    <mergeCell ref="THD9:THF9"/>
    <mergeCell ref="THL9:THN9"/>
    <mergeCell ref="THT9:THV9"/>
    <mergeCell ref="TIB9:TID9"/>
    <mergeCell ref="TIJ9:TIL9"/>
    <mergeCell ref="TFP9:TFR9"/>
    <mergeCell ref="TFX9:TFZ9"/>
    <mergeCell ref="TGF9:TGH9"/>
    <mergeCell ref="TGN9:TGP9"/>
    <mergeCell ref="TGV9:TGX9"/>
    <mergeCell ref="TQJ9:TQL9"/>
    <mergeCell ref="TQR9:TQT9"/>
    <mergeCell ref="TQZ9:TRB9"/>
    <mergeCell ref="TRH9:TRJ9"/>
    <mergeCell ref="TRP9:TRR9"/>
    <mergeCell ref="TOV9:TOX9"/>
    <mergeCell ref="TPD9:TPF9"/>
    <mergeCell ref="TPL9:TPN9"/>
    <mergeCell ref="TPT9:TPV9"/>
    <mergeCell ref="TQB9:TQD9"/>
    <mergeCell ref="TNH9:TNJ9"/>
    <mergeCell ref="TNP9:TNR9"/>
    <mergeCell ref="TNX9:TNZ9"/>
    <mergeCell ref="TOF9:TOH9"/>
    <mergeCell ref="TON9:TOP9"/>
    <mergeCell ref="TLT9:TLV9"/>
    <mergeCell ref="TMB9:TMD9"/>
    <mergeCell ref="TMJ9:TML9"/>
    <mergeCell ref="TMR9:TMT9"/>
    <mergeCell ref="TMZ9:TNB9"/>
    <mergeCell ref="TWN9:TWP9"/>
    <mergeCell ref="TWV9:TWX9"/>
    <mergeCell ref="TXD9:TXF9"/>
    <mergeCell ref="TXL9:TXN9"/>
    <mergeCell ref="TXT9:TXV9"/>
    <mergeCell ref="TUZ9:TVB9"/>
    <mergeCell ref="TVH9:TVJ9"/>
    <mergeCell ref="TVP9:TVR9"/>
    <mergeCell ref="TVX9:TVZ9"/>
    <mergeCell ref="TWF9:TWH9"/>
    <mergeCell ref="TTL9:TTN9"/>
    <mergeCell ref="TTT9:TTV9"/>
    <mergeCell ref="TUB9:TUD9"/>
    <mergeCell ref="TUJ9:TUL9"/>
    <mergeCell ref="TUR9:TUT9"/>
    <mergeCell ref="TRX9:TRZ9"/>
    <mergeCell ref="TSF9:TSH9"/>
    <mergeCell ref="TSN9:TSP9"/>
    <mergeCell ref="TSV9:TSX9"/>
    <mergeCell ref="TTD9:TTF9"/>
    <mergeCell ref="UCR9:UCT9"/>
    <mergeCell ref="UCZ9:UDB9"/>
    <mergeCell ref="UDH9:UDJ9"/>
    <mergeCell ref="UDP9:UDR9"/>
    <mergeCell ref="UDX9:UDZ9"/>
    <mergeCell ref="UBD9:UBF9"/>
    <mergeCell ref="UBL9:UBN9"/>
    <mergeCell ref="UBT9:UBV9"/>
    <mergeCell ref="UCB9:UCD9"/>
    <mergeCell ref="UCJ9:UCL9"/>
    <mergeCell ref="TZP9:TZR9"/>
    <mergeCell ref="TZX9:TZZ9"/>
    <mergeCell ref="UAF9:UAH9"/>
    <mergeCell ref="UAN9:UAP9"/>
    <mergeCell ref="UAV9:UAX9"/>
    <mergeCell ref="TYB9:TYD9"/>
    <mergeCell ref="TYJ9:TYL9"/>
    <mergeCell ref="TYR9:TYT9"/>
    <mergeCell ref="TYZ9:TZB9"/>
    <mergeCell ref="TZH9:TZJ9"/>
    <mergeCell ref="UIV9:UIX9"/>
    <mergeCell ref="UJD9:UJF9"/>
    <mergeCell ref="UJL9:UJN9"/>
    <mergeCell ref="UJT9:UJV9"/>
    <mergeCell ref="UKB9:UKD9"/>
    <mergeCell ref="UHH9:UHJ9"/>
    <mergeCell ref="UHP9:UHR9"/>
    <mergeCell ref="UHX9:UHZ9"/>
    <mergeCell ref="UIF9:UIH9"/>
    <mergeCell ref="UIN9:UIP9"/>
    <mergeCell ref="UFT9:UFV9"/>
    <mergeCell ref="UGB9:UGD9"/>
    <mergeCell ref="UGJ9:UGL9"/>
    <mergeCell ref="UGR9:UGT9"/>
    <mergeCell ref="UGZ9:UHB9"/>
    <mergeCell ref="UEF9:UEH9"/>
    <mergeCell ref="UEN9:UEP9"/>
    <mergeCell ref="UEV9:UEX9"/>
    <mergeCell ref="UFD9:UFF9"/>
    <mergeCell ref="UFL9:UFN9"/>
    <mergeCell ref="UOZ9:UPB9"/>
    <mergeCell ref="UPH9:UPJ9"/>
    <mergeCell ref="UPP9:UPR9"/>
    <mergeCell ref="UPX9:UPZ9"/>
    <mergeCell ref="UQF9:UQH9"/>
    <mergeCell ref="UNL9:UNN9"/>
    <mergeCell ref="UNT9:UNV9"/>
    <mergeCell ref="UOB9:UOD9"/>
    <mergeCell ref="UOJ9:UOL9"/>
    <mergeCell ref="UOR9:UOT9"/>
    <mergeCell ref="ULX9:ULZ9"/>
    <mergeCell ref="UMF9:UMH9"/>
    <mergeCell ref="UMN9:UMP9"/>
    <mergeCell ref="UMV9:UMX9"/>
    <mergeCell ref="UND9:UNF9"/>
    <mergeCell ref="UKJ9:UKL9"/>
    <mergeCell ref="UKR9:UKT9"/>
    <mergeCell ref="UKZ9:ULB9"/>
    <mergeCell ref="ULH9:ULJ9"/>
    <mergeCell ref="ULP9:ULR9"/>
    <mergeCell ref="UVD9:UVF9"/>
    <mergeCell ref="UVL9:UVN9"/>
    <mergeCell ref="UVT9:UVV9"/>
    <mergeCell ref="UWB9:UWD9"/>
    <mergeCell ref="UWJ9:UWL9"/>
    <mergeCell ref="UTP9:UTR9"/>
    <mergeCell ref="UTX9:UTZ9"/>
    <mergeCell ref="UUF9:UUH9"/>
    <mergeCell ref="UUN9:UUP9"/>
    <mergeCell ref="UUV9:UUX9"/>
    <mergeCell ref="USB9:USD9"/>
    <mergeCell ref="USJ9:USL9"/>
    <mergeCell ref="USR9:UST9"/>
    <mergeCell ref="USZ9:UTB9"/>
    <mergeCell ref="UTH9:UTJ9"/>
    <mergeCell ref="UQN9:UQP9"/>
    <mergeCell ref="UQV9:UQX9"/>
    <mergeCell ref="URD9:URF9"/>
    <mergeCell ref="URL9:URN9"/>
    <mergeCell ref="URT9:URV9"/>
    <mergeCell ref="VBH9:VBJ9"/>
    <mergeCell ref="VBP9:VBR9"/>
    <mergeCell ref="VBX9:VBZ9"/>
    <mergeCell ref="VCF9:VCH9"/>
    <mergeCell ref="VCN9:VCP9"/>
    <mergeCell ref="UZT9:UZV9"/>
    <mergeCell ref="VAB9:VAD9"/>
    <mergeCell ref="VAJ9:VAL9"/>
    <mergeCell ref="VAR9:VAT9"/>
    <mergeCell ref="VAZ9:VBB9"/>
    <mergeCell ref="UYF9:UYH9"/>
    <mergeCell ref="UYN9:UYP9"/>
    <mergeCell ref="UYV9:UYX9"/>
    <mergeCell ref="UZD9:UZF9"/>
    <mergeCell ref="UZL9:UZN9"/>
    <mergeCell ref="UWR9:UWT9"/>
    <mergeCell ref="UWZ9:UXB9"/>
    <mergeCell ref="UXH9:UXJ9"/>
    <mergeCell ref="UXP9:UXR9"/>
    <mergeCell ref="UXX9:UXZ9"/>
    <mergeCell ref="VHL9:VHN9"/>
    <mergeCell ref="VHT9:VHV9"/>
    <mergeCell ref="VIB9:VID9"/>
    <mergeCell ref="VIJ9:VIL9"/>
    <mergeCell ref="VIR9:VIT9"/>
    <mergeCell ref="VFX9:VFZ9"/>
    <mergeCell ref="VGF9:VGH9"/>
    <mergeCell ref="VGN9:VGP9"/>
    <mergeCell ref="VGV9:VGX9"/>
    <mergeCell ref="VHD9:VHF9"/>
    <mergeCell ref="VEJ9:VEL9"/>
    <mergeCell ref="VER9:VET9"/>
    <mergeCell ref="VEZ9:VFB9"/>
    <mergeCell ref="VFH9:VFJ9"/>
    <mergeCell ref="VFP9:VFR9"/>
    <mergeCell ref="VCV9:VCX9"/>
    <mergeCell ref="VDD9:VDF9"/>
    <mergeCell ref="VDL9:VDN9"/>
    <mergeCell ref="VDT9:VDV9"/>
    <mergeCell ref="VEB9:VED9"/>
    <mergeCell ref="VNP9:VNR9"/>
    <mergeCell ref="VNX9:VNZ9"/>
    <mergeCell ref="VOF9:VOH9"/>
    <mergeCell ref="VON9:VOP9"/>
    <mergeCell ref="VOV9:VOX9"/>
    <mergeCell ref="VMB9:VMD9"/>
    <mergeCell ref="VMJ9:VML9"/>
    <mergeCell ref="VMR9:VMT9"/>
    <mergeCell ref="VMZ9:VNB9"/>
    <mergeCell ref="VNH9:VNJ9"/>
    <mergeCell ref="VKN9:VKP9"/>
    <mergeCell ref="VKV9:VKX9"/>
    <mergeCell ref="VLD9:VLF9"/>
    <mergeCell ref="VLL9:VLN9"/>
    <mergeCell ref="VLT9:VLV9"/>
    <mergeCell ref="VIZ9:VJB9"/>
    <mergeCell ref="VJH9:VJJ9"/>
    <mergeCell ref="VJP9:VJR9"/>
    <mergeCell ref="VJX9:VJZ9"/>
    <mergeCell ref="VKF9:VKH9"/>
    <mergeCell ref="VTT9:VTV9"/>
    <mergeCell ref="VUB9:VUD9"/>
    <mergeCell ref="VUJ9:VUL9"/>
    <mergeCell ref="VUR9:VUT9"/>
    <mergeCell ref="VUZ9:VVB9"/>
    <mergeCell ref="VSF9:VSH9"/>
    <mergeCell ref="VSN9:VSP9"/>
    <mergeCell ref="VSV9:VSX9"/>
    <mergeCell ref="VTD9:VTF9"/>
    <mergeCell ref="VTL9:VTN9"/>
    <mergeCell ref="VQR9:VQT9"/>
    <mergeCell ref="VQZ9:VRB9"/>
    <mergeCell ref="VRH9:VRJ9"/>
    <mergeCell ref="VRP9:VRR9"/>
    <mergeCell ref="VRX9:VRZ9"/>
    <mergeCell ref="VPD9:VPF9"/>
    <mergeCell ref="VPL9:VPN9"/>
    <mergeCell ref="VPT9:VPV9"/>
    <mergeCell ref="VQB9:VQD9"/>
    <mergeCell ref="VQJ9:VQL9"/>
    <mergeCell ref="VZX9:VZZ9"/>
    <mergeCell ref="WAF9:WAH9"/>
    <mergeCell ref="WAN9:WAP9"/>
    <mergeCell ref="WAV9:WAX9"/>
    <mergeCell ref="WBD9:WBF9"/>
    <mergeCell ref="VYJ9:VYL9"/>
    <mergeCell ref="VYR9:VYT9"/>
    <mergeCell ref="VYZ9:VZB9"/>
    <mergeCell ref="VZH9:VZJ9"/>
    <mergeCell ref="VZP9:VZR9"/>
    <mergeCell ref="VWV9:VWX9"/>
    <mergeCell ref="VXD9:VXF9"/>
    <mergeCell ref="VXL9:VXN9"/>
    <mergeCell ref="VXT9:VXV9"/>
    <mergeCell ref="VYB9:VYD9"/>
    <mergeCell ref="VVH9:VVJ9"/>
    <mergeCell ref="VVP9:VVR9"/>
    <mergeCell ref="VVX9:VVZ9"/>
    <mergeCell ref="VWF9:VWH9"/>
    <mergeCell ref="VWN9:VWP9"/>
    <mergeCell ref="WGB9:WGD9"/>
    <mergeCell ref="WGJ9:WGL9"/>
    <mergeCell ref="WGR9:WGT9"/>
    <mergeCell ref="WGZ9:WHB9"/>
    <mergeCell ref="WHH9:WHJ9"/>
    <mergeCell ref="WEN9:WEP9"/>
    <mergeCell ref="WEV9:WEX9"/>
    <mergeCell ref="WFD9:WFF9"/>
    <mergeCell ref="WFL9:WFN9"/>
    <mergeCell ref="WFT9:WFV9"/>
    <mergeCell ref="WCZ9:WDB9"/>
    <mergeCell ref="WDH9:WDJ9"/>
    <mergeCell ref="WDP9:WDR9"/>
    <mergeCell ref="WDX9:WDZ9"/>
    <mergeCell ref="WEF9:WEH9"/>
    <mergeCell ref="WBL9:WBN9"/>
    <mergeCell ref="WBT9:WBV9"/>
    <mergeCell ref="WCB9:WCD9"/>
    <mergeCell ref="WCJ9:WCL9"/>
    <mergeCell ref="WCR9:WCT9"/>
    <mergeCell ref="WPH9:WPJ9"/>
    <mergeCell ref="WPP9:WPR9"/>
    <mergeCell ref="WNT9:WNV9"/>
    <mergeCell ref="WOB9:WOD9"/>
    <mergeCell ref="WOJ9:WOL9"/>
    <mergeCell ref="WOR9:WOT9"/>
    <mergeCell ref="WOZ9:WPB9"/>
    <mergeCell ref="WMF9:WMH9"/>
    <mergeCell ref="WMN9:WMP9"/>
    <mergeCell ref="WMV9:WMX9"/>
    <mergeCell ref="WND9:WNF9"/>
    <mergeCell ref="WNL9:WNN9"/>
    <mergeCell ref="WKR9:WKT9"/>
    <mergeCell ref="WKZ9:WLB9"/>
    <mergeCell ref="WLH9:WLJ9"/>
    <mergeCell ref="WLP9:WLR9"/>
    <mergeCell ref="WLX9:WLZ9"/>
    <mergeCell ref="WJD9:WJF9"/>
    <mergeCell ref="WJL9:WJN9"/>
    <mergeCell ref="WJT9:WJV9"/>
    <mergeCell ref="WKB9:WKD9"/>
    <mergeCell ref="WKJ9:WKL9"/>
    <mergeCell ref="WHP9:WHR9"/>
    <mergeCell ref="WHX9:WHZ9"/>
    <mergeCell ref="WIF9:WIH9"/>
    <mergeCell ref="WIN9:WIP9"/>
    <mergeCell ref="WIV9:WIX9"/>
    <mergeCell ref="AR55:AT55"/>
    <mergeCell ref="AZ55:BB55"/>
    <mergeCell ref="BH55:BJ55"/>
    <mergeCell ref="BP55:BR55"/>
    <mergeCell ref="BX55:BZ55"/>
    <mergeCell ref="L55:N55"/>
    <mergeCell ref="T55:V55"/>
    <mergeCell ref="AB55:AD55"/>
    <mergeCell ref="AJ55:AL55"/>
    <mergeCell ref="GV55:GX55"/>
    <mergeCell ref="HD55:HF55"/>
    <mergeCell ref="HL55:HN55"/>
    <mergeCell ref="HT55:HV55"/>
    <mergeCell ref="IB55:ID55"/>
    <mergeCell ref="FH55:FJ55"/>
    <mergeCell ref="FP55:FR55"/>
    <mergeCell ref="FX55:FZ55"/>
    <mergeCell ref="GF55:GH55"/>
    <mergeCell ref="GN55:GP55"/>
    <mergeCell ref="DT55:DV55"/>
    <mergeCell ref="EB55:ED55"/>
    <mergeCell ref="EJ55:EL55"/>
    <mergeCell ref="CF55:CH55"/>
    <mergeCell ref="CN55:CP55"/>
    <mergeCell ref="CV55:CX55"/>
    <mergeCell ref="DD55:DF55"/>
    <mergeCell ref="DL55:DN55"/>
    <mergeCell ref="MZ55:NB55"/>
    <mergeCell ref="NH55:NJ55"/>
    <mergeCell ref="NP55:NR55"/>
    <mergeCell ref="NX55:NZ55"/>
    <mergeCell ref="OF55:OH55"/>
    <mergeCell ref="LL55:LN55"/>
    <mergeCell ref="LT55:LV55"/>
    <mergeCell ref="MB55:MD55"/>
    <mergeCell ref="MJ55:ML55"/>
    <mergeCell ref="MR55:MT55"/>
    <mergeCell ref="JX55:JZ55"/>
    <mergeCell ref="KF55:KH55"/>
    <mergeCell ref="KN55:KP55"/>
    <mergeCell ref="KV55:KX55"/>
    <mergeCell ref="LD55:LF55"/>
    <mergeCell ref="IJ55:IL55"/>
    <mergeCell ref="IR55:IT55"/>
    <mergeCell ref="IZ55:JB55"/>
    <mergeCell ref="JH55:JJ55"/>
    <mergeCell ref="JP55:JR55"/>
    <mergeCell ref="RP55:RR55"/>
    <mergeCell ref="RX55:RZ55"/>
    <mergeCell ref="SF55:SH55"/>
    <mergeCell ref="SN55:SP55"/>
    <mergeCell ref="SV55:SX55"/>
    <mergeCell ref="QB55:QD55"/>
    <mergeCell ref="QJ55:QL55"/>
    <mergeCell ref="QR55:QT55"/>
    <mergeCell ref="QZ55:RB55"/>
    <mergeCell ref="RH55:RJ55"/>
    <mergeCell ref="ON55:OP55"/>
    <mergeCell ref="OV55:OX55"/>
    <mergeCell ref="PD55:PF55"/>
    <mergeCell ref="PL55:PN55"/>
    <mergeCell ref="PT55:PV55"/>
    <mergeCell ref="ER55:ET55"/>
    <mergeCell ref="EZ55:FB55"/>
    <mergeCell ref="XT55:XV55"/>
    <mergeCell ref="YB55:YD55"/>
    <mergeCell ref="YJ55:YL55"/>
    <mergeCell ref="YR55:YT55"/>
    <mergeCell ref="YZ55:ZB55"/>
    <mergeCell ref="WF55:WH55"/>
    <mergeCell ref="WN55:WP55"/>
    <mergeCell ref="WV55:WX55"/>
    <mergeCell ref="XD55:XF55"/>
    <mergeCell ref="XL55:XN55"/>
    <mergeCell ref="UR55:UT55"/>
    <mergeCell ref="UZ55:VB55"/>
    <mergeCell ref="VH55:VJ55"/>
    <mergeCell ref="VP55:VR55"/>
    <mergeCell ref="VX55:VZ55"/>
    <mergeCell ref="TD55:TF55"/>
    <mergeCell ref="TL55:TN55"/>
    <mergeCell ref="TT55:TV55"/>
    <mergeCell ref="UB55:UD55"/>
    <mergeCell ref="UJ55:UL55"/>
    <mergeCell ref="ADX55:ADZ55"/>
    <mergeCell ref="AEF55:AEH55"/>
    <mergeCell ref="AEN55:AEP55"/>
    <mergeCell ref="AEV55:AEX55"/>
    <mergeCell ref="AFD55:AFF55"/>
    <mergeCell ref="ACJ55:ACL55"/>
    <mergeCell ref="ACR55:ACT55"/>
    <mergeCell ref="ACZ55:ADB55"/>
    <mergeCell ref="ADH55:ADJ55"/>
    <mergeCell ref="ADP55:ADR55"/>
    <mergeCell ref="AAV55:AAX55"/>
    <mergeCell ref="ABD55:ABF55"/>
    <mergeCell ref="ABL55:ABN55"/>
    <mergeCell ref="ABT55:ABV55"/>
    <mergeCell ref="ACB55:ACD55"/>
    <mergeCell ref="ZH55:ZJ55"/>
    <mergeCell ref="ZP55:ZR55"/>
    <mergeCell ref="ZX55:ZZ55"/>
    <mergeCell ref="AAF55:AAH55"/>
    <mergeCell ref="AAN55:AAP55"/>
    <mergeCell ref="AKB55:AKD55"/>
    <mergeCell ref="AKJ55:AKL55"/>
    <mergeCell ref="AKR55:AKT55"/>
    <mergeCell ref="AKZ55:ALB55"/>
    <mergeCell ref="ALH55:ALJ55"/>
    <mergeCell ref="AIN55:AIP55"/>
    <mergeCell ref="AIV55:AIX55"/>
    <mergeCell ref="AJD55:AJF55"/>
    <mergeCell ref="AJL55:AJN55"/>
    <mergeCell ref="AJT55:AJV55"/>
    <mergeCell ref="AGZ55:AHB55"/>
    <mergeCell ref="AHH55:AHJ55"/>
    <mergeCell ref="AHP55:AHR55"/>
    <mergeCell ref="AHX55:AHZ55"/>
    <mergeCell ref="AIF55:AIH55"/>
    <mergeCell ref="AFL55:AFN55"/>
    <mergeCell ref="AFT55:AFV55"/>
    <mergeCell ref="AGB55:AGD55"/>
    <mergeCell ref="AGJ55:AGL55"/>
    <mergeCell ref="AGR55:AGT55"/>
    <mergeCell ref="AQF55:AQH55"/>
    <mergeCell ref="AQN55:AQP55"/>
    <mergeCell ref="AQV55:AQX55"/>
    <mergeCell ref="ARD55:ARF55"/>
    <mergeCell ref="ARL55:ARN55"/>
    <mergeCell ref="AOR55:AOT55"/>
    <mergeCell ref="AOZ55:APB55"/>
    <mergeCell ref="APH55:APJ55"/>
    <mergeCell ref="APP55:APR55"/>
    <mergeCell ref="APX55:APZ55"/>
    <mergeCell ref="AND55:ANF55"/>
    <mergeCell ref="ANL55:ANN55"/>
    <mergeCell ref="ANT55:ANV55"/>
    <mergeCell ref="AOB55:AOD55"/>
    <mergeCell ref="AOJ55:AOL55"/>
    <mergeCell ref="ALP55:ALR55"/>
    <mergeCell ref="ALX55:ALZ55"/>
    <mergeCell ref="AMF55:AMH55"/>
    <mergeCell ref="AMN55:AMP55"/>
    <mergeCell ref="AMV55:AMX55"/>
    <mergeCell ref="AWJ55:AWL55"/>
    <mergeCell ref="AWR55:AWT55"/>
    <mergeCell ref="AWZ55:AXB55"/>
    <mergeCell ref="AXH55:AXJ55"/>
    <mergeCell ref="AXP55:AXR55"/>
    <mergeCell ref="AUV55:AUX55"/>
    <mergeCell ref="AVD55:AVF55"/>
    <mergeCell ref="AVL55:AVN55"/>
    <mergeCell ref="AVT55:AVV55"/>
    <mergeCell ref="AWB55:AWD55"/>
    <mergeCell ref="ATH55:ATJ55"/>
    <mergeCell ref="ATP55:ATR55"/>
    <mergeCell ref="ATX55:ATZ55"/>
    <mergeCell ref="AUF55:AUH55"/>
    <mergeCell ref="AUN55:AUP55"/>
    <mergeCell ref="ART55:ARV55"/>
    <mergeCell ref="ASB55:ASD55"/>
    <mergeCell ref="ASJ55:ASL55"/>
    <mergeCell ref="ASR55:AST55"/>
    <mergeCell ref="ASZ55:ATB55"/>
    <mergeCell ref="BCN55:BCP55"/>
    <mergeCell ref="BCV55:BCX55"/>
    <mergeCell ref="BDD55:BDF55"/>
    <mergeCell ref="BDL55:BDN55"/>
    <mergeCell ref="BDT55:BDV55"/>
    <mergeCell ref="BAZ55:BBB55"/>
    <mergeCell ref="BBH55:BBJ55"/>
    <mergeCell ref="BBP55:BBR55"/>
    <mergeCell ref="BBX55:BBZ55"/>
    <mergeCell ref="BCF55:BCH55"/>
    <mergeCell ref="AZL55:AZN55"/>
    <mergeCell ref="AZT55:AZV55"/>
    <mergeCell ref="BAB55:BAD55"/>
    <mergeCell ref="BAJ55:BAL55"/>
    <mergeCell ref="BAR55:BAT55"/>
    <mergeCell ref="AXX55:AXZ55"/>
    <mergeCell ref="AYF55:AYH55"/>
    <mergeCell ref="AYN55:AYP55"/>
    <mergeCell ref="AYV55:AYX55"/>
    <mergeCell ref="AZD55:AZF55"/>
    <mergeCell ref="BIR55:BIT55"/>
    <mergeCell ref="BIZ55:BJB55"/>
    <mergeCell ref="BJH55:BJJ55"/>
    <mergeCell ref="BJP55:BJR55"/>
    <mergeCell ref="BJX55:BJZ55"/>
    <mergeCell ref="BHD55:BHF55"/>
    <mergeCell ref="BHL55:BHN55"/>
    <mergeCell ref="BHT55:BHV55"/>
    <mergeCell ref="BIB55:BID55"/>
    <mergeCell ref="BIJ55:BIL55"/>
    <mergeCell ref="BFP55:BFR55"/>
    <mergeCell ref="BFX55:BFZ55"/>
    <mergeCell ref="BGF55:BGH55"/>
    <mergeCell ref="BGN55:BGP55"/>
    <mergeCell ref="BGV55:BGX55"/>
    <mergeCell ref="BEB55:BED55"/>
    <mergeCell ref="BEJ55:BEL55"/>
    <mergeCell ref="BER55:BET55"/>
    <mergeCell ref="BEZ55:BFB55"/>
    <mergeCell ref="BFH55:BFJ55"/>
    <mergeCell ref="BOV55:BOX55"/>
    <mergeCell ref="BPD55:BPF55"/>
    <mergeCell ref="BPL55:BPN55"/>
    <mergeCell ref="BPT55:BPV55"/>
    <mergeCell ref="BQB55:BQD55"/>
    <mergeCell ref="BNH55:BNJ55"/>
    <mergeCell ref="BNP55:BNR55"/>
    <mergeCell ref="BNX55:BNZ55"/>
    <mergeCell ref="BOF55:BOH55"/>
    <mergeCell ref="BON55:BOP55"/>
    <mergeCell ref="BLT55:BLV55"/>
    <mergeCell ref="BMB55:BMD55"/>
    <mergeCell ref="BMJ55:BML55"/>
    <mergeCell ref="BMR55:BMT55"/>
    <mergeCell ref="BMZ55:BNB55"/>
    <mergeCell ref="BKF55:BKH55"/>
    <mergeCell ref="BKN55:BKP55"/>
    <mergeCell ref="BKV55:BKX55"/>
    <mergeCell ref="BLD55:BLF55"/>
    <mergeCell ref="BLL55:BLN55"/>
    <mergeCell ref="BUZ55:BVB55"/>
    <mergeCell ref="BVH55:BVJ55"/>
    <mergeCell ref="BVP55:BVR55"/>
    <mergeCell ref="BVX55:BVZ55"/>
    <mergeCell ref="BWF55:BWH55"/>
    <mergeCell ref="BTL55:BTN55"/>
    <mergeCell ref="BTT55:BTV55"/>
    <mergeCell ref="BUB55:BUD55"/>
    <mergeCell ref="BUJ55:BUL55"/>
    <mergeCell ref="BUR55:BUT55"/>
    <mergeCell ref="BRX55:BRZ55"/>
    <mergeCell ref="BSF55:BSH55"/>
    <mergeCell ref="BSN55:BSP55"/>
    <mergeCell ref="BSV55:BSX55"/>
    <mergeCell ref="BTD55:BTF55"/>
    <mergeCell ref="BQJ55:BQL55"/>
    <mergeCell ref="BQR55:BQT55"/>
    <mergeCell ref="BQZ55:BRB55"/>
    <mergeCell ref="BRH55:BRJ55"/>
    <mergeCell ref="BRP55:BRR55"/>
    <mergeCell ref="CBD55:CBF55"/>
    <mergeCell ref="CBL55:CBN55"/>
    <mergeCell ref="CBT55:CBV55"/>
    <mergeCell ref="CCB55:CCD55"/>
    <mergeCell ref="CCJ55:CCL55"/>
    <mergeCell ref="BZP55:BZR55"/>
    <mergeCell ref="BZX55:BZZ55"/>
    <mergeCell ref="CAF55:CAH55"/>
    <mergeCell ref="CAN55:CAP55"/>
    <mergeCell ref="CAV55:CAX55"/>
    <mergeCell ref="BYB55:BYD55"/>
    <mergeCell ref="BYJ55:BYL55"/>
    <mergeCell ref="BYR55:BYT55"/>
    <mergeCell ref="BYZ55:BZB55"/>
    <mergeCell ref="BZH55:BZJ55"/>
    <mergeCell ref="BWN55:BWP55"/>
    <mergeCell ref="BWV55:BWX55"/>
    <mergeCell ref="BXD55:BXF55"/>
    <mergeCell ref="BXL55:BXN55"/>
    <mergeCell ref="BXT55:BXV55"/>
    <mergeCell ref="CHH55:CHJ55"/>
    <mergeCell ref="CHP55:CHR55"/>
    <mergeCell ref="CHX55:CHZ55"/>
    <mergeCell ref="CIF55:CIH55"/>
    <mergeCell ref="CIN55:CIP55"/>
    <mergeCell ref="CFT55:CFV55"/>
    <mergeCell ref="CGB55:CGD55"/>
    <mergeCell ref="CGJ55:CGL55"/>
    <mergeCell ref="CGR55:CGT55"/>
    <mergeCell ref="CGZ55:CHB55"/>
    <mergeCell ref="CEF55:CEH55"/>
    <mergeCell ref="CEN55:CEP55"/>
    <mergeCell ref="CEV55:CEX55"/>
    <mergeCell ref="CFD55:CFF55"/>
    <mergeCell ref="CFL55:CFN55"/>
    <mergeCell ref="CCR55:CCT55"/>
    <mergeCell ref="CCZ55:CDB55"/>
    <mergeCell ref="CDH55:CDJ55"/>
    <mergeCell ref="CDP55:CDR55"/>
    <mergeCell ref="CDX55:CDZ55"/>
    <mergeCell ref="CNL55:CNN55"/>
    <mergeCell ref="CNT55:CNV55"/>
    <mergeCell ref="COB55:COD55"/>
    <mergeCell ref="COJ55:COL55"/>
    <mergeCell ref="COR55:COT55"/>
    <mergeCell ref="CLX55:CLZ55"/>
    <mergeCell ref="CMF55:CMH55"/>
    <mergeCell ref="CMN55:CMP55"/>
    <mergeCell ref="CMV55:CMX55"/>
    <mergeCell ref="CND55:CNF55"/>
    <mergeCell ref="CKJ55:CKL55"/>
    <mergeCell ref="CKR55:CKT55"/>
    <mergeCell ref="CKZ55:CLB55"/>
    <mergeCell ref="CLH55:CLJ55"/>
    <mergeCell ref="CLP55:CLR55"/>
    <mergeCell ref="CIV55:CIX55"/>
    <mergeCell ref="CJD55:CJF55"/>
    <mergeCell ref="CJL55:CJN55"/>
    <mergeCell ref="CJT55:CJV55"/>
    <mergeCell ref="CKB55:CKD55"/>
    <mergeCell ref="CTP55:CTR55"/>
    <mergeCell ref="CTX55:CTZ55"/>
    <mergeCell ref="CUF55:CUH55"/>
    <mergeCell ref="CUN55:CUP55"/>
    <mergeCell ref="CUV55:CUX55"/>
    <mergeCell ref="CSB55:CSD55"/>
    <mergeCell ref="CSJ55:CSL55"/>
    <mergeCell ref="CSR55:CST55"/>
    <mergeCell ref="CSZ55:CTB55"/>
    <mergeCell ref="CTH55:CTJ55"/>
    <mergeCell ref="CQN55:CQP55"/>
    <mergeCell ref="CQV55:CQX55"/>
    <mergeCell ref="CRD55:CRF55"/>
    <mergeCell ref="CRL55:CRN55"/>
    <mergeCell ref="CRT55:CRV55"/>
    <mergeCell ref="COZ55:CPB55"/>
    <mergeCell ref="CPH55:CPJ55"/>
    <mergeCell ref="CPP55:CPR55"/>
    <mergeCell ref="CPX55:CPZ55"/>
    <mergeCell ref="CQF55:CQH55"/>
    <mergeCell ref="CZT55:CZV55"/>
    <mergeCell ref="DAB55:DAD55"/>
    <mergeCell ref="DAJ55:DAL55"/>
    <mergeCell ref="DAR55:DAT55"/>
    <mergeCell ref="DAZ55:DBB55"/>
    <mergeCell ref="CYF55:CYH55"/>
    <mergeCell ref="CYN55:CYP55"/>
    <mergeCell ref="CYV55:CYX55"/>
    <mergeCell ref="CZD55:CZF55"/>
    <mergeCell ref="CZL55:CZN55"/>
    <mergeCell ref="CWR55:CWT55"/>
    <mergeCell ref="CWZ55:CXB55"/>
    <mergeCell ref="CXH55:CXJ55"/>
    <mergeCell ref="CXP55:CXR55"/>
    <mergeCell ref="CXX55:CXZ55"/>
    <mergeCell ref="CVD55:CVF55"/>
    <mergeCell ref="CVL55:CVN55"/>
    <mergeCell ref="CVT55:CVV55"/>
    <mergeCell ref="CWB55:CWD55"/>
    <mergeCell ref="CWJ55:CWL55"/>
    <mergeCell ref="DFX55:DFZ55"/>
    <mergeCell ref="DGF55:DGH55"/>
    <mergeCell ref="DGN55:DGP55"/>
    <mergeCell ref="DGV55:DGX55"/>
    <mergeCell ref="DHD55:DHF55"/>
    <mergeCell ref="DEJ55:DEL55"/>
    <mergeCell ref="DER55:DET55"/>
    <mergeCell ref="DEZ55:DFB55"/>
    <mergeCell ref="DFH55:DFJ55"/>
    <mergeCell ref="DFP55:DFR55"/>
    <mergeCell ref="DCV55:DCX55"/>
    <mergeCell ref="DDD55:DDF55"/>
    <mergeCell ref="DDL55:DDN55"/>
    <mergeCell ref="DDT55:DDV55"/>
    <mergeCell ref="DEB55:DED55"/>
    <mergeCell ref="DBH55:DBJ55"/>
    <mergeCell ref="DBP55:DBR55"/>
    <mergeCell ref="DBX55:DBZ55"/>
    <mergeCell ref="DCF55:DCH55"/>
    <mergeCell ref="DCN55:DCP55"/>
    <mergeCell ref="DMB55:DMD55"/>
    <mergeCell ref="DMJ55:DML55"/>
    <mergeCell ref="DMR55:DMT55"/>
    <mergeCell ref="DMZ55:DNB55"/>
    <mergeCell ref="DNH55:DNJ55"/>
    <mergeCell ref="DKN55:DKP55"/>
    <mergeCell ref="DKV55:DKX55"/>
    <mergeCell ref="DLD55:DLF55"/>
    <mergeCell ref="DLL55:DLN55"/>
    <mergeCell ref="DLT55:DLV55"/>
    <mergeCell ref="DIZ55:DJB55"/>
    <mergeCell ref="DJH55:DJJ55"/>
    <mergeCell ref="DJP55:DJR55"/>
    <mergeCell ref="DJX55:DJZ55"/>
    <mergeCell ref="DKF55:DKH55"/>
    <mergeCell ref="DHL55:DHN55"/>
    <mergeCell ref="DHT55:DHV55"/>
    <mergeCell ref="DIB55:DID55"/>
    <mergeCell ref="DIJ55:DIL55"/>
    <mergeCell ref="DIR55:DIT55"/>
    <mergeCell ref="DSF55:DSH55"/>
    <mergeCell ref="DSN55:DSP55"/>
    <mergeCell ref="DSV55:DSX55"/>
    <mergeCell ref="DTD55:DTF55"/>
    <mergeCell ref="DTL55:DTN55"/>
    <mergeCell ref="DQR55:DQT55"/>
    <mergeCell ref="DQZ55:DRB55"/>
    <mergeCell ref="DRH55:DRJ55"/>
    <mergeCell ref="DRP55:DRR55"/>
    <mergeCell ref="DRX55:DRZ55"/>
    <mergeCell ref="DPD55:DPF55"/>
    <mergeCell ref="DPL55:DPN55"/>
    <mergeCell ref="DPT55:DPV55"/>
    <mergeCell ref="DQB55:DQD55"/>
    <mergeCell ref="DQJ55:DQL55"/>
    <mergeCell ref="DNP55:DNR55"/>
    <mergeCell ref="DNX55:DNZ55"/>
    <mergeCell ref="DOF55:DOH55"/>
    <mergeCell ref="DON55:DOP55"/>
    <mergeCell ref="DOV55:DOX55"/>
    <mergeCell ref="DYJ55:DYL55"/>
    <mergeCell ref="DYR55:DYT55"/>
    <mergeCell ref="DYZ55:DZB55"/>
    <mergeCell ref="DZH55:DZJ55"/>
    <mergeCell ref="DZP55:DZR55"/>
    <mergeCell ref="DWV55:DWX55"/>
    <mergeCell ref="DXD55:DXF55"/>
    <mergeCell ref="DXL55:DXN55"/>
    <mergeCell ref="DXT55:DXV55"/>
    <mergeCell ref="DYB55:DYD55"/>
    <mergeCell ref="DVH55:DVJ55"/>
    <mergeCell ref="DVP55:DVR55"/>
    <mergeCell ref="DVX55:DVZ55"/>
    <mergeCell ref="DWF55:DWH55"/>
    <mergeCell ref="DWN55:DWP55"/>
    <mergeCell ref="DTT55:DTV55"/>
    <mergeCell ref="DUB55:DUD55"/>
    <mergeCell ref="DUJ55:DUL55"/>
    <mergeCell ref="DUR55:DUT55"/>
    <mergeCell ref="DUZ55:DVB55"/>
    <mergeCell ref="EEN55:EEP55"/>
    <mergeCell ref="EEV55:EEX55"/>
    <mergeCell ref="EFD55:EFF55"/>
    <mergeCell ref="EFL55:EFN55"/>
    <mergeCell ref="EFT55:EFV55"/>
    <mergeCell ref="ECZ55:EDB55"/>
    <mergeCell ref="EDH55:EDJ55"/>
    <mergeCell ref="EDP55:EDR55"/>
    <mergeCell ref="EDX55:EDZ55"/>
    <mergeCell ref="EEF55:EEH55"/>
    <mergeCell ref="EBL55:EBN55"/>
    <mergeCell ref="EBT55:EBV55"/>
    <mergeCell ref="ECB55:ECD55"/>
    <mergeCell ref="ECJ55:ECL55"/>
    <mergeCell ref="ECR55:ECT55"/>
    <mergeCell ref="DZX55:DZZ55"/>
    <mergeCell ref="EAF55:EAH55"/>
    <mergeCell ref="EAN55:EAP55"/>
    <mergeCell ref="EAV55:EAX55"/>
    <mergeCell ref="EBD55:EBF55"/>
    <mergeCell ref="EKR55:EKT55"/>
    <mergeCell ref="EKZ55:ELB55"/>
    <mergeCell ref="ELH55:ELJ55"/>
    <mergeCell ref="ELP55:ELR55"/>
    <mergeCell ref="ELX55:ELZ55"/>
    <mergeCell ref="EJD55:EJF55"/>
    <mergeCell ref="EJL55:EJN55"/>
    <mergeCell ref="EJT55:EJV55"/>
    <mergeCell ref="EKB55:EKD55"/>
    <mergeCell ref="EKJ55:EKL55"/>
    <mergeCell ref="EHP55:EHR55"/>
    <mergeCell ref="EHX55:EHZ55"/>
    <mergeCell ref="EIF55:EIH55"/>
    <mergeCell ref="EIN55:EIP55"/>
    <mergeCell ref="EIV55:EIX55"/>
    <mergeCell ref="EGB55:EGD55"/>
    <mergeCell ref="EGJ55:EGL55"/>
    <mergeCell ref="EGR55:EGT55"/>
    <mergeCell ref="EGZ55:EHB55"/>
    <mergeCell ref="EHH55:EHJ55"/>
    <mergeCell ref="EQV55:EQX55"/>
    <mergeCell ref="ERD55:ERF55"/>
    <mergeCell ref="ERL55:ERN55"/>
    <mergeCell ref="ERT55:ERV55"/>
    <mergeCell ref="ESB55:ESD55"/>
    <mergeCell ref="EPH55:EPJ55"/>
    <mergeCell ref="EPP55:EPR55"/>
    <mergeCell ref="EPX55:EPZ55"/>
    <mergeCell ref="EQF55:EQH55"/>
    <mergeCell ref="EQN55:EQP55"/>
    <mergeCell ref="ENT55:ENV55"/>
    <mergeCell ref="EOB55:EOD55"/>
    <mergeCell ref="EOJ55:EOL55"/>
    <mergeCell ref="EOR55:EOT55"/>
    <mergeCell ref="EOZ55:EPB55"/>
    <mergeCell ref="EMF55:EMH55"/>
    <mergeCell ref="EMN55:EMP55"/>
    <mergeCell ref="EMV55:EMX55"/>
    <mergeCell ref="END55:ENF55"/>
    <mergeCell ref="ENL55:ENN55"/>
    <mergeCell ref="EWZ55:EXB55"/>
    <mergeCell ref="EXH55:EXJ55"/>
    <mergeCell ref="EXP55:EXR55"/>
    <mergeCell ref="EXX55:EXZ55"/>
    <mergeCell ref="EYF55:EYH55"/>
    <mergeCell ref="EVL55:EVN55"/>
    <mergeCell ref="EVT55:EVV55"/>
    <mergeCell ref="EWB55:EWD55"/>
    <mergeCell ref="EWJ55:EWL55"/>
    <mergeCell ref="EWR55:EWT55"/>
    <mergeCell ref="ETX55:ETZ55"/>
    <mergeCell ref="EUF55:EUH55"/>
    <mergeCell ref="EUN55:EUP55"/>
    <mergeCell ref="EUV55:EUX55"/>
    <mergeCell ref="EVD55:EVF55"/>
    <mergeCell ref="ESJ55:ESL55"/>
    <mergeCell ref="ESR55:EST55"/>
    <mergeCell ref="ESZ55:ETB55"/>
    <mergeCell ref="ETH55:ETJ55"/>
    <mergeCell ref="ETP55:ETR55"/>
    <mergeCell ref="FDD55:FDF55"/>
    <mergeCell ref="FDL55:FDN55"/>
    <mergeCell ref="FDT55:FDV55"/>
    <mergeCell ref="FEB55:FED55"/>
    <mergeCell ref="FEJ55:FEL55"/>
    <mergeCell ref="FBP55:FBR55"/>
    <mergeCell ref="FBX55:FBZ55"/>
    <mergeCell ref="FCF55:FCH55"/>
    <mergeCell ref="FCN55:FCP55"/>
    <mergeCell ref="FCV55:FCX55"/>
    <mergeCell ref="FAB55:FAD55"/>
    <mergeCell ref="FAJ55:FAL55"/>
    <mergeCell ref="FAR55:FAT55"/>
    <mergeCell ref="FAZ55:FBB55"/>
    <mergeCell ref="FBH55:FBJ55"/>
    <mergeCell ref="EYN55:EYP55"/>
    <mergeCell ref="EYV55:EYX55"/>
    <mergeCell ref="EZD55:EZF55"/>
    <mergeCell ref="EZL55:EZN55"/>
    <mergeCell ref="EZT55:EZV55"/>
    <mergeCell ref="FJH55:FJJ55"/>
    <mergeCell ref="FJP55:FJR55"/>
    <mergeCell ref="FJX55:FJZ55"/>
    <mergeCell ref="FKF55:FKH55"/>
    <mergeCell ref="FKN55:FKP55"/>
    <mergeCell ref="FHT55:FHV55"/>
    <mergeCell ref="FIB55:FID55"/>
    <mergeCell ref="FIJ55:FIL55"/>
    <mergeCell ref="FIR55:FIT55"/>
    <mergeCell ref="FIZ55:FJB55"/>
    <mergeCell ref="FGF55:FGH55"/>
    <mergeCell ref="FGN55:FGP55"/>
    <mergeCell ref="FGV55:FGX55"/>
    <mergeCell ref="FHD55:FHF55"/>
    <mergeCell ref="FHL55:FHN55"/>
    <mergeCell ref="FER55:FET55"/>
    <mergeCell ref="FEZ55:FFB55"/>
    <mergeCell ref="FFH55:FFJ55"/>
    <mergeCell ref="FFP55:FFR55"/>
    <mergeCell ref="FFX55:FFZ55"/>
    <mergeCell ref="FPL55:FPN55"/>
    <mergeCell ref="FPT55:FPV55"/>
    <mergeCell ref="FQB55:FQD55"/>
    <mergeCell ref="FQJ55:FQL55"/>
    <mergeCell ref="FQR55:FQT55"/>
    <mergeCell ref="FNX55:FNZ55"/>
    <mergeCell ref="FOF55:FOH55"/>
    <mergeCell ref="FON55:FOP55"/>
    <mergeCell ref="FOV55:FOX55"/>
    <mergeCell ref="FPD55:FPF55"/>
    <mergeCell ref="FMJ55:FML55"/>
    <mergeCell ref="FMR55:FMT55"/>
    <mergeCell ref="FMZ55:FNB55"/>
    <mergeCell ref="FNH55:FNJ55"/>
    <mergeCell ref="FNP55:FNR55"/>
    <mergeCell ref="FKV55:FKX55"/>
    <mergeCell ref="FLD55:FLF55"/>
    <mergeCell ref="FLL55:FLN55"/>
    <mergeCell ref="FLT55:FLV55"/>
    <mergeCell ref="FMB55:FMD55"/>
    <mergeCell ref="FVP55:FVR55"/>
    <mergeCell ref="FVX55:FVZ55"/>
    <mergeCell ref="FWF55:FWH55"/>
    <mergeCell ref="FWN55:FWP55"/>
    <mergeCell ref="FWV55:FWX55"/>
    <mergeCell ref="FUB55:FUD55"/>
    <mergeCell ref="FUJ55:FUL55"/>
    <mergeCell ref="FUR55:FUT55"/>
    <mergeCell ref="FUZ55:FVB55"/>
    <mergeCell ref="FVH55:FVJ55"/>
    <mergeCell ref="FSN55:FSP55"/>
    <mergeCell ref="FSV55:FSX55"/>
    <mergeCell ref="FTD55:FTF55"/>
    <mergeCell ref="FTL55:FTN55"/>
    <mergeCell ref="FTT55:FTV55"/>
    <mergeCell ref="FQZ55:FRB55"/>
    <mergeCell ref="FRH55:FRJ55"/>
    <mergeCell ref="FRP55:FRR55"/>
    <mergeCell ref="FRX55:FRZ55"/>
    <mergeCell ref="FSF55:FSH55"/>
    <mergeCell ref="GBT55:GBV55"/>
    <mergeCell ref="GCB55:GCD55"/>
    <mergeCell ref="GCJ55:GCL55"/>
    <mergeCell ref="GCR55:GCT55"/>
    <mergeCell ref="GCZ55:GDB55"/>
    <mergeCell ref="GAF55:GAH55"/>
    <mergeCell ref="GAN55:GAP55"/>
    <mergeCell ref="GAV55:GAX55"/>
    <mergeCell ref="GBD55:GBF55"/>
    <mergeCell ref="GBL55:GBN55"/>
    <mergeCell ref="FYR55:FYT55"/>
    <mergeCell ref="FYZ55:FZB55"/>
    <mergeCell ref="FZH55:FZJ55"/>
    <mergeCell ref="FZP55:FZR55"/>
    <mergeCell ref="FZX55:FZZ55"/>
    <mergeCell ref="FXD55:FXF55"/>
    <mergeCell ref="FXL55:FXN55"/>
    <mergeCell ref="FXT55:FXV55"/>
    <mergeCell ref="FYB55:FYD55"/>
    <mergeCell ref="FYJ55:FYL55"/>
    <mergeCell ref="GHX55:GHZ55"/>
    <mergeCell ref="GIF55:GIH55"/>
    <mergeCell ref="GIN55:GIP55"/>
    <mergeCell ref="GIV55:GIX55"/>
    <mergeCell ref="GJD55:GJF55"/>
    <mergeCell ref="GGJ55:GGL55"/>
    <mergeCell ref="GGR55:GGT55"/>
    <mergeCell ref="GGZ55:GHB55"/>
    <mergeCell ref="GHH55:GHJ55"/>
    <mergeCell ref="GHP55:GHR55"/>
    <mergeCell ref="GEV55:GEX55"/>
    <mergeCell ref="GFD55:GFF55"/>
    <mergeCell ref="GFL55:GFN55"/>
    <mergeCell ref="GFT55:GFV55"/>
    <mergeCell ref="GGB55:GGD55"/>
    <mergeCell ref="GDH55:GDJ55"/>
    <mergeCell ref="GDP55:GDR55"/>
    <mergeCell ref="GDX55:GDZ55"/>
    <mergeCell ref="GEF55:GEH55"/>
    <mergeCell ref="GEN55:GEP55"/>
    <mergeCell ref="GOB55:GOD55"/>
    <mergeCell ref="GOJ55:GOL55"/>
    <mergeCell ref="GOR55:GOT55"/>
    <mergeCell ref="GOZ55:GPB55"/>
    <mergeCell ref="GPH55:GPJ55"/>
    <mergeCell ref="GMN55:GMP55"/>
    <mergeCell ref="GMV55:GMX55"/>
    <mergeCell ref="GND55:GNF55"/>
    <mergeCell ref="GNL55:GNN55"/>
    <mergeCell ref="GNT55:GNV55"/>
    <mergeCell ref="GKZ55:GLB55"/>
    <mergeCell ref="GLH55:GLJ55"/>
    <mergeCell ref="GLP55:GLR55"/>
    <mergeCell ref="GLX55:GLZ55"/>
    <mergeCell ref="GMF55:GMH55"/>
    <mergeCell ref="GJL55:GJN55"/>
    <mergeCell ref="GJT55:GJV55"/>
    <mergeCell ref="GKB55:GKD55"/>
    <mergeCell ref="GKJ55:GKL55"/>
    <mergeCell ref="GKR55:GKT55"/>
    <mergeCell ref="GUF55:GUH55"/>
    <mergeCell ref="GUN55:GUP55"/>
    <mergeCell ref="GUV55:GUX55"/>
    <mergeCell ref="GVD55:GVF55"/>
    <mergeCell ref="GVL55:GVN55"/>
    <mergeCell ref="GSR55:GST55"/>
    <mergeCell ref="GSZ55:GTB55"/>
    <mergeCell ref="GTH55:GTJ55"/>
    <mergeCell ref="GTP55:GTR55"/>
    <mergeCell ref="GTX55:GTZ55"/>
    <mergeCell ref="GRD55:GRF55"/>
    <mergeCell ref="GRL55:GRN55"/>
    <mergeCell ref="GRT55:GRV55"/>
    <mergeCell ref="GSB55:GSD55"/>
    <mergeCell ref="GSJ55:GSL55"/>
    <mergeCell ref="GPP55:GPR55"/>
    <mergeCell ref="GPX55:GPZ55"/>
    <mergeCell ref="GQF55:GQH55"/>
    <mergeCell ref="GQN55:GQP55"/>
    <mergeCell ref="GQV55:GQX55"/>
    <mergeCell ref="HAJ55:HAL55"/>
    <mergeCell ref="HAR55:HAT55"/>
    <mergeCell ref="HAZ55:HBB55"/>
    <mergeCell ref="HBH55:HBJ55"/>
    <mergeCell ref="HBP55:HBR55"/>
    <mergeCell ref="GYV55:GYX55"/>
    <mergeCell ref="GZD55:GZF55"/>
    <mergeCell ref="GZL55:GZN55"/>
    <mergeCell ref="GZT55:GZV55"/>
    <mergeCell ref="HAB55:HAD55"/>
    <mergeCell ref="GXH55:GXJ55"/>
    <mergeCell ref="GXP55:GXR55"/>
    <mergeCell ref="GXX55:GXZ55"/>
    <mergeCell ref="GYF55:GYH55"/>
    <mergeCell ref="GYN55:GYP55"/>
    <mergeCell ref="GVT55:GVV55"/>
    <mergeCell ref="GWB55:GWD55"/>
    <mergeCell ref="GWJ55:GWL55"/>
    <mergeCell ref="GWR55:GWT55"/>
    <mergeCell ref="GWZ55:GXB55"/>
    <mergeCell ref="HGN55:HGP55"/>
    <mergeCell ref="HGV55:HGX55"/>
    <mergeCell ref="HHD55:HHF55"/>
    <mergeCell ref="HHL55:HHN55"/>
    <mergeCell ref="HHT55:HHV55"/>
    <mergeCell ref="HEZ55:HFB55"/>
    <mergeCell ref="HFH55:HFJ55"/>
    <mergeCell ref="HFP55:HFR55"/>
    <mergeCell ref="HFX55:HFZ55"/>
    <mergeCell ref="HGF55:HGH55"/>
    <mergeCell ref="HDL55:HDN55"/>
    <mergeCell ref="HDT55:HDV55"/>
    <mergeCell ref="HEB55:HED55"/>
    <mergeCell ref="HEJ55:HEL55"/>
    <mergeCell ref="HER55:HET55"/>
    <mergeCell ref="HBX55:HBZ55"/>
    <mergeCell ref="HCF55:HCH55"/>
    <mergeCell ref="HCN55:HCP55"/>
    <mergeCell ref="HCV55:HCX55"/>
    <mergeCell ref="HDD55:HDF55"/>
    <mergeCell ref="HMR55:HMT55"/>
    <mergeCell ref="HMZ55:HNB55"/>
    <mergeCell ref="HNH55:HNJ55"/>
    <mergeCell ref="HNP55:HNR55"/>
    <mergeCell ref="HNX55:HNZ55"/>
    <mergeCell ref="HLD55:HLF55"/>
    <mergeCell ref="HLL55:HLN55"/>
    <mergeCell ref="HLT55:HLV55"/>
    <mergeCell ref="HMB55:HMD55"/>
    <mergeCell ref="HMJ55:HML55"/>
    <mergeCell ref="HJP55:HJR55"/>
    <mergeCell ref="HJX55:HJZ55"/>
    <mergeCell ref="HKF55:HKH55"/>
    <mergeCell ref="HKN55:HKP55"/>
    <mergeCell ref="HKV55:HKX55"/>
    <mergeCell ref="HIB55:HID55"/>
    <mergeCell ref="HIJ55:HIL55"/>
    <mergeCell ref="HIR55:HIT55"/>
    <mergeCell ref="HIZ55:HJB55"/>
    <mergeCell ref="HJH55:HJJ55"/>
    <mergeCell ref="HSV55:HSX55"/>
    <mergeCell ref="HTD55:HTF55"/>
    <mergeCell ref="HTL55:HTN55"/>
    <mergeCell ref="HTT55:HTV55"/>
    <mergeCell ref="HUB55:HUD55"/>
    <mergeCell ref="HRH55:HRJ55"/>
    <mergeCell ref="HRP55:HRR55"/>
    <mergeCell ref="HRX55:HRZ55"/>
    <mergeCell ref="HSF55:HSH55"/>
    <mergeCell ref="HSN55:HSP55"/>
    <mergeCell ref="HPT55:HPV55"/>
    <mergeCell ref="HQB55:HQD55"/>
    <mergeCell ref="HQJ55:HQL55"/>
    <mergeCell ref="HQR55:HQT55"/>
    <mergeCell ref="HQZ55:HRB55"/>
    <mergeCell ref="HOF55:HOH55"/>
    <mergeCell ref="HON55:HOP55"/>
    <mergeCell ref="HOV55:HOX55"/>
    <mergeCell ref="HPD55:HPF55"/>
    <mergeCell ref="HPL55:HPN55"/>
    <mergeCell ref="HYZ55:HZB55"/>
    <mergeCell ref="HZH55:HZJ55"/>
    <mergeCell ref="HZP55:HZR55"/>
    <mergeCell ref="HZX55:HZZ55"/>
    <mergeCell ref="IAF55:IAH55"/>
    <mergeCell ref="HXL55:HXN55"/>
    <mergeCell ref="HXT55:HXV55"/>
    <mergeCell ref="HYB55:HYD55"/>
    <mergeCell ref="HYJ55:HYL55"/>
    <mergeCell ref="HYR55:HYT55"/>
    <mergeCell ref="HVX55:HVZ55"/>
    <mergeCell ref="HWF55:HWH55"/>
    <mergeCell ref="HWN55:HWP55"/>
    <mergeCell ref="HWV55:HWX55"/>
    <mergeCell ref="HXD55:HXF55"/>
    <mergeCell ref="HUJ55:HUL55"/>
    <mergeCell ref="HUR55:HUT55"/>
    <mergeCell ref="HUZ55:HVB55"/>
    <mergeCell ref="HVH55:HVJ55"/>
    <mergeCell ref="HVP55:HVR55"/>
    <mergeCell ref="IFD55:IFF55"/>
    <mergeCell ref="IFL55:IFN55"/>
    <mergeCell ref="IFT55:IFV55"/>
    <mergeCell ref="IGB55:IGD55"/>
    <mergeCell ref="IGJ55:IGL55"/>
    <mergeCell ref="IDP55:IDR55"/>
    <mergeCell ref="IDX55:IDZ55"/>
    <mergeCell ref="IEF55:IEH55"/>
    <mergeCell ref="IEN55:IEP55"/>
    <mergeCell ref="IEV55:IEX55"/>
    <mergeCell ref="ICB55:ICD55"/>
    <mergeCell ref="ICJ55:ICL55"/>
    <mergeCell ref="ICR55:ICT55"/>
    <mergeCell ref="ICZ55:IDB55"/>
    <mergeCell ref="IDH55:IDJ55"/>
    <mergeCell ref="IAN55:IAP55"/>
    <mergeCell ref="IAV55:IAX55"/>
    <mergeCell ref="IBD55:IBF55"/>
    <mergeCell ref="IBL55:IBN55"/>
    <mergeCell ref="IBT55:IBV55"/>
    <mergeCell ref="ILH55:ILJ55"/>
    <mergeCell ref="ILP55:ILR55"/>
    <mergeCell ref="ILX55:ILZ55"/>
    <mergeCell ref="IMF55:IMH55"/>
    <mergeCell ref="IMN55:IMP55"/>
    <mergeCell ref="IJT55:IJV55"/>
    <mergeCell ref="IKB55:IKD55"/>
    <mergeCell ref="IKJ55:IKL55"/>
    <mergeCell ref="IKR55:IKT55"/>
    <mergeCell ref="IKZ55:ILB55"/>
    <mergeCell ref="IIF55:IIH55"/>
    <mergeCell ref="IIN55:IIP55"/>
    <mergeCell ref="IIV55:IIX55"/>
    <mergeCell ref="IJD55:IJF55"/>
    <mergeCell ref="IJL55:IJN55"/>
    <mergeCell ref="IGR55:IGT55"/>
    <mergeCell ref="IGZ55:IHB55"/>
    <mergeCell ref="IHH55:IHJ55"/>
    <mergeCell ref="IHP55:IHR55"/>
    <mergeCell ref="IHX55:IHZ55"/>
    <mergeCell ref="IRL55:IRN55"/>
    <mergeCell ref="IRT55:IRV55"/>
    <mergeCell ref="ISB55:ISD55"/>
    <mergeCell ref="ISJ55:ISL55"/>
    <mergeCell ref="ISR55:IST55"/>
    <mergeCell ref="IPX55:IPZ55"/>
    <mergeCell ref="IQF55:IQH55"/>
    <mergeCell ref="IQN55:IQP55"/>
    <mergeCell ref="IQV55:IQX55"/>
    <mergeCell ref="IRD55:IRF55"/>
    <mergeCell ref="IOJ55:IOL55"/>
    <mergeCell ref="IOR55:IOT55"/>
    <mergeCell ref="IOZ55:IPB55"/>
    <mergeCell ref="IPH55:IPJ55"/>
    <mergeCell ref="IPP55:IPR55"/>
    <mergeCell ref="IMV55:IMX55"/>
    <mergeCell ref="IND55:INF55"/>
    <mergeCell ref="INL55:INN55"/>
    <mergeCell ref="INT55:INV55"/>
    <mergeCell ref="IOB55:IOD55"/>
    <mergeCell ref="IXP55:IXR55"/>
    <mergeCell ref="IXX55:IXZ55"/>
    <mergeCell ref="IYF55:IYH55"/>
    <mergeCell ref="IYN55:IYP55"/>
    <mergeCell ref="IYV55:IYX55"/>
    <mergeCell ref="IWB55:IWD55"/>
    <mergeCell ref="IWJ55:IWL55"/>
    <mergeCell ref="IWR55:IWT55"/>
    <mergeCell ref="IWZ55:IXB55"/>
    <mergeCell ref="IXH55:IXJ55"/>
    <mergeCell ref="IUN55:IUP55"/>
    <mergeCell ref="IUV55:IUX55"/>
    <mergeCell ref="IVD55:IVF55"/>
    <mergeCell ref="IVL55:IVN55"/>
    <mergeCell ref="IVT55:IVV55"/>
    <mergeCell ref="ISZ55:ITB55"/>
    <mergeCell ref="ITH55:ITJ55"/>
    <mergeCell ref="ITP55:ITR55"/>
    <mergeCell ref="ITX55:ITZ55"/>
    <mergeCell ref="IUF55:IUH55"/>
    <mergeCell ref="JDT55:JDV55"/>
    <mergeCell ref="JEB55:JED55"/>
    <mergeCell ref="JEJ55:JEL55"/>
    <mergeCell ref="JER55:JET55"/>
    <mergeCell ref="JEZ55:JFB55"/>
    <mergeCell ref="JCF55:JCH55"/>
    <mergeCell ref="JCN55:JCP55"/>
    <mergeCell ref="JCV55:JCX55"/>
    <mergeCell ref="JDD55:JDF55"/>
    <mergeCell ref="JDL55:JDN55"/>
    <mergeCell ref="JAR55:JAT55"/>
    <mergeCell ref="JAZ55:JBB55"/>
    <mergeCell ref="JBH55:JBJ55"/>
    <mergeCell ref="JBP55:JBR55"/>
    <mergeCell ref="JBX55:JBZ55"/>
    <mergeCell ref="IZD55:IZF55"/>
    <mergeCell ref="IZL55:IZN55"/>
    <mergeCell ref="IZT55:IZV55"/>
    <mergeCell ref="JAB55:JAD55"/>
    <mergeCell ref="JAJ55:JAL55"/>
    <mergeCell ref="JJX55:JJZ55"/>
    <mergeCell ref="JKF55:JKH55"/>
    <mergeCell ref="JKN55:JKP55"/>
    <mergeCell ref="JKV55:JKX55"/>
    <mergeCell ref="JLD55:JLF55"/>
    <mergeCell ref="JIJ55:JIL55"/>
    <mergeCell ref="JIR55:JIT55"/>
    <mergeCell ref="JIZ55:JJB55"/>
    <mergeCell ref="JJH55:JJJ55"/>
    <mergeCell ref="JJP55:JJR55"/>
    <mergeCell ref="JGV55:JGX55"/>
    <mergeCell ref="JHD55:JHF55"/>
    <mergeCell ref="JHL55:JHN55"/>
    <mergeCell ref="JHT55:JHV55"/>
    <mergeCell ref="JIB55:JID55"/>
    <mergeCell ref="JFH55:JFJ55"/>
    <mergeCell ref="JFP55:JFR55"/>
    <mergeCell ref="JFX55:JFZ55"/>
    <mergeCell ref="JGF55:JGH55"/>
    <mergeCell ref="JGN55:JGP55"/>
    <mergeCell ref="JQB55:JQD55"/>
    <mergeCell ref="JQJ55:JQL55"/>
    <mergeCell ref="JQR55:JQT55"/>
    <mergeCell ref="JQZ55:JRB55"/>
    <mergeCell ref="JRH55:JRJ55"/>
    <mergeCell ref="JON55:JOP55"/>
    <mergeCell ref="JOV55:JOX55"/>
    <mergeCell ref="JPD55:JPF55"/>
    <mergeCell ref="JPL55:JPN55"/>
    <mergeCell ref="JPT55:JPV55"/>
    <mergeCell ref="JMZ55:JNB55"/>
    <mergeCell ref="JNH55:JNJ55"/>
    <mergeCell ref="JNP55:JNR55"/>
    <mergeCell ref="JNX55:JNZ55"/>
    <mergeCell ref="JOF55:JOH55"/>
    <mergeCell ref="JLL55:JLN55"/>
    <mergeCell ref="JLT55:JLV55"/>
    <mergeCell ref="JMB55:JMD55"/>
    <mergeCell ref="JMJ55:JML55"/>
    <mergeCell ref="JMR55:JMT55"/>
    <mergeCell ref="JWF55:JWH55"/>
    <mergeCell ref="JWN55:JWP55"/>
    <mergeCell ref="JWV55:JWX55"/>
    <mergeCell ref="JXD55:JXF55"/>
    <mergeCell ref="JXL55:JXN55"/>
    <mergeCell ref="JUR55:JUT55"/>
    <mergeCell ref="JUZ55:JVB55"/>
    <mergeCell ref="JVH55:JVJ55"/>
    <mergeCell ref="JVP55:JVR55"/>
    <mergeCell ref="JVX55:JVZ55"/>
    <mergeCell ref="JTD55:JTF55"/>
    <mergeCell ref="JTL55:JTN55"/>
    <mergeCell ref="JTT55:JTV55"/>
    <mergeCell ref="JUB55:JUD55"/>
    <mergeCell ref="JUJ55:JUL55"/>
    <mergeCell ref="JRP55:JRR55"/>
    <mergeCell ref="JRX55:JRZ55"/>
    <mergeCell ref="JSF55:JSH55"/>
    <mergeCell ref="JSN55:JSP55"/>
    <mergeCell ref="JSV55:JSX55"/>
    <mergeCell ref="KCJ55:KCL55"/>
    <mergeCell ref="KCR55:KCT55"/>
    <mergeCell ref="KCZ55:KDB55"/>
    <mergeCell ref="KDH55:KDJ55"/>
    <mergeCell ref="KDP55:KDR55"/>
    <mergeCell ref="KAV55:KAX55"/>
    <mergeCell ref="KBD55:KBF55"/>
    <mergeCell ref="KBL55:KBN55"/>
    <mergeCell ref="KBT55:KBV55"/>
    <mergeCell ref="KCB55:KCD55"/>
    <mergeCell ref="JZH55:JZJ55"/>
    <mergeCell ref="JZP55:JZR55"/>
    <mergeCell ref="JZX55:JZZ55"/>
    <mergeCell ref="KAF55:KAH55"/>
    <mergeCell ref="KAN55:KAP55"/>
    <mergeCell ref="JXT55:JXV55"/>
    <mergeCell ref="JYB55:JYD55"/>
    <mergeCell ref="JYJ55:JYL55"/>
    <mergeCell ref="JYR55:JYT55"/>
    <mergeCell ref="JYZ55:JZB55"/>
    <mergeCell ref="KIN55:KIP55"/>
    <mergeCell ref="KIV55:KIX55"/>
    <mergeCell ref="KJD55:KJF55"/>
    <mergeCell ref="KJL55:KJN55"/>
    <mergeCell ref="KJT55:KJV55"/>
    <mergeCell ref="KGZ55:KHB55"/>
    <mergeCell ref="KHH55:KHJ55"/>
    <mergeCell ref="KHP55:KHR55"/>
    <mergeCell ref="KHX55:KHZ55"/>
    <mergeCell ref="KIF55:KIH55"/>
    <mergeCell ref="KFL55:KFN55"/>
    <mergeCell ref="KFT55:KFV55"/>
    <mergeCell ref="KGB55:KGD55"/>
    <mergeCell ref="KGJ55:KGL55"/>
    <mergeCell ref="KGR55:KGT55"/>
    <mergeCell ref="KDX55:KDZ55"/>
    <mergeCell ref="KEF55:KEH55"/>
    <mergeCell ref="KEN55:KEP55"/>
    <mergeCell ref="KEV55:KEX55"/>
    <mergeCell ref="KFD55:KFF55"/>
    <mergeCell ref="KOR55:KOT55"/>
    <mergeCell ref="KOZ55:KPB55"/>
    <mergeCell ref="KPH55:KPJ55"/>
    <mergeCell ref="KPP55:KPR55"/>
    <mergeCell ref="KPX55:KPZ55"/>
    <mergeCell ref="KND55:KNF55"/>
    <mergeCell ref="KNL55:KNN55"/>
    <mergeCell ref="KNT55:KNV55"/>
    <mergeCell ref="KOB55:KOD55"/>
    <mergeCell ref="KOJ55:KOL55"/>
    <mergeCell ref="KLP55:KLR55"/>
    <mergeCell ref="KLX55:KLZ55"/>
    <mergeCell ref="KMF55:KMH55"/>
    <mergeCell ref="KMN55:KMP55"/>
    <mergeCell ref="KMV55:KMX55"/>
    <mergeCell ref="KKB55:KKD55"/>
    <mergeCell ref="KKJ55:KKL55"/>
    <mergeCell ref="KKR55:KKT55"/>
    <mergeCell ref="KKZ55:KLB55"/>
    <mergeCell ref="KLH55:KLJ55"/>
    <mergeCell ref="KUV55:KUX55"/>
    <mergeCell ref="KVD55:KVF55"/>
    <mergeCell ref="KVL55:KVN55"/>
    <mergeCell ref="KVT55:KVV55"/>
    <mergeCell ref="KWB55:KWD55"/>
    <mergeCell ref="KTH55:KTJ55"/>
    <mergeCell ref="KTP55:KTR55"/>
    <mergeCell ref="KTX55:KTZ55"/>
    <mergeCell ref="KUF55:KUH55"/>
    <mergeCell ref="KUN55:KUP55"/>
    <mergeCell ref="KRT55:KRV55"/>
    <mergeCell ref="KSB55:KSD55"/>
    <mergeCell ref="KSJ55:KSL55"/>
    <mergeCell ref="KSR55:KST55"/>
    <mergeCell ref="KSZ55:KTB55"/>
    <mergeCell ref="KQF55:KQH55"/>
    <mergeCell ref="KQN55:KQP55"/>
    <mergeCell ref="KQV55:KQX55"/>
    <mergeCell ref="KRD55:KRF55"/>
    <mergeCell ref="KRL55:KRN55"/>
    <mergeCell ref="LAZ55:LBB55"/>
    <mergeCell ref="LBH55:LBJ55"/>
    <mergeCell ref="LBP55:LBR55"/>
    <mergeCell ref="LBX55:LBZ55"/>
    <mergeCell ref="LCF55:LCH55"/>
    <mergeCell ref="KZL55:KZN55"/>
    <mergeCell ref="KZT55:KZV55"/>
    <mergeCell ref="LAB55:LAD55"/>
    <mergeCell ref="LAJ55:LAL55"/>
    <mergeCell ref="LAR55:LAT55"/>
    <mergeCell ref="KXX55:KXZ55"/>
    <mergeCell ref="KYF55:KYH55"/>
    <mergeCell ref="KYN55:KYP55"/>
    <mergeCell ref="KYV55:KYX55"/>
    <mergeCell ref="KZD55:KZF55"/>
    <mergeCell ref="KWJ55:KWL55"/>
    <mergeCell ref="KWR55:KWT55"/>
    <mergeCell ref="KWZ55:KXB55"/>
    <mergeCell ref="KXH55:KXJ55"/>
    <mergeCell ref="KXP55:KXR55"/>
    <mergeCell ref="LHD55:LHF55"/>
    <mergeCell ref="LHL55:LHN55"/>
    <mergeCell ref="LHT55:LHV55"/>
    <mergeCell ref="LIB55:LID55"/>
    <mergeCell ref="LIJ55:LIL55"/>
    <mergeCell ref="LFP55:LFR55"/>
    <mergeCell ref="LFX55:LFZ55"/>
    <mergeCell ref="LGF55:LGH55"/>
    <mergeCell ref="LGN55:LGP55"/>
    <mergeCell ref="LGV55:LGX55"/>
    <mergeCell ref="LEB55:LED55"/>
    <mergeCell ref="LEJ55:LEL55"/>
    <mergeCell ref="LER55:LET55"/>
    <mergeCell ref="LEZ55:LFB55"/>
    <mergeCell ref="LFH55:LFJ55"/>
    <mergeCell ref="LCN55:LCP55"/>
    <mergeCell ref="LCV55:LCX55"/>
    <mergeCell ref="LDD55:LDF55"/>
    <mergeCell ref="LDL55:LDN55"/>
    <mergeCell ref="LDT55:LDV55"/>
    <mergeCell ref="LNH55:LNJ55"/>
    <mergeCell ref="LNP55:LNR55"/>
    <mergeCell ref="LNX55:LNZ55"/>
    <mergeCell ref="LOF55:LOH55"/>
    <mergeCell ref="LON55:LOP55"/>
    <mergeCell ref="LLT55:LLV55"/>
    <mergeCell ref="LMB55:LMD55"/>
    <mergeCell ref="LMJ55:LML55"/>
    <mergeCell ref="LMR55:LMT55"/>
    <mergeCell ref="LMZ55:LNB55"/>
    <mergeCell ref="LKF55:LKH55"/>
    <mergeCell ref="LKN55:LKP55"/>
    <mergeCell ref="LKV55:LKX55"/>
    <mergeCell ref="LLD55:LLF55"/>
    <mergeCell ref="LLL55:LLN55"/>
    <mergeCell ref="LIR55:LIT55"/>
    <mergeCell ref="LIZ55:LJB55"/>
    <mergeCell ref="LJH55:LJJ55"/>
    <mergeCell ref="LJP55:LJR55"/>
    <mergeCell ref="LJX55:LJZ55"/>
    <mergeCell ref="LTL55:LTN55"/>
    <mergeCell ref="LTT55:LTV55"/>
    <mergeCell ref="LUB55:LUD55"/>
    <mergeCell ref="LUJ55:LUL55"/>
    <mergeCell ref="LUR55:LUT55"/>
    <mergeCell ref="LRX55:LRZ55"/>
    <mergeCell ref="LSF55:LSH55"/>
    <mergeCell ref="LSN55:LSP55"/>
    <mergeCell ref="LSV55:LSX55"/>
    <mergeCell ref="LTD55:LTF55"/>
    <mergeCell ref="LQJ55:LQL55"/>
    <mergeCell ref="LQR55:LQT55"/>
    <mergeCell ref="LQZ55:LRB55"/>
    <mergeCell ref="LRH55:LRJ55"/>
    <mergeCell ref="LRP55:LRR55"/>
    <mergeCell ref="LOV55:LOX55"/>
    <mergeCell ref="LPD55:LPF55"/>
    <mergeCell ref="LPL55:LPN55"/>
    <mergeCell ref="LPT55:LPV55"/>
    <mergeCell ref="LQB55:LQD55"/>
    <mergeCell ref="LZP55:LZR55"/>
    <mergeCell ref="LZX55:LZZ55"/>
    <mergeCell ref="MAF55:MAH55"/>
    <mergeCell ref="MAN55:MAP55"/>
    <mergeCell ref="MAV55:MAX55"/>
    <mergeCell ref="LYB55:LYD55"/>
    <mergeCell ref="LYJ55:LYL55"/>
    <mergeCell ref="LYR55:LYT55"/>
    <mergeCell ref="LYZ55:LZB55"/>
    <mergeCell ref="LZH55:LZJ55"/>
    <mergeCell ref="LWN55:LWP55"/>
    <mergeCell ref="LWV55:LWX55"/>
    <mergeCell ref="LXD55:LXF55"/>
    <mergeCell ref="LXL55:LXN55"/>
    <mergeCell ref="LXT55:LXV55"/>
    <mergeCell ref="LUZ55:LVB55"/>
    <mergeCell ref="LVH55:LVJ55"/>
    <mergeCell ref="LVP55:LVR55"/>
    <mergeCell ref="LVX55:LVZ55"/>
    <mergeCell ref="LWF55:LWH55"/>
    <mergeCell ref="MFT55:MFV55"/>
    <mergeCell ref="MGB55:MGD55"/>
    <mergeCell ref="MGJ55:MGL55"/>
    <mergeCell ref="MGR55:MGT55"/>
    <mergeCell ref="MGZ55:MHB55"/>
    <mergeCell ref="MEF55:MEH55"/>
    <mergeCell ref="MEN55:MEP55"/>
    <mergeCell ref="MEV55:MEX55"/>
    <mergeCell ref="MFD55:MFF55"/>
    <mergeCell ref="MFL55:MFN55"/>
    <mergeCell ref="MCR55:MCT55"/>
    <mergeCell ref="MCZ55:MDB55"/>
    <mergeCell ref="MDH55:MDJ55"/>
    <mergeCell ref="MDP55:MDR55"/>
    <mergeCell ref="MDX55:MDZ55"/>
    <mergeCell ref="MBD55:MBF55"/>
    <mergeCell ref="MBL55:MBN55"/>
    <mergeCell ref="MBT55:MBV55"/>
    <mergeCell ref="MCB55:MCD55"/>
    <mergeCell ref="MCJ55:MCL55"/>
    <mergeCell ref="MLX55:MLZ55"/>
    <mergeCell ref="MMF55:MMH55"/>
    <mergeCell ref="MMN55:MMP55"/>
    <mergeCell ref="MMV55:MMX55"/>
    <mergeCell ref="MND55:MNF55"/>
    <mergeCell ref="MKJ55:MKL55"/>
    <mergeCell ref="MKR55:MKT55"/>
    <mergeCell ref="MKZ55:MLB55"/>
    <mergeCell ref="MLH55:MLJ55"/>
    <mergeCell ref="MLP55:MLR55"/>
    <mergeCell ref="MIV55:MIX55"/>
    <mergeCell ref="MJD55:MJF55"/>
    <mergeCell ref="MJL55:MJN55"/>
    <mergeCell ref="MJT55:MJV55"/>
    <mergeCell ref="MKB55:MKD55"/>
    <mergeCell ref="MHH55:MHJ55"/>
    <mergeCell ref="MHP55:MHR55"/>
    <mergeCell ref="MHX55:MHZ55"/>
    <mergeCell ref="MIF55:MIH55"/>
    <mergeCell ref="MIN55:MIP55"/>
    <mergeCell ref="MSB55:MSD55"/>
    <mergeCell ref="MSJ55:MSL55"/>
    <mergeCell ref="MSR55:MST55"/>
    <mergeCell ref="MSZ55:MTB55"/>
    <mergeCell ref="MTH55:MTJ55"/>
    <mergeCell ref="MQN55:MQP55"/>
    <mergeCell ref="MQV55:MQX55"/>
    <mergeCell ref="MRD55:MRF55"/>
    <mergeCell ref="MRL55:MRN55"/>
    <mergeCell ref="MRT55:MRV55"/>
    <mergeCell ref="MOZ55:MPB55"/>
    <mergeCell ref="MPH55:MPJ55"/>
    <mergeCell ref="MPP55:MPR55"/>
    <mergeCell ref="MPX55:MPZ55"/>
    <mergeCell ref="MQF55:MQH55"/>
    <mergeCell ref="MNL55:MNN55"/>
    <mergeCell ref="MNT55:MNV55"/>
    <mergeCell ref="MOB55:MOD55"/>
    <mergeCell ref="MOJ55:MOL55"/>
    <mergeCell ref="MOR55:MOT55"/>
    <mergeCell ref="MYF55:MYH55"/>
    <mergeCell ref="MYN55:MYP55"/>
    <mergeCell ref="MYV55:MYX55"/>
    <mergeCell ref="MZD55:MZF55"/>
    <mergeCell ref="MZL55:MZN55"/>
    <mergeCell ref="MWR55:MWT55"/>
    <mergeCell ref="MWZ55:MXB55"/>
    <mergeCell ref="MXH55:MXJ55"/>
    <mergeCell ref="MXP55:MXR55"/>
    <mergeCell ref="MXX55:MXZ55"/>
    <mergeCell ref="MVD55:MVF55"/>
    <mergeCell ref="MVL55:MVN55"/>
    <mergeCell ref="MVT55:MVV55"/>
    <mergeCell ref="MWB55:MWD55"/>
    <mergeCell ref="MWJ55:MWL55"/>
    <mergeCell ref="MTP55:MTR55"/>
    <mergeCell ref="MTX55:MTZ55"/>
    <mergeCell ref="MUF55:MUH55"/>
    <mergeCell ref="MUN55:MUP55"/>
    <mergeCell ref="MUV55:MUX55"/>
    <mergeCell ref="NEJ55:NEL55"/>
    <mergeCell ref="NER55:NET55"/>
    <mergeCell ref="NEZ55:NFB55"/>
    <mergeCell ref="NFH55:NFJ55"/>
    <mergeCell ref="NFP55:NFR55"/>
    <mergeCell ref="NCV55:NCX55"/>
    <mergeCell ref="NDD55:NDF55"/>
    <mergeCell ref="NDL55:NDN55"/>
    <mergeCell ref="NDT55:NDV55"/>
    <mergeCell ref="NEB55:NED55"/>
    <mergeCell ref="NBH55:NBJ55"/>
    <mergeCell ref="NBP55:NBR55"/>
    <mergeCell ref="NBX55:NBZ55"/>
    <mergeCell ref="NCF55:NCH55"/>
    <mergeCell ref="NCN55:NCP55"/>
    <mergeCell ref="MZT55:MZV55"/>
    <mergeCell ref="NAB55:NAD55"/>
    <mergeCell ref="NAJ55:NAL55"/>
    <mergeCell ref="NAR55:NAT55"/>
    <mergeCell ref="NAZ55:NBB55"/>
    <mergeCell ref="NKN55:NKP55"/>
    <mergeCell ref="NKV55:NKX55"/>
    <mergeCell ref="NLD55:NLF55"/>
    <mergeCell ref="NLL55:NLN55"/>
    <mergeCell ref="NLT55:NLV55"/>
    <mergeCell ref="NIZ55:NJB55"/>
    <mergeCell ref="NJH55:NJJ55"/>
    <mergeCell ref="NJP55:NJR55"/>
    <mergeCell ref="NJX55:NJZ55"/>
    <mergeCell ref="NKF55:NKH55"/>
    <mergeCell ref="NHL55:NHN55"/>
    <mergeCell ref="NHT55:NHV55"/>
    <mergeCell ref="NIB55:NID55"/>
    <mergeCell ref="NIJ55:NIL55"/>
    <mergeCell ref="NIR55:NIT55"/>
    <mergeCell ref="NFX55:NFZ55"/>
    <mergeCell ref="NGF55:NGH55"/>
    <mergeCell ref="NGN55:NGP55"/>
    <mergeCell ref="NGV55:NGX55"/>
    <mergeCell ref="NHD55:NHF55"/>
    <mergeCell ref="NQR55:NQT55"/>
    <mergeCell ref="NQZ55:NRB55"/>
    <mergeCell ref="NRH55:NRJ55"/>
    <mergeCell ref="NRP55:NRR55"/>
    <mergeCell ref="NRX55:NRZ55"/>
    <mergeCell ref="NPD55:NPF55"/>
    <mergeCell ref="NPL55:NPN55"/>
    <mergeCell ref="NPT55:NPV55"/>
    <mergeCell ref="NQB55:NQD55"/>
    <mergeCell ref="NQJ55:NQL55"/>
    <mergeCell ref="NNP55:NNR55"/>
    <mergeCell ref="NNX55:NNZ55"/>
    <mergeCell ref="NOF55:NOH55"/>
    <mergeCell ref="NON55:NOP55"/>
    <mergeCell ref="NOV55:NOX55"/>
    <mergeCell ref="NMB55:NMD55"/>
    <mergeCell ref="NMJ55:NML55"/>
    <mergeCell ref="NMR55:NMT55"/>
    <mergeCell ref="NMZ55:NNB55"/>
    <mergeCell ref="NNH55:NNJ55"/>
    <mergeCell ref="NWV55:NWX55"/>
    <mergeCell ref="NXD55:NXF55"/>
    <mergeCell ref="NXL55:NXN55"/>
    <mergeCell ref="NXT55:NXV55"/>
    <mergeCell ref="NYB55:NYD55"/>
    <mergeCell ref="NVH55:NVJ55"/>
    <mergeCell ref="NVP55:NVR55"/>
    <mergeCell ref="NVX55:NVZ55"/>
    <mergeCell ref="NWF55:NWH55"/>
    <mergeCell ref="NWN55:NWP55"/>
    <mergeCell ref="NTT55:NTV55"/>
    <mergeCell ref="NUB55:NUD55"/>
    <mergeCell ref="NUJ55:NUL55"/>
    <mergeCell ref="NUR55:NUT55"/>
    <mergeCell ref="NUZ55:NVB55"/>
    <mergeCell ref="NSF55:NSH55"/>
    <mergeCell ref="NSN55:NSP55"/>
    <mergeCell ref="NSV55:NSX55"/>
    <mergeCell ref="NTD55:NTF55"/>
    <mergeCell ref="NTL55:NTN55"/>
    <mergeCell ref="OCZ55:ODB55"/>
    <mergeCell ref="ODH55:ODJ55"/>
    <mergeCell ref="ODP55:ODR55"/>
    <mergeCell ref="ODX55:ODZ55"/>
    <mergeCell ref="OEF55:OEH55"/>
    <mergeCell ref="OBL55:OBN55"/>
    <mergeCell ref="OBT55:OBV55"/>
    <mergeCell ref="OCB55:OCD55"/>
    <mergeCell ref="OCJ55:OCL55"/>
    <mergeCell ref="OCR55:OCT55"/>
    <mergeCell ref="NZX55:NZZ55"/>
    <mergeCell ref="OAF55:OAH55"/>
    <mergeCell ref="OAN55:OAP55"/>
    <mergeCell ref="OAV55:OAX55"/>
    <mergeCell ref="OBD55:OBF55"/>
    <mergeCell ref="NYJ55:NYL55"/>
    <mergeCell ref="NYR55:NYT55"/>
    <mergeCell ref="NYZ55:NZB55"/>
    <mergeCell ref="NZH55:NZJ55"/>
    <mergeCell ref="NZP55:NZR55"/>
    <mergeCell ref="OJD55:OJF55"/>
    <mergeCell ref="OJL55:OJN55"/>
    <mergeCell ref="OJT55:OJV55"/>
    <mergeCell ref="OKB55:OKD55"/>
    <mergeCell ref="OKJ55:OKL55"/>
    <mergeCell ref="OHP55:OHR55"/>
    <mergeCell ref="OHX55:OHZ55"/>
    <mergeCell ref="OIF55:OIH55"/>
    <mergeCell ref="OIN55:OIP55"/>
    <mergeCell ref="OIV55:OIX55"/>
    <mergeCell ref="OGB55:OGD55"/>
    <mergeCell ref="OGJ55:OGL55"/>
    <mergeCell ref="OGR55:OGT55"/>
    <mergeCell ref="OGZ55:OHB55"/>
    <mergeCell ref="OHH55:OHJ55"/>
    <mergeCell ref="OEN55:OEP55"/>
    <mergeCell ref="OEV55:OEX55"/>
    <mergeCell ref="OFD55:OFF55"/>
    <mergeCell ref="OFL55:OFN55"/>
    <mergeCell ref="OFT55:OFV55"/>
    <mergeCell ref="OPH55:OPJ55"/>
    <mergeCell ref="OPP55:OPR55"/>
    <mergeCell ref="OPX55:OPZ55"/>
    <mergeCell ref="OQF55:OQH55"/>
    <mergeCell ref="OQN55:OQP55"/>
    <mergeCell ref="ONT55:ONV55"/>
    <mergeCell ref="OOB55:OOD55"/>
    <mergeCell ref="OOJ55:OOL55"/>
    <mergeCell ref="OOR55:OOT55"/>
    <mergeCell ref="OOZ55:OPB55"/>
    <mergeCell ref="OMF55:OMH55"/>
    <mergeCell ref="OMN55:OMP55"/>
    <mergeCell ref="OMV55:OMX55"/>
    <mergeCell ref="OND55:ONF55"/>
    <mergeCell ref="ONL55:ONN55"/>
    <mergeCell ref="OKR55:OKT55"/>
    <mergeCell ref="OKZ55:OLB55"/>
    <mergeCell ref="OLH55:OLJ55"/>
    <mergeCell ref="OLP55:OLR55"/>
    <mergeCell ref="OLX55:OLZ55"/>
    <mergeCell ref="OVL55:OVN55"/>
    <mergeCell ref="OVT55:OVV55"/>
    <mergeCell ref="OWB55:OWD55"/>
    <mergeCell ref="OWJ55:OWL55"/>
    <mergeCell ref="OWR55:OWT55"/>
    <mergeCell ref="OTX55:OTZ55"/>
    <mergeCell ref="OUF55:OUH55"/>
    <mergeCell ref="OUN55:OUP55"/>
    <mergeCell ref="OUV55:OUX55"/>
    <mergeCell ref="OVD55:OVF55"/>
    <mergeCell ref="OSJ55:OSL55"/>
    <mergeCell ref="OSR55:OST55"/>
    <mergeCell ref="OSZ55:OTB55"/>
    <mergeCell ref="OTH55:OTJ55"/>
    <mergeCell ref="OTP55:OTR55"/>
    <mergeCell ref="OQV55:OQX55"/>
    <mergeCell ref="ORD55:ORF55"/>
    <mergeCell ref="ORL55:ORN55"/>
    <mergeCell ref="ORT55:ORV55"/>
    <mergeCell ref="OSB55:OSD55"/>
    <mergeCell ref="PBP55:PBR55"/>
    <mergeCell ref="PBX55:PBZ55"/>
    <mergeCell ref="PCF55:PCH55"/>
    <mergeCell ref="PCN55:PCP55"/>
    <mergeCell ref="PCV55:PCX55"/>
    <mergeCell ref="PAB55:PAD55"/>
    <mergeCell ref="PAJ55:PAL55"/>
    <mergeCell ref="PAR55:PAT55"/>
    <mergeCell ref="PAZ55:PBB55"/>
    <mergeCell ref="PBH55:PBJ55"/>
    <mergeCell ref="OYN55:OYP55"/>
    <mergeCell ref="OYV55:OYX55"/>
    <mergeCell ref="OZD55:OZF55"/>
    <mergeCell ref="OZL55:OZN55"/>
    <mergeCell ref="OZT55:OZV55"/>
    <mergeCell ref="OWZ55:OXB55"/>
    <mergeCell ref="OXH55:OXJ55"/>
    <mergeCell ref="OXP55:OXR55"/>
    <mergeCell ref="OXX55:OXZ55"/>
    <mergeCell ref="OYF55:OYH55"/>
    <mergeCell ref="PHT55:PHV55"/>
    <mergeCell ref="PIB55:PID55"/>
    <mergeCell ref="PIJ55:PIL55"/>
    <mergeCell ref="PIR55:PIT55"/>
    <mergeCell ref="PIZ55:PJB55"/>
    <mergeCell ref="PGF55:PGH55"/>
    <mergeCell ref="PGN55:PGP55"/>
    <mergeCell ref="PGV55:PGX55"/>
    <mergeCell ref="PHD55:PHF55"/>
    <mergeCell ref="PHL55:PHN55"/>
    <mergeCell ref="PER55:PET55"/>
    <mergeCell ref="PEZ55:PFB55"/>
    <mergeCell ref="PFH55:PFJ55"/>
    <mergeCell ref="PFP55:PFR55"/>
    <mergeCell ref="PFX55:PFZ55"/>
    <mergeCell ref="PDD55:PDF55"/>
    <mergeCell ref="PDL55:PDN55"/>
    <mergeCell ref="PDT55:PDV55"/>
    <mergeCell ref="PEB55:PED55"/>
    <mergeCell ref="PEJ55:PEL55"/>
    <mergeCell ref="PNX55:PNZ55"/>
    <mergeCell ref="POF55:POH55"/>
    <mergeCell ref="PON55:POP55"/>
    <mergeCell ref="POV55:POX55"/>
    <mergeCell ref="PPD55:PPF55"/>
    <mergeCell ref="PMJ55:PML55"/>
    <mergeCell ref="PMR55:PMT55"/>
    <mergeCell ref="PMZ55:PNB55"/>
    <mergeCell ref="PNH55:PNJ55"/>
    <mergeCell ref="PNP55:PNR55"/>
    <mergeCell ref="PKV55:PKX55"/>
    <mergeCell ref="PLD55:PLF55"/>
    <mergeCell ref="PLL55:PLN55"/>
    <mergeCell ref="PLT55:PLV55"/>
    <mergeCell ref="PMB55:PMD55"/>
    <mergeCell ref="PJH55:PJJ55"/>
    <mergeCell ref="PJP55:PJR55"/>
    <mergeCell ref="PJX55:PJZ55"/>
    <mergeCell ref="PKF55:PKH55"/>
    <mergeCell ref="PKN55:PKP55"/>
    <mergeCell ref="PUB55:PUD55"/>
    <mergeCell ref="PUJ55:PUL55"/>
    <mergeCell ref="PUR55:PUT55"/>
    <mergeCell ref="PUZ55:PVB55"/>
    <mergeCell ref="PVH55:PVJ55"/>
    <mergeCell ref="PSN55:PSP55"/>
    <mergeCell ref="PSV55:PSX55"/>
    <mergeCell ref="PTD55:PTF55"/>
    <mergeCell ref="PTL55:PTN55"/>
    <mergeCell ref="PTT55:PTV55"/>
    <mergeCell ref="PQZ55:PRB55"/>
    <mergeCell ref="PRH55:PRJ55"/>
    <mergeCell ref="PRP55:PRR55"/>
    <mergeCell ref="PRX55:PRZ55"/>
    <mergeCell ref="PSF55:PSH55"/>
    <mergeCell ref="PPL55:PPN55"/>
    <mergeCell ref="PPT55:PPV55"/>
    <mergeCell ref="PQB55:PQD55"/>
    <mergeCell ref="PQJ55:PQL55"/>
    <mergeCell ref="PQR55:PQT55"/>
    <mergeCell ref="QAF55:QAH55"/>
    <mergeCell ref="QAN55:QAP55"/>
    <mergeCell ref="QAV55:QAX55"/>
    <mergeCell ref="QBD55:QBF55"/>
    <mergeCell ref="QBL55:QBN55"/>
    <mergeCell ref="PYR55:PYT55"/>
    <mergeCell ref="PYZ55:PZB55"/>
    <mergeCell ref="PZH55:PZJ55"/>
    <mergeCell ref="PZP55:PZR55"/>
    <mergeCell ref="PZX55:PZZ55"/>
    <mergeCell ref="PXD55:PXF55"/>
    <mergeCell ref="PXL55:PXN55"/>
    <mergeCell ref="PXT55:PXV55"/>
    <mergeCell ref="PYB55:PYD55"/>
    <mergeCell ref="PYJ55:PYL55"/>
    <mergeCell ref="PVP55:PVR55"/>
    <mergeCell ref="PVX55:PVZ55"/>
    <mergeCell ref="PWF55:PWH55"/>
    <mergeCell ref="PWN55:PWP55"/>
    <mergeCell ref="PWV55:PWX55"/>
    <mergeCell ref="QGJ55:QGL55"/>
    <mergeCell ref="QGR55:QGT55"/>
    <mergeCell ref="QGZ55:QHB55"/>
    <mergeCell ref="QHH55:QHJ55"/>
    <mergeCell ref="QHP55:QHR55"/>
    <mergeCell ref="QEV55:QEX55"/>
    <mergeCell ref="QFD55:QFF55"/>
    <mergeCell ref="QFL55:QFN55"/>
    <mergeCell ref="QFT55:QFV55"/>
    <mergeCell ref="QGB55:QGD55"/>
    <mergeCell ref="QDH55:QDJ55"/>
    <mergeCell ref="QDP55:QDR55"/>
    <mergeCell ref="QDX55:QDZ55"/>
    <mergeCell ref="QEF55:QEH55"/>
    <mergeCell ref="QEN55:QEP55"/>
    <mergeCell ref="QBT55:QBV55"/>
    <mergeCell ref="QCB55:QCD55"/>
    <mergeCell ref="QCJ55:QCL55"/>
    <mergeCell ref="QCR55:QCT55"/>
    <mergeCell ref="QCZ55:QDB55"/>
    <mergeCell ref="QMN55:QMP55"/>
    <mergeCell ref="QMV55:QMX55"/>
    <mergeCell ref="QND55:QNF55"/>
    <mergeCell ref="QNL55:QNN55"/>
    <mergeCell ref="QNT55:QNV55"/>
    <mergeCell ref="QKZ55:QLB55"/>
    <mergeCell ref="QLH55:QLJ55"/>
    <mergeCell ref="QLP55:QLR55"/>
    <mergeCell ref="QLX55:QLZ55"/>
    <mergeCell ref="QMF55:QMH55"/>
    <mergeCell ref="QJL55:QJN55"/>
    <mergeCell ref="QJT55:QJV55"/>
    <mergeCell ref="QKB55:QKD55"/>
    <mergeCell ref="QKJ55:QKL55"/>
    <mergeCell ref="QKR55:QKT55"/>
    <mergeCell ref="QHX55:QHZ55"/>
    <mergeCell ref="QIF55:QIH55"/>
    <mergeCell ref="QIN55:QIP55"/>
    <mergeCell ref="QIV55:QIX55"/>
    <mergeCell ref="QJD55:QJF55"/>
    <mergeCell ref="QSR55:QST55"/>
    <mergeCell ref="QSZ55:QTB55"/>
    <mergeCell ref="QTH55:QTJ55"/>
    <mergeCell ref="QTP55:QTR55"/>
    <mergeCell ref="QTX55:QTZ55"/>
    <mergeCell ref="QRD55:QRF55"/>
    <mergeCell ref="QRL55:QRN55"/>
    <mergeCell ref="QRT55:QRV55"/>
    <mergeCell ref="QSB55:QSD55"/>
    <mergeCell ref="QSJ55:QSL55"/>
    <mergeCell ref="QPP55:QPR55"/>
    <mergeCell ref="QPX55:QPZ55"/>
    <mergeCell ref="QQF55:QQH55"/>
    <mergeCell ref="QQN55:QQP55"/>
    <mergeCell ref="QQV55:QQX55"/>
    <mergeCell ref="QOB55:QOD55"/>
    <mergeCell ref="QOJ55:QOL55"/>
    <mergeCell ref="QOR55:QOT55"/>
    <mergeCell ref="QOZ55:QPB55"/>
    <mergeCell ref="QPH55:QPJ55"/>
    <mergeCell ref="QYV55:QYX55"/>
    <mergeCell ref="QZD55:QZF55"/>
    <mergeCell ref="QZL55:QZN55"/>
    <mergeCell ref="QZT55:QZV55"/>
    <mergeCell ref="RAB55:RAD55"/>
    <mergeCell ref="QXH55:QXJ55"/>
    <mergeCell ref="QXP55:QXR55"/>
    <mergeCell ref="QXX55:QXZ55"/>
    <mergeCell ref="QYF55:QYH55"/>
    <mergeCell ref="QYN55:QYP55"/>
    <mergeCell ref="QVT55:QVV55"/>
    <mergeCell ref="QWB55:QWD55"/>
    <mergeCell ref="QWJ55:QWL55"/>
    <mergeCell ref="QWR55:QWT55"/>
    <mergeCell ref="QWZ55:QXB55"/>
    <mergeCell ref="QUF55:QUH55"/>
    <mergeCell ref="QUN55:QUP55"/>
    <mergeCell ref="QUV55:QUX55"/>
    <mergeCell ref="QVD55:QVF55"/>
    <mergeCell ref="QVL55:QVN55"/>
    <mergeCell ref="REZ55:RFB55"/>
    <mergeCell ref="RFH55:RFJ55"/>
    <mergeCell ref="RFP55:RFR55"/>
    <mergeCell ref="RFX55:RFZ55"/>
    <mergeCell ref="RGF55:RGH55"/>
    <mergeCell ref="RDL55:RDN55"/>
    <mergeCell ref="RDT55:RDV55"/>
    <mergeCell ref="REB55:RED55"/>
    <mergeCell ref="REJ55:REL55"/>
    <mergeCell ref="RER55:RET55"/>
    <mergeCell ref="RBX55:RBZ55"/>
    <mergeCell ref="RCF55:RCH55"/>
    <mergeCell ref="RCN55:RCP55"/>
    <mergeCell ref="RCV55:RCX55"/>
    <mergeCell ref="RDD55:RDF55"/>
    <mergeCell ref="RAJ55:RAL55"/>
    <mergeCell ref="RAR55:RAT55"/>
    <mergeCell ref="RAZ55:RBB55"/>
    <mergeCell ref="RBH55:RBJ55"/>
    <mergeCell ref="RBP55:RBR55"/>
    <mergeCell ref="RLD55:RLF55"/>
    <mergeCell ref="RLL55:RLN55"/>
    <mergeCell ref="RLT55:RLV55"/>
    <mergeCell ref="RMB55:RMD55"/>
    <mergeCell ref="RMJ55:RML55"/>
    <mergeCell ref="RJP55:RJR55"/>
    <mergeCell ref="RJX55:RJZ55"/>
    <mergeCell ref="RKF55:RKH55"/>
    <mergeCell ref="RKN55:RKP55"/>
    <mergeCell ref="RKV55:RKX55"/>
    <mergeCell ref="RIB55:RID55"/>
    <mergeCell ref="RIJ55:RIL55"/>
    <mergeCell ref="RIR55:RIT55"/>
    <mergeCell ref="RIZ55:RJB55"/>
    <mergeCell ref="RJH55:RJJ55"/>
    <mergeCell ref="RGN55:RGP55"/>
    <mergeCell ref="RGV55:RGX55"/>
    <mergeCell ref="RHD55:RHF55"/>
    <mergeCell ref="RHL55:RHN55"/>
    <mergeCell ref="RHT55:RHV55"/>
    <mergeCell ref="RRH55:RRJ55"/>
    <mergeCell ref="RRP55:RRR55"/>
    <mergeCell ref="RRX55:RRZ55"/>
    <mergeCell ref="RSF55:RSH55"/>
    <mergeCell ref="RSN55:RSP55"/>
    <mergeCell ref="RPT55:RPV55"/>
    <mergeCell ref="RQB55:RQD55"/>
    <mergeCell ref="RQJ55:RQL55"/>
    <mergeCell ref="RQR55:RQT55"/>
    <mergeCell ref="RQZ55:RRB55"/>
    <mergeCell ref="ROF55:ROH55"/>
    <mergeCell ref="RON55:ROP55"/>
    <mergeCell ref="ROV55:ROX55"/>
    <mergeCell ref="RPD55:RPF55"/>
    <mergeCell ref="RPL55:RPN55"/>
    <mergeCell ref="RMR55:RMT55"/>
    <mergeCell ref="RMZ55:RNB55"/>
    <mergeCell ref="RNH55:RNJ55"/>
    <mergeCell ref="RNP55:RNR55"/>
    <mergeCell ref="RNX55:RNZ55"/>
    <mergeCell ref="RXL55:RXN55"/>
    <mergeCell ref="RXT55:RXV55"/>
    <mergeCell ref="RYB55:RYD55"/>
    <mergeCell ref="RYJ55:RYL55"/>
    <mergeCell ref="RYR55:RYT55"/>
    <mergeCell ref="RVX55:RVZ55"/>
    <mergeCell ref="RWF55:RWH55"/>
    <mergeCell ref="RWN55:RWP55"/>
    <mergeCell ref="RWV55:RWX55"/>
    <mergeCell ref="RXD55:RXF55"/>
    <mergeCell ref="RUJ55:RUL55"/>
    <mergeCell ref="RUR55:RUT55"/>
    <mergeCell ref="RUZ55:RVB55"/>
    <mergeCell ref="RVH55:RVJ55"/>
    <mergeCell ref="RVP55:RVR55"/>
    <mergeCell ref="RSV55:RSX55"/>
    <mergeCell ref="RTD55:RTF55"/>
    <mergeCell ref="RTL55:RTN55"/>
    <mergeCell ref="RTT55:RTV55"/>
    <mergeCell ref="RUB55:RUD55"/>
    <mergeCell ref="SDP55:SDR55"/>
    <mergeCell ref="SDX55:SDZ55"/>
    <mergeCell ref="SEF55:SEH55"/>
    <mergeCell ref="SEN55:SEP55"/>
    <mergeCell ref="SEV55:SEX55"/>
    <mergeCell ref="SCB55:SCD55"/>
    <mergeCell ref="SCJ55:SCL55"/>
    <mergeCell ref="SCR55:SCT55"/>
    <mergeCell ref="SCZ55:SDB55"/>
    <mergeCell ref="SDH55:SDJ55"/>
    <mergeCell ref="SAN55:SAP55"/>
    <mergeCell ref="SAV55:SAX55"/>
    <mergeCell ref="SBD55:SBF55"/>
    <mergeCell ref="SBL55:SBN55"/>
    <mergeCell ref="SBT55:SBV55"/>
    <mergeCell ref="RYZ55:RZB55"/>
    <mergeCell ref="RZH55:RZJ55"/>
    <mergeCell ref="RZP55:RZR55"/>
    <mergeCell ref="RZX55:RZZ55"/>
    <mergeCell ref="SAF55:SAH55"/>
    <mergeCell ref="SJT55:SJV55"/>
    <mergeCell ref="SKB55:SKD55"/>
    <mergeCell ref="SKJ55:SKL55"/>
    <mergeCell ref="SKR55:SKT55"/>
    <mergeCell ref="SKZ55:SLB55"/>
    <mergeCell ref="SIF55:SIH55"/>
    <mergeCell ref="SIN55:SIP55"/>
    <mergeCell ref="SIV55:SIX55"/>
    <mergeCell ref="SJD55:SJF55"/>
    <mergeCell ref="SJL55:SJN55"/>
    <mergeCell ref="SGR55:SGT55"/>
    <mergeCell ref="SGZ55:SHB55"/>
    <mergeCell ref="SHH55:SHJ55"/>
    <mergeCell ref="SHP55:SHR55"/>
    <mergeCell ref="SHX55:SHZ55"/>
    <mergeCell ref="SFD55:SFF55"/>
    <mergeCell ref="SFL55:SFN55"/>
    <mergeCell ref="SFT55:SFV55"/>
    <mergeCell ref="SGB55:SGD55"/>
    <mergeCell ref="SGJ55:SGL55"/>
    <mergeCell ref="SPX55:SPZ55"/>
    <mergeCell ref="SQF55:SQH55"/>
    <mergeCell ref="SQN55:SQP55"/>
    <mergeCell ref="SQV55:SQX55"/>
    <mergeCell ref="SRD55:SRF55"/>
    <mergeCell ref="SOJ55:SOL55"/>
    <mergeCell ref="SOR55:SOT55"/>
    <mergeCell ref="SOZ55:SPB55"/>
    <mergeCell ref="SPH55:SPJ55"/>
    <mergeCell ref="SPP55:SPR55"/>
    <mergeCell ref="SMV55:SMX55"/>
    <mergeCell ref="SND55:SNF55"/>
    <mergeCell ref="SNL55:SNN55"/>
    <mergeCell ref="SNT55:SNV55"/>
    <mergeCell ref="SOB55:SOD55"/>
    <mergeCell ref="SLH55:SLJ55"/>
    <mergeCell ref="SLP55:SLR55"/>
    <mergeCell ref="SLX55:SLZ55"/>
    <mergeCell ref="SMF55:SMH55"/>
    <mergeCell ref="SMN55:SMP55"/>
    <mergeCell ref="SWB55:SWD55"/>
    <mergeCell ref="SWJ55:SWL55"/>
    <mergeCell ref="SWR55:SWT55"/>
    <mergeCell ref="SWZ55:SXB55"/>
    <mergeCell ref="SXH55:SXJ55"/>
    <mergeCell ref="SUN55:SUP55"/>
    <mergeCell ref="SUV55:SUX55"/>
    <mergeCell ref="SVD55:SVF55"/>
    <mergeCell ref="SVL55:SVN55"/>
    <mergeCell ref="SVT55:SVV55"/>
    <mergeCell ref="SSZ55:STB55"/>
    <mergeCell ref="STH55:STJ55"/>
    <mergeCell ref="STP55:STR55"/>
    <mergeCell ref="STX55:STZ55"/>
    <mergeCell ref="SUF55:SUH55"/>
    <mergeCell ref="SRL55:SRN55"/>
    <mergeCell ref="SRT55:SRV55"/>
    <mergeCell ref="SSB55:SSD55"/>
    <mergeCell ref="SSJ55:SSL55"/>
    <mergeCell ref="SSR55:SST55"/>
    <mergeCell ref="TCF55:TCH55"/>
    <mergeCell ref="TCN55:TCP55"/>
    <mergeCell ref="TCV55:TCX55"/>
    <mergeCell ref="TDD55:TDF55"/>
    <mergeCell ref="TDL55:TDN55"/>
    <mergeCell ref="TAR55:TAT55"/>
    <mergeCell ref="TAZ55:TBB55"/>
    <mergeCell ref="TBH55:TBJ55"/>
    <mergeCell ref="TBP55:TBR55"/>
    <mergeCell ref="TBX55:TBZ55"/>
    <mergeCell ref="SZD55:SZF55"/>
    <mergeCell ref="SZL55:SZN55"/>
    <mergeCell ref="SZT55:SZV55"/>
    <mergeCell ref="TAB55:TAD55"/>
    <mergeCell ref="TAJ55:TAL55"/>
    <mergeCell ref="SXP55:SXR55"/>
    <mergeCell ref="SXX55:SXZ55"/>
    <mergeCell ref="SYF55:SYH55"/>
    <mergeCell ref="SYN55:SYP55"/>
    <mergeCell ref="SYV55:SYX55"/>
    <mergeCell ref="TIJ55:TIL55"/>
    <mergeCell ref="TIR55:TIT55"/>
    <mergeCell ref="TIZ55:TJB55"/>
    <mergeCell ref="TJH55:TJJ55"/>
    <mergeCell ref="TJP55:TJR55"/>
    <mergeCell ref="TGV55:TGX55"/>
    <mergeCell ref="THD55:THF55"/>
    <mergeCell ref="THL55:THN55"/>
    <mergeCell ref="THT55:THV55"/>
    <mergeCell ref="TIB55:TID55"/>
    <mergeCell ref="TFH55:TFJ55"/>
    <mergeCell ref="TFP55:TFR55"/>
    <mergeCell ref="TFX55:TFZ55"/>
    <mergeCell ref="TGF55:TGH55"/>
    <mergeCell ref="TGN55:TGP55"/>
    <mergeCell ref="TDT55:TDV55"/>
    <mergeCell ref="TEB55:TED55"/>
    <mergeCell ref="TEJ55:TEL55"/>
    <mergeCell ref="TER55:TET55"/>
    <mergeCell ref="TEZ55:TFB55"/>
    <mergeCell ref="TON55:TOP55"/>
    <mergeCell ref="TOV55:TOX55"/>
    <mergeCell ref="TPD55:TPF55"/>
    <mergeCell ref="TPL55:TPN55"/>
    <mergeCell ref="TPT55:TPV55"/>
    <mergeCell ref="TMZ55:TNB55"/>
    <mergeCell ref="TNH55:TNJ55"/>
    <mergeCell ref="TNP55:TNR55"/>
    <mergeCell ref="TNX55:TNZ55"/>
    <mergeCell ref="TOF55:TOH55"/>
    <mergeCell ref="TLL55:TLN55"/>
    <mergeCell ref="TLT55:TLV55"/>
    <mergeCell ref="TMB55:TMD55"/>
    <mergeCell ref="TMJ55:TML55"/>
    <mergeCell ref="TMR55:TMT55"/>
    <mergeCell ref="TJX55:TJZ55"/>
    <mergeCell ref="TKF55:TKH55"/>
    <mergeCell ref="TKN55:TKP55"/>
    <mergeCell ref="TKV55:TKX55"/>
    <mergeCell ref="TLD55:TLF55"/>
    <mergeCell ref="TUR55:TUT55"/>
    <mergeCell ref="TUZ55:TVB55"/>
    <mergeCell ref="TVH55:TVJ55"/>
    <mergeCell ref="TVP55:TVR55"/>
    <mergeCell ref="TVX55:TVZ55"/>
    <mergeCell ref="TTD55:TTF55"/>
    <mergeCell ref="TTL55:TTN55"/>
    <mergeCell ref="TTT55:TTV55"/>
    <mergeCell ref="TUB55:TUD55"/>
    <mergeCell ref="TUJ55:TUL55"/>
    <mergeCell ref="TRP55:TRR55"/>
    <mergeCell ref="TRX55:TRZ55"/>
    <mergeCell ref="TSF55:TSH55"/>
    <mergeCell ref="TSN55:TSP55"/>
    <mergeCell ref="TSV55:TSX55"/>
    <mergeCell ref="TQB55:TQD55"/>
    <mergeCell ref="TQJ55:TQL55"/>
    <mergeCell ref="TQR55:TQT55"/>
    <mergeCell ref="TQZ55:TRB55"/>
    <mergeCell ref="TRH55:TRJ55"/>
    <mergeCell ref="UAV55:UAX55"/>
    <mergeCell ref="UBD55:UBF55"/>
    <mergeCell ref="UBL55:UBN55"/>
    <mergeCell ref="UBT55:UBV55"/>
    <mergeCell ref="UCB55:UCD55"/>
    <mergeCell ref="TZH55:TZJ55"/>
    <mergeCell ref="TZP55:TZR55"/>
    <mergeCell ref="TZX55:TZZ55"/>
    <mergeCell ref="UAF55:UAH55"/>
    <mergeCell ref="UAN55:UAP55"/>
    <mergeCell ref="TXT55:TXV55"/>
    <mergeCell ref="TYB55:TYD55"/>
    <mergeCell ref="TYJ55:TYL55"/>
    <mergeCell ref="TYR55:TYT55"/>
    <mergeCell ref="TYZ55:TZB55"/>
    <mergeCell ref="TWF55:TWH55"/>
    <mergeCell ref="TWN55:TWP55"/>
    <mergeCell ref="TWV55:TWX55"/>
    <mergeCell ref="TXD55:TXF55"/>
    <mergeCell ref="TXL55:TXN55"/>
    <mergeCell ref="UGZ55:UHB55"/>
    <mergeCell ref="UHH55:UHJ55"/>
    <mergeCell ref="UHP55:UHR55"/>
    <mergeCell ref="UHX55:UHZ55"/>
    <mergeCell ref="UIF55:UIH55"/>
    <mergeCell ref="UFL55:UFN55"/>
    <mergeCell ref="UFT55:UFV55"/>
    <mergeCell ref="UGB55:UGD55"/>
    <mergeCell ref="UGJ55:UGL55"/>
    <mergeCell ref="UGR55:UGT55"/>
    <mergeCell ref="UDX55:UDZ55"/>
    <mergeCell ref="UEF55:UEH55"/>
    <mergeCell ref="UEN55:UEP55"/>
    <mergeCell ref="UEV55:UEX55"/>
    <mergeCell ref="UFD55:UFF55"/>
    <mergeCell ref="UCJ55:UCL55"/>
    <mergeCell ref="UCR55:UCT55"/>
    <mergeCell ref="UCZ55:UDB55"/>
    <mergeCell ref="UDH55:UDJ55"/>
    <mergeCell ref="UDP55:UDR55"/>
    <mergeCell ref="UND55:UNF55"/>
    <mergeCell ref="UNL55:UNN55"/>
    <mergeCell ref="UNT55:UNV55"/>
    <mergeCell ref="UOB55:UOD55"/>
    <mergeCell ref="UOJ55:UOL55"/>
    <mergeCell ref="ULP55:ULR55"/>
    <mergeCell ref="ULX55:ULZ55"/>
    <mergeCell ref="UMF55:UMH55"/>
    <mergeCell ref="UMN55:UMP55"/>
    <mergeCell ref="UMV55:UMX55"/>
    <mergeCell ref="UKB55:UKD55"/>
    <mergeCell ref="UKJ55:UKL55"/>
    <mergeCell ref="UKR55:UKT55"/>
    <mergeCell ref="UKZ55:ULB55"/>
    <mergeCell ref="ULH55:ULJ55"/>
    <mergeCell ref="UIN55:UIP55"/>
    <mergeCell ref="UIV55:UIX55"/>
    <mergeCell ref="UJD55:UJF55"/>
    <mergeCell ref="UJL55:UJN55"/>
    <mergeCell ref="UJT55:UJV55"/>
    <mergeCell ref="UTH55:UTJ55"/>
    <mergeCell ref="UTP55:UTR55"/>
    <mergeCell ref="UTX55:UTZ55"/>
    <mergeCell ref="UUF55:UUH55"/>
    <mergeCell ref="UUN55:UUP55"/>
    <mergeCell ref="URT55:URV55"/>
    <mergeCell ref="USB55:USD55"/>
    <mergeCell ref="USJ55:USL55"/>
    <mergeCell ref="USR55:UST55"/>
    <mergeCell ref="USZ55:UTB55"/>
    <mergeCell ref="UQF55:UQH55"/>
    <mergeCell ref="UQN55:UQP55"/>
    <mergeCell ref="UQV55:UQX55"/>
    <mergeCell ref="URD55:URF55"/>
    <mergeCell ref="URL55:URN55"/>
    <mergeCell ref="UOR55:UOT55"/>
    <mergeCell ref="UOZ55:UPB55"/>
    <mergeCell ref="UPH55:UPJ55"/>
    <mergeCell ref="UPP55:UPR55"/>
    <mergeCell ref="UPX55:UPZ55"/>
    <mergeCell ref="UZL55:UZN55"/>
    <mergeCell ref="UZT55:UZV55"/>
    <mergeCell ref="VAB55:VAD55"/>
    <mergeCell ref="VAJ55:VAL55"/>
    <mergeCell ref="VAR55:VAT55"/>
    <mergeCell ref="UXX55:UXZ55"/>
    <mergeCell ref="UYF55:UYH55"/>
    <mergeCell ref="UYN55:UYP55"/>
    <mergeCell ref="UYV55:UYX55"/>
    <mergeCell ref="UZD55:UZF55"/>
    <mergeCell ref="UWJ55:UWL55"/>
    <mergeCell ref="UWR55:UWT55"/>
    <mergeCell ref="UWZ55:UXB55"/>
    <mergeCell ref="UXH55:UXJ55"/>
    <mergeCell ref="UXP55:UXR55"/>
    <mergeCell ref="UUV55:UUX55"/>
    <mergeCell ref="UVD55:UVF55"/>
    <mergeCell ref="UVL55:UVN55"/>
    <mergeCell ref="UVT55:UVV55"/>
    <mergeCell ref="UWB55:UWD55"/>
    <mergeCell ref="VFP55:VFR55"/>
    <mergeCell ref="VFX55:VFZ55"/>
    <mergeCell ref="VGF55:VGH55"/>
    <mergeCell ref="VGN55:VGP55"/>
    <mergeCell ref="VGV55:VGX55"/>
    <mergeCell ref="VEB55:VED55"/>
    <mergeCell ref="VEJ55:VEL55"/>
    <mergeCell ref="VER55:VET55"/>
    <mergeCell ref="VEZ55:VFB55"/>
    <mergeCell ref="VFH55:VFJ55"/>
    <mergeCell ref="VCN55:VCP55"/>
    <mergeCell ref="VCV55:VCX55"/>
    <mergeCell ref="VDD55:VDF55"/>
    <mergeCell ref="VDL55:VDN55"/>
    <mergeCell ref="VDT55:VDV55"/>
    <mergeCell ref="VAZ55:VBB55"/>
    <mergeCell ref="VBH55:VBJ55"/>
    <mergeCell ref="VBP55:VBR55"/>
    <mergeCell ref="VBX55:VBZ55"/>
    <mergeCell ref="VCF55:VCH55"/>
    <mergeCell ref="VLT55:VLV55"/>
    <mergeCell ref="VMB55:VMD55"/>
    <mergeCell ref="VMJ55:VML55"/>
    <mergeCell ref="VMR55:VMT55"/>
    <mergeCell ref="VMZ55:VNB55"/>
    <mergeCell ref="VKF55:VKH55"/>
    <mergeCell ref="VKN55:VKP55"/>
    <mergeCell ref="VKV55:VKX55"/>
    <mergeCell ref="VLD55:VLF55"/>
    <mergeCell ref="VLL55:VLN55"/>
    <mergeCell ref="VIR55:VIT55"/>
    <mergeCell ref="VIZ55:VJB55"/>
    <mergeCell ref="VJH55:VJJ55"/>
    <mergeCell ref="VJP55:VJR55"/>
    <mergeCell ref="VJX55:VJZ55"/>
    <mergeCell ref="VHD55:VHF55"/>
    <mergeCell ref="VHL55:VHN55"/>
    <mergeCell ref="VHT55:VHV55"/>
    <mergeCell ref="VIB55:VID55"/>
    <mergeCell ref="VIJ55:VIL55"/>
    <mergeCell ref="VRX55:VRZ55"/>
    <mergeCell ref="VSF55:VSH55"/>
    <mergeCell ref="VSN55:VSP55"/>
    <mergeCell ref="VSV55:VSX55"/>
    <mergeCell ref="VTD55:VTF55"/>
    <mergeCell ref="VQJ55:VQL55"/>
    <mergeCell ref="VQR55:VQT55"/>
    <mergeCell ref="VQZ55:VRB55"/>
    <mergeCell ref="VRH55:VRJ55"/>
    <mergeCell ref="VRP55:VRR55"/>
    <mergeCell ref="VOV55:VOX55"/>
    <mergeCell ref="VPD55:VPF55"/>
    <mergeCell ref="VPL55:VPN55"/>
    <mergeCell ref="VPT55:VPV55"/>
    <mergeCell ref="VQB55:VQD55"/>
    <mergeCell ref="VNH55:VNJ55"/>
    <mergeCell ref="VNP55:VNR55"/>
    <mergeCell ref="VNX55:VNZ55"/>
    <mergeCell ref="VOF55:VOH55"/>
    <mergeCell ref="VON55:VOP55"/>
    <mergeCell ref="VYB55:VYD55"/>
    <mergeCell ref="VYJ55:VYL55"/>
    <mergeCell ref="VYR55:VYT55"/>
    <mergeCell ref="VYZ55:VZB55"/>
    <mergeCell ref="VZH55:VZJ55"/>
    <mergeCell ref="VWN55:VWP55"/>
    <mergeCell ref="VWV55:VWX55"/>
    <mergeCell ref="VXD55:VXF55"/>
    <mergeCell ref="VXL55:VXN55"/>
    <mergeCell ref="VXT55:VXV55"/>
    <mergeCell ref="VUZ55:VVB55"/>
    <mergeCell ref="VVH55:VVJ55"/>
    <mergeCell ref="VVP55:VVR55"/>
    <mergeCell ref="VVX55:VVZ55"/>
    <mergeCell ref="VWF55:VWH55"/>
    <mergeCell ref="VTL55:VTN55"/>
    <mergeCell ref="VTT55:VTV55"/>
    <mergeCell ref="VUB55:VUD55"/>
    <mergeCell ref="VUJ55:VUL55"/>
    <mergeCell ref="VUR55:VUT55"/>
    <mergeCell ref="WGZ55:WHB55"/>
    <mergeCell ref="WEF55:WEH55"/>
    <mergeCell ref="WEN55:WEP55"/>
    <mergeCell ref="WEV55:WEX55"/>
    <mergeCell ref="WFD55:WFF55"/>
    <mergeCell ref="WFL55:WFN55"/>
    <mergeCell ref="WCR55:WCT55"/>
    <mergeCell ref="WCZ55:WDB55"/>
    <mergeCell ref="WDH55:WDJ55"/>
    <mergeCell ref="WDP55:WDR55"/>
    <mergeCell ref="WDX55:WDZ55"/>
    <mergeCell ref="WBD55:WBF55"/>
    <mergeCell ref="WBL55:WBN55"/>
    <mergeCell ref="WBT55:WBV55"/>
    <mergeCell ref="WCB55:WCD55"/>
    <mergeCell ref="WCJ55:WCL55"/>
    <mergeCell ref="VZP55:VZR55"/>
    <mergeCell ref="VZX55:VZZ55"/>
    <mergeCell ref="WAF55:WAH55"/>
    <mergeCell ref="WAN55:WAP55"/>
    <mergeCell ref="WAV55:WAX55"/>
    <mergeCell ref="WIV55:WIX55"/>
    <mergeCell ref="WJD55:WJF55"/>
    <mergeCell ref="WJL55:WJN55"/>
    <mergeCell ref="WJT55:WJV55"/>
    <mergeCell ref="WKB55:WKD55"/>
    <mergeCell ref="WHH55:WHJ55"/>
    <mergeCell ref="WHP55:WHR55"/>
    <mergeCell ref="WHX55:WHZ55"/>
    <mergeCell ref="WIF55:WIH55"/>
    <mergeCell ref="WIN55:WIP55"/>
    <mergeCell ref="WFT55:WFV55"/>
    <mergeCell ref="WGB55:WGD55"/>
    <mergeCell ref="WGJ55:WGL55"/>
    <mergeCell ref="WOZ55:WPB55"/>
    <mergeCell ref="WPH55:WPJ55"/>
    <mergeCell ref="WPP55:WPR55"/>
    <mergeCell ref="WNL55:WNN55"/>
    <mergeCell ref="WNT55:WNV55"/>
    <mergeCell ref="WOB55:WOD55"/>
    <mergeCell ref="WOJ55:WOL55"/>
    <mergeCell ref="WOR55:WOT55"/>
    <mergeCell ref="WLX55:WLZ55"/>
    <mergeCell ref="WMF55:WMH55"/>
    <mergeCell ref="WMN55:WMP55"/>
    <mergeCell ref="WMV55:WMX55"/>
    <mergeCell ref="WND55:WNF55"/>
    <mergeCell ref="WKJ55:WKL55"/>
    <mergeCell ref="WKR55:WKT55"/>
    <mergeCell ref="WKZ55:WLB55"/>
    <mergeCell ref="WLH55:WLJ55"/>
    <mergeCell ref="WLP55:WLR55"/>
    <mergeCell ref="WGR55:WGT55"/>
  </mergeCells>
  <printOptions horizontalCentered="1"/>
  <pageMargins left="0.39370078740157483" right="0.39370078740157483" top="1.925" bottom="0.78740157480314965" header="0.19685039370078741" footer="0.19685039370078741"/>
  <pageSetup paperSize="9" scale="63" fitToHeight="0" orientation="portrait" r:id="rId1"/>
  <headerFooter scaleWithDoc="0">
    <oddHeader>&amp;C&amp;"Arial,Negrito"
&amp;G</oddHeader>
    <oddFooter>&amp;R&amp;"Arial,Normal"&amp;9Página &amp;P de &amp;N</oddFooter>
  </headerFooter>
  <colBreaks count="1" manualBreakCount="1">
    <brk id="68" max="1048575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7"/>
  <dimension ref="A1"/>
  <sheetViews>
    <sheetView topLeftCell="A23" zoomScaleNormal="100" workbookViewId="0">
      <selection activeCell="G32" sqref="G32"/>
    </sheetView>
  </sheetViews>
  <sheetFormatPr defaultRowHeight="14.25"/>
  <sheetData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1">
    <tabColor rgb="FF002060"/>
    <pageSetUpPr fitToPage="1"/>
  </sheetPr>
  <dimension ref="A1:XEP471"/>
  <sheetViews>
    <sheetView view="pageBreakPreview" topLeftCell="A458" zoomScale="86" zoomScaleNormal="80" zoomScaleSheetLayoutView="86" zoomScalePageLayoutView="70" workbookViewId="0">
      <selection activeCell="G470" sqref="G470"/>
    </sheetView>
  </sheetViews>
  <sheetFormatPr defaultColWidth="9" defaultRowHeight="20.100000000000001" customHeight="1"/>
  <cols>
    <col min="1" max="1" width="38.875" style="287" customWidth="1"/>
    <col min="2" max="2" width="14.375" style="209" customWidth="1"/>
    <col min="3" max="3" width="14.25" style="210" customWidth="1"/>
    <col min="4" max="4" width="16.625" style="210" customWidth="1"/>
    <col min="5" max="5" width="17.375" style="210" customWidth="1"/>
    <col min="6" max="6" width="18" style="210" bestFit="1" customWidth="1"/>
    <col min="7" max="8" width="14.375" style="210" customWidth="1"/>
    <col min="9" max="9" width="14.375" style="287" customWidth="1"/>
    <col min="10" max="10" width="8.75" style="286" customWidth="1"/>
    <col min="11" max="11" width="10.75" style="31" customWidth="1"/>
    <col min="12" max="12" width="9" style="31"/>
    <col min="13" max="13" width="10.5" style="31" bestFit="1" customWidth="1"/>
    <col min="14" max="16384" width="9" style="31"/>
  </cols>
  <sheetData>
    <row r="1" spans="1:990 16370:16370" s="17" customFormat="1" ht="24.95" customHeight="1">
      <c r="A1" s="470" t="s">
        <v>1225</v>
      </c>
      <c r="B1" s="470"/>
      <c r="C1" s="470"/>
      <c r="D1" s="470"/>
      <c r="E1" s="470"/>
      <c r="F1" s="470"/>
      <c r="G1" s="470"/>
      <c r="H1" s="470"/>
      <c r="I1" s="470"/>
      <c r="J1" s="470"/>
      <c r="K1" s="18"/>
      <c r="L1" s="19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21"/>
      <c r="XEP1" s="17" t="s">
        <v>76</v>
      </c>
    </row>
    <row r="2" spans="1:990 16370:16370" s="17" customFormat="1" ht="20.100000000000001" customHeight="1">
      <c r="A2" s="298" t="str">
        <f>BDI!$A$4</f>
        <v>OBRA:</v>
      </c>
      <c r="B2" s="472" t="str">
        <f>ORCAMENTO!C2</f>
        <v>CONSTRUÇÃO DE FAIXAS ELEVADAS EM DIVERSAS RUAS</v>
      </c>
      <c r="C2" s="472"/>
      <c r="D2" s="472"/>
      <c r="E2" s="472"/>
      <c r="F2" s="472"/>
      <c r="G2" s="472"/>
      <c r="H2" s="472"/>
      <c r="I2" s="472"/>
      <c r="J2" s="472"/>
      <c r="K2" s="18"/>
      <c r="L2" s="19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21"/>
      <c r="XEP2" s="17" t="s">
        <v>20</v>
      </c>
    </row>
    <row r="3" spans="1:990 16370:16370" s="17" customFormat="1" ht="15" customHeight="1">
      <c r="A3" s="298" t="str">
        <f>BDI!$A$5</f>
        <v>ENDEREÇO:</v>
      </c>
      <c r="B3" s="473" t="str">
        <f>ORCAMENTO!C3</f>
        <v xml:space="preserve">BAIXO GUANDU - ES </v>
      </c>
      <c r="C3" s="473"/>
      <c r="D3" s="473"/>
      <c r="E3" s="473"/>
      <c r="F3" s="473"/>
      <c r="G3" s="473"/>
      <c r="H3" s="473"/>
      <c r="I3" s="473"/>
      <c r="J3" s="473"/>
      <c r="K3" s="18"/>
      <c r="L3" s="19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21"/>
      <c r="XEP3" s="17" t="s">
        <v>990</v>
      </c>
    </row>
    <row r="4" spans="1:990 16370:16370" ht="20.100000000000001" customHeight="1">
      <c r="A4" s="203">
        <v>1</v>
      </c>
      <c r="B4" s="471" t="str">
        <f>INDEX(ORCAMENTO!$E:$E,MATCH(A4,ORCAMENTO!$B:$B,0))</f>
        <v>SERVIÇOS PRELIMINARES</v>
      </c>
      <c r="C4" s="471"/>
      <c r="D4" s="471"/>
      <c r="E4" s="471"/>
      <c r="F4" s="471"/>
      <c r="G4" s="471"/>
      <c r="H4" s="471"/>
      <c r="I4" s="471"/>
      <c r="J4" s="471"/>
    </row>
    <row r="5" spans="1:990 16370:16370" ht="31.5" customHeight="1">
      <c r="A5" s="254" t="s">
        <v>1207</v>
      </c>
      <c r="B5" s="469" t="str">
        <f>INDEX(ORCAMENTO!$E:$E,MATCH(A5,ORCAMENTO!$B:$B,0))</f>
        <v>Placa De Obra Nas Dimensões De 2.0 X 4.0 M, Padrão Der</v>
      </c>
      <c r="C5" s="469"/>
      <c r="D5" s="469"/>
      <c r="E5" s="469"/>
      <c r="F5" s="469"/>
      <c r="G5" s="469"/>
      <c r="H5" s="469"/>
      <c r="I5" s="204" t="str">
        <f>INDEX(ORCAMENTO!$F:$F,MATCH(A5,ORCAMENTO!$B:$B,0))</f>
        <v>m²</v>
      </c>
      <c r="J5" s="205">
        <f>SUM(J7:J7)</f>
        <v>8</v>
      </c>
    </row>
    <row r="6" spans="1:990 16370:16370" ht="21.95" customHeight="1">
      <c r="A6" s="206" t="s">
        <v>81</v>
      </c>
      <c r="B6" s="207"/>
      <c r="C6" s="207"/>
      <c r="D6" s="207" t="s">
        <v>1301</v>
      </c>
      <c r="E6" s="206" t="s">
        <v>1300</v>
      </c>
      <c r="F6" s="206"/>
      <c r="G6" s="206"/>
      <c r="H6" s="206"/>
      <c r="I6" s="206"/>
      <c r="J6" s="208"/>
    </row>
    <row r="7" spans="1:990 16370:16370" ht="40.5" customHeight="1">
      <c r="A7" s="294" t="s">
        <v>6090</v>
      </c>
      <c r="B7" s="294"/>
      <c r="C7" s="294"/>
      <c r="D7" s="358">
        <v>4</v>
      </c>
      <c r="E7" s="359">
        <v>2</v>
      </c>
      <c r="F7" s="293"/>
      <c r="G7" s="293"/>
      <c r="H7" s="293"/>
      <c r="I7" s="293"/>
      <c r="J7" s="360">
        <f>D7*E7</f>
        <v>8</v>
      </c>
    </row>
    <row r="8" spans="1:990 16370:16370" ht="17.25" customHeight="1">
      <c r="A8" s="203">
        <v>2</v>
      </c>
      <c r="B8" s="463" t="str">
        <f>INDEX(ORCAMENTO!$E:$E,MATCH(A8,ORCAMENTO!$B:$B,0))</f>
        <v>DEMOLIÇÕES, RETIRADAS E PREPARAÇÃO PARA PAVIMENTO</v>
      </c>
      <c r="C8" s="464"/>
      <c r="D8" s="464"/>
      <c r="E8" s="464"/>
      <c r="F8" s="464"/>
      <c r="G8" s="464"/>
      <c r="H8" s="464"/>
      <c r="I8" s="464"/>
      <c r="J8" s="465"/>
    </row>
    <row r="9" spans="1:990 16370:16370" ht="20.100000000000001" customHeight="1">
      <c r="A9" s="254" t="s">
        <v>1319</v>
      </c>
      <c r="B9" s="469" t="str">
        <f>INDEX(ORCAMENTO!$E:$E,MATCH(A9,ORCAMENTO!$B:$B,0))</f>
        <v>Demolição E Remoção De Estrutura De Pavimento Inclusive Capa Asfáltica</v>
      </c>
      <c r="C9" s="469"/>
      <c r="D9" s="469"/>
      <c r="E9" s="469"/>
      <c r="F9" s="469"/>
      <c r="G9" s="469"/>
      <c r="H9" s="469"/>
      <c r="I9" s="204" t="str">
        <f>INDEX(ORCAMENTO!$F:$F,MATCH(A9,ORCAMENTO!$B:$B,0))</f>
        <v>m²</v>
      </c>
      <c r="J9" s="205">
        <f>ROUND(SUM(J11:J34),2)</f>
        <v>1722.6</v>
      </c>
    </row>
    <row r="10" spans="1:990 16370:16370" ht="21.95" customHeight="1">
      <c r="A10" s="206" t="s">
        <v>81</v>
      </c>
      <c r="B10" s="207"/>
      <c r="C10" s="207"/>
      <c r="D10" s="207" t="s">
        <v>1303</v>
      </c>
      <c r="E10" s="206" t="s">
        <v>1301</v>
      </c>
      <c r="F10" s="207"/>
      <c r="G10" s="206"/>
      <c r="H10" s="206"/>
      <c r="I10" s="206"/>
      <c r="J10" s="208"/>
    </row>
    <row r="11" spans="1:990 16370:16370" ht="50.25" customHeight="1">
      <c r="A11" s="294" t="s">
        <v>6092</v>
      </c>
      <c r="B11" s="312"/>
      <c r="C11" s="312"/>
      <c r="D11" s="311">
        <v>12.4</v>
      </c>
      <c r="E11" s="311">
        <v>6</v>
      </c>
      <c r="F11" s="311"/>
      <c r="G11" s="312"/>
      <c r="H11" s="312"/>
      <c r="I11" s="312"/>
      <c r="J11" s="312">
        <f>D11*E11</f>
        <v>74.400000000000006</v>
      </c>
    </row>
    <row r="12" spans="1:990 16370:16370" ht="53.25" customHeight="1">
      <c r="A12" s="294" t="s">
        <v>6106</v>
      </c>
      <c r="B12" s="312"/>
      <c r="C12" s="312"/>
      <c r="D12" s="311">
        <v>6</v>
      </c>
      <c r="E12" s="311">
        <v>6</v>
      </c>
      <c r="F12" s="311"/>
      <c r="G12" s="312"/>
      <c r="H12" s="312"/>
      <c r="I12" s="312"/>
      <c r="J12" s="312">
        <f>(E12+(2*F12))*D12</f>
        <v>36</v>
      </c>
    </row>
    <row r="13" spans="1:990 16370:16370" ht="40.15" customHeight="1">
      <c r="A13" s="294" t="s">
        <v>6128</v>
      </c>
      <c r="B13" s="312"/>
      <c r="C13" s="312"/>
      <c r="D13" s="311">
        <v>7</v>
      </c>
      <c r="E13" s="311">
        <v>6</v>
      </c>
      <c r="F13" s="311"/>
      <c r="G13" s="312"/>
      <c r="H13" s="312"/>
      <c r="I13" s="312"/>
      <c r="J13" s="312">
        <f t="shared" ref="J13" si="0">(E13+(2*F13))*D13</f>
        <v>42</v>
      </c>
    </row>
    <row r="14" spans="1:990 16370:16370" ht="40.15" customHeight="1">
      <c r="A14" s="294" t="s">
        <v>6145</v>
      </c>
      <c r="B14" s="312"/>
      <c r="C14" s="312"/>
      <c r="D14" s="311">
        <v>14.3</v>
      </c>
      <c r="E14" s="311">
        <v>6</v>
      </c>
      <c r="F14" s="311"/>
      <c r="G14" s="312"/>
      <c r="H14" s="312"/>
      <c r="I14" s="312"/>
      <c r="J14" s="312">
        <f t="shared" ref="J14:J18" si="1">(E14+(2*F14))*D14</f>
        <v>85.800000000000011</v>
      </c>
    </row>
    <row r="15" spans="1:990 16370:16370" ht="40.15" customHeight="1">
      <c r="A15" s="294" t="s">
        <v>6163</v>
      </c>
      <c r="B15" s="312"/>
      <c r="C15" s="312"/>
      <c r="D15" s="311">
        <v>9.1</v>
      </c>
      <c r="E15" s="311">
        <v>6</v>
      </c>
      <c r="F15" s="311"/>
      <c r="G15" s="312"/>
      <c r="H15" s="312"/>
      <c r="I15" s="312"/>
      <c r="J15" s="312">
        <f t="shared" ref="J15:J16" si="2">(E15+(2*F15))*D15</f>
        <v>54.599999999999994</v>
      </c>
    </row>
    <row r="16" spans="1:990 16370:16370" ht="40.15" customHeight="1">
      <c r="A16" s="294" t="s">
        <v>6179</v>
      </c>
      <c r="B16" s="312"/>
      <c r="C16" s="312"/>
      <c r="D16" s="311">
        <v>13.9</v>
      </c>
      <c r="E16" s="311">
        <v>6</v>
      </c>
      <c r="F16" s="311"/>
      <c r="G16" s="312"/>
      <c r="H16" s="312"/>
      <c r="I16" s="312"/>
      <c r="J16" s="312">
        <f t="shared" si="2"/>
        <v>83.4</v>
      </c>
    </row>
    <row r="17" spans="1:10" ht="40.15" customHeight="1">
      <c r="A17" s="294" t="s">
        <v>6195</v>
      </c>
      <c r="B17" s="312"/>
      <c r="C17" s="312"/>
      <c r="D17" s="311">
        <v>13.7</v>
      </c>
      <c r="E17" s="311">
        <v>6</v>
      </c>
      <c r="F17" s="311"/>
      <c r="G17" s="312"/>
      <c r="H17" s="312"/>
      <c r="I17" s="312"/>
      <c r="J17" s="312">
        <f t="shared" si="1"/>
        <v>82.199999999999989</v>
      </c>
    </row>
    <row r="18" spans="1:10" ht="40.15" customHeight="1">
      <c r="A18" s="294" t="s">
        <v>6214</v>
      </c>
      <c r="B18" s="312"/>
      <c r="C18" s="312"/>
      <c r="D18" s="311">
        <v>14</v>
      </c>
      <c r="E18" s="311">
        <v>6</v>
      </c>
      <c r="F18" s="311"/>
      <c r="G18" s="312"/>
      <c r="H18" s="312"/>
      <c r="I18" s="312"/>
      <c r="J18" s="312">
        <f t="shared" si="1"/>
        <v>84</v>
      </c>
    </row>
    <row r="19" spans="1:10" ht="45.75" customHeight="1">
      <c r="A19" s="294" t="s">
        <v>6230</v>
      </c>
      <c r="B19" s="312"/>
      <c r="C19" s="312"/>
      <c r="D19" s="311">
        <v>13.4</v>
      </c>
      <c r="E19" s="311">
        <v>6</v>
      </c>
      <c r="F19" s="311"/>
      <c r="G19" s="312"/>
      <c r="H19" s="312"/>
      <c r="I19" s="312"/>
      <c r="J19" s="312">
        <f t="shared" ref="J19:J20" si="3">(E19+(2*F19))*D19</f>
        <v>80.400000000000006</v>
      </c>
    </row>
    <row r="20" spans="1:10" ht="51" customHeight="1">
      <c r="A20" s="294" t="s">
        <v>6244</v>
      </c>
      <c r="B20" s="312"/>
      <c r="C20" s="312"/>
      <c r="D20" s="311">
        <v>13.4</v>
      </c>
      <c r="E20" s="311">
        <v>6</v>
      </c>
      <c r="F20" s="311"/>
      <c r="G20" s="312"/>
      <c r="H20" s="312"/>
      <c r="I20" s="312"/>
      <c r="J20" s="312">
        <f t="shared" si="3"/>
        <v>80.400000000000006</v>
      </c>
    </row>
    <row r="21" spans="1:10" ht="51.75" customHeight="1">
      <c r="A21" s="294" t="s">
        <v>6267</v>
      </c>
      <c r="B21" s="312"/>
      <c r="C21" s="312"/>
      <c r="D21" s="311">
        <v>13.9</v>
      </c>
      <c r="E21" s="311">
        <v>6</v>
      </c>
      <c r="F21" s="311"/>
      <c r="G21" s="312"/>
      <c r="H21" s="312"/>
      <c r="I21" s="312"/>
      <c r="J21" s="312">
        <f t="shared" ref="J21:J30" si="4">(E21+(2*F21))*D21</f>
        <v>83.4</v>
      </c>
    </row>
    <row r="22" spans="1:10" ht="42.75" customHeight="1">
      <c r="A22" s="294" t="s">
        <v>6281</v>
      </c>
      <c r="B22" s="312"/>
      <c r="C22" s="312"/>
      <c r="D22" s="311">
        <v>13.7</v>
      </c>
      <c r="E22" s="311">
        <v>6</v>
      </c>
      <c r="F22" s="311"/>
      <c r="G22" s="312"/>
      <c r="H22" s="312"/>
      <c r="I22" s="312"/>
      <c r="J22" s="312">
        <f t="shared" si="4"/>
        <v>82.199999999999989</v>
      </c>
    </row>
    <row r="23" spans="1:10" ht="42.75" customHeight="1">
      <c r="A23" s="294" t="s">
        <v>6298</v>
      </c>
      <c r="B23" s="312"/>
      <c r="C23" s="312"/>
      <c r="D23" s="311">
        <v>14.3</v>
      </c>
      <c r="E23" s="311">
        <v>6</v>
      </c>
      <c r="F23" s="311"/>
      <c r="G23" s="312"/>
      <c r="H23" s="312"/>
      <c r="I23" s="312"/>
      <c r="J23" s="312">
        <f t="shared" si="4"/>
        <v>85.800000000000011</v>
      </c>
    </row>
    <row r="24" spans="1:10" ht="48.75" customHeight="1">
      <c r="A24" s="294" t="s">
        <v>6318</v>
      </c>
      <c r="B24" s="312"/>
      <c r="C24" s="312"/>
      <c r="D24" s="311">
        <v>13.7</v>
      </c>
      <c r="E24" s="311">
        <v>6</v>
      </c>
      <c r="F24" s="311"/>
      <c r="G24" s="312"/>
      <c r="H24" s="312"/>
      <c r="I24" s="312"/>
      <c r="J24" s="312">
        <f t="shared" si="4"/>
        <v>82.199999999999989</v>
      </c>
    </row>
    <row r="25" spans="1:10" ht="47.25" customHeight="1">
      <c r="A25" s="294" t="s">
        <v>6335</v>
      </c>
      <c r="B25" s="312"/>
      <c r="C25" s="312"/>
      <c r="D25" s="311">
        <v>14.3</v>
      </c>
      <c r="E25" s="311">
        <v>6</v>
      </c>
      <c r="F25" s="311"/>
      <c r="G25" s="312"/>
      <c r="H25" s="312"/>
      <c r="I25" s="312"/>
      <c r="J25" s="312">
        <f t="shared" si="4"/>
        <v>85.800000000000011</v>
      </c>
    </row>
    <row r="26" spans="1:10" ht="39.75" customHeight="1">
      <c r="A26" s="294" t="s">
        <v>6351</v>
      </c>
      <c r="B26" s="312"/>
      <c r="C26" s="312"/>
      <c r="D26" s="311">
        <v>13.9</v>
      </c>
      <c r="E26" s="311">
        <v>6</v>
      </c>
      <c r="F26" s="311"/>
      <c r="G26" s="312"/>
      <c r="H26" s="312"/>
      <c r="I26" s="312"/>
      <c r="J26" s="312">
        <f t="shared" si="4"/>
        <v>83.4</v>
      </c>
    </row>
    <row r="27" spans="1:10" ht="51" customHeight="1">
      <c r="A27" s="294" t="s">
        <v>6373</v>
      </c>
      <c r="B27" s="312"/>
      <c r="C27" s="312"/>
      <c r="D27" s="311">
        <v>7.9</v>
      </c>
      <c r="E27" s="311">
        <v>6</v>
      </c>
      <c r="F27" s="311"/>
      <c r="G27" s="312"/>
      <c r="H27" s="312"/>
      <c r="I27" s="312"/>
      <c r="J27" s="312">
        <f t="shared" si="4"/>
        <v>47.400000000000006</v>
      </c>
    </row>
    <row r="28" spans="1:10" ht="40.35" customHeight="1">
      <c r="A28" s="294" t="s">
        <v>6382</v>
      </c>
      <c r="B28" s="312"/>
      <c r="C28" s="312"/>
      <c r="D28" s="311">
        <v>10.7</v>
      </c>
      <c r="E28" s="311">
        <v>6</v>
      </c>
      <c r="F28" s="311"/>
      <c r="G28" s="312"/>
      <c r="H28" s="312"/>
      <c r="I28" s="312"/>
      <c r="J28" s="312">
        <f t="shared" si="4"/>
        <v>64.199999999999989</v>
      </c>
    </row>
    <row r="29" spans="1:10" ht="40.35" customHeight="1">
      <c r="A29" s="294" t="s">
        <v>6398</v>
      </c>
      <c r="B29" s="312"/>
      <c r="C29" s="312"/>
      <c r="D29" s="311">
        <v>10</v>
      </c>
      <c r="E29" s="311">
        <v>6</v>
      </c>
      <c r="F29" s="311"/>
      <c r="G29" s="312"/>
      <c r="H29" s="312"/>
      <c r="I29" s="312"/>
      <c r="J29" s="312">
        <f t="shared" si="4"/>
        <v>60</v>
      </c>
    </row>
    <row r="30" spans="1:10" ht="40.35" customHeight="1">
      <c r="A30" s="294" t="s">
        <v>6411</v>
      </c>
      <c r="B30" s="312"/>
      <c r="C30" s="312"/>
      <c r="D30" s="311">
        <v>10</v>
      </c>
      <c r="E30" s="311">
        <v>6</v>
      </c>
      <c r="F30" s="311"/>
      <c r="G30" s="312"/>
      <c r="H30" s="312"/>
      <c r="I30" s="312"/>
      <c r="J30" s="312">
        <f t="shared" si="4"/>
        <v>60</v>
      </c>
    </row>
    <row r="31" spans="1:10" ht="40.35" customHeight="1">
      <c r="A31" s="294" t="s">
        <v>6430</v>
      </c>
      <c r="B31" s="312"/>
      <c r="C31" s="312"/>
      <c r="D31" s="311">
        <v>11.5</v>
      </c>
      <c r="E31" s="311">
        <v>6</v>
      </c>
      <c r="F31" s="311"/>
      <c r="G31" s="312"/>
      <c r="H31" s="312"/>
      <c r="I31" s="312"/>
      <c r="J31" s="312">
        <f t="shared" ref="J31:J32" si="5">(E31+(2*F31))*D31</f>
        <v>69</v>
      </c>
    </row>
    <row r="32" spans="1:10" ht="40.35" customHeight="1">
      <c r="A32" s="294" t="s">
        <v>6447</v>
      </c>
      <c r="B32" s="312"/>
      <c r="C32" s="312"/>
      <c r="D32" s="311">
        <v>12</v>
      </c>
      <c r="E32" s="311">
        <v>6</v>
      </c>
      <c r="F32" s="311"/>
      <c r="G32" s="312"/>
      <c r="H32" s="312"/>
      <c r="I32" s="312"/>
      <c r="J32" s="312">
        <f t="shared" si="5"/>
        <v>72</v>
      </c>
    </row>
    <row r="33" spans="1:10" ht="40.35" customHeight="1">
      <c r="A33" s="294" t="s">
        <v>6486</v>
      </c>
      <c r="B33" s="312"/>
      <c r="C33" s="312"/>
      <c r="D33" s="311">
        <v>12</v>
      </c>
      <c r="E33" s="311">
        <v>6</v>
      </c>
      <c r="F33" s="311"/>
      <c r="G33" s="312"/>
      <c r="H33" s="312"/>
      <c r="I33" s="312"/>
      <c r="J33" s="312">
        <f t="shared" ref="J33" si="6">(E33+(2*F33))*D33</f>
        <v>72</v>
      </c>
    </row>
    <row r="34" spans="1:10" ht="40.35" customHeight="1">
      <c r="A34" s="294" t="s">
        <v>6487</v>
      </c>
      <c r="B34" s="312"/>
      <c r="C34" s="312"/>
      <c r="D34" s="311">
        <v>12</v>
      </c>
      <c r="E34" s="311">
        <v>6</v>
      </c>
      <c r="F34" s="311"/>
      <c r="G34" s="312"/>
      <c r="H34" s="312"/>
      <c r="I34" s="312"/>
      <c r="J34" s="312">
        <f t="shared" ref="J34" si="7">(E34+(2*F34))*D34</f>
        <v>72</v>
      </c>
    </row>
    <row r="35" spans="1:10" ht="40.15" customHeight="1">
      <c r="A35" s="254" t="s">
        <v>1320</v>
      </c>
      <c r="B35" s="469" t="str">
        <f>INDEX(ORCAMENTO!$E:$E,MATCH(A35,ORCAMENTO!$B:$B,0))</f>
        <v>Sub-Base C/ Mistura De Argila 30%, Pó De Pedra 30% E Brita 40%, Inclusive Fornecimento E
Transporte Do Pó De Pedra E Da Brita</v>
      </c>
      <c r="C35" s="469"/>
      <c r="D35" s="469"/>
      <c r="E35" s="469"/>
      <c r="F35" s="469"/>
      <c r="G35" s="469"/>
      <c r="H35" s="469"/>
      <c r="I35" s="204" t="str">
        <f>INDEX(ORCAMENTO!$F:$F,MATCH(A35,ORCAMENTO!$B:$B,0))</f>
        <v>m3</v>
      </c>
      <c r="J35" s="205">
        <f>ROUND(SUM(J37:J60),2)</f>
        <v>344.52</v>
      </c>
    </row>
    <row r="36" spans="1:10" ht="40.15" customHeight="1">
      <c r="A36" s="206" t="s">
        <v>81</v>
      </c>
      <c r="B36" s="207"/>
      <c r="C36" s="207"/>
      <c r="D36" s="207" t="s">
        <v>1303</v>
      </c>
      <c r="E36" s="206" t="s">
        <v>1301</v>
      </c>
      <c r="F36" s="207" t="s">
        <v>3283</v>
      </c>
      <c r="G36" s="207"/>
      <c r="H36" s="206"/>
      <c r="I36" s="206"/>
      <c r="J36" s="208"/>
    </row>
    <row r="37" spans="1:10" ht="40.35" customHeight="1">
      <c r="A37" s="294" t="s">
        <v>6093</v>
      </c>
      <c r="B37" s="312"/>
      <c r="C37" s="312"/>
      <c r="D37" s="311">
        <v>12.4</v>
      </c>
      <c r="E37" s="311">
        <v>6</v>
      </c>
      <c r="F37" s="311">
        <v>0.2</v>
      </c>
      <c r="G37" s="311"/>
      <c r="H37" s="312"/>
      <c r="I37" s="311"/>
      <c r="J37" s="312">
        <f>D37*E37*F37</f>
        <v>14.880000000000003</v>
      </c>
    </row>
    <row r="38" spans="1:10" ht="58.5" customHeight="1">
      <c r="A38" s="294" t="s">
        <v>6107</v>
      </c>
      <c r="B38" s="312"/>
      <c r="C38" s="312"/>
      <c r="D38" s="311">
        <v>6</v>
      </c>
      <c r="E38" s="311">
        <v>6</v>
      </c>
      <c r="F38" s="311">
        <v>0.2</v>
      </c>
      <c r="G38" s="311"/>
      <c r="H38" s="312"/>
      <c r="I38" s="311"/>
      <c r="J38" s="312">
        <f t="shared" ref="J38:J56" si="8">D38*E38*F38</f>
        <v>7.2</v>
      </c>
    </row>
    <row r="39" spans="1:10" ht="40.35" customHeight="1">
      <c r="A39" s="294" t="s">
        <v>6129</v>
      </c>
      <c r="B39" s="312"/>
      <c r="C39" s="312"/>
      <c r="D39" s="311">
        <v>7</v>
      </c>
      <c r="E39" s="311">
        <v>6</v>
      </c>
      <c r="F39" s="311">
        <v>0.2</v>
      </c>
      <c r="G39" s="311"/>
      <c r="H39" s="312"/>
      <c r="I39" s="311"/>
      <c r="J39" s="312">
        <f t="shared" si="8"/>
        <v>8.4</v>
      </c>
    </row>
    <row r="40" spans="1:10" ht="40.35" customHeight="1">
      <c r="A40" s="294" t="s">
        <v>6146</v>
      </c>
      <c r="B40" s="312"/>
      <c r="C40" s="312"/>
      <c r="D40" s="311">
        <v>14.3</v>
      </c>
      <c r="E40" s="311">
        <v>6</v>
      </c>
      <c r="F40" s="311">
        <v>0.2</v>
      </c>
      <c r="G40" s="311"/>
      <c r="H40" s="312"/>
      <c r="I40" s="311"/>
      <c r="J40" s="312">
        <f t="shared" si="8"/>
        <v>17.160000000000004</v>
      </c>
    </row>
    <row r="41" spans="1:10" ht="40.35" customHeight="1">
      <c r="A41" s="294" t="s">
        <v>6164</v>
      </c>
      <c r="B41" s="312"/>
      <c r="C41" s="312"/>
      <c r="D41" s="311">
        <v>9.1</v>
      </c>
      <c r="E41" s="311">
        <v>6</v>
      </c>
      <c r="F41" s="311">
        <v>0.2</v>
      </c>
      <c r="G41" s="311"/>
      <c r="H41" s="312"/>
      <c r="I41" s="311"/>
      <c r="J41" s="312">
        <f t="shared" si="8"/>
        <v>10.92</v>
      </c>
    </row>
    <row r="42" spans="1:10" ht="40.35" customHeight="1">
      <c r="A42" s="294" t="s">
        <v>6180</v>
      </c>
      <c r="B42" s="312"/>
      <c r="C42" s="312"/>
      <c r="D42" s="311">
        <v>13.9</v>
      </c>
      <c r="E42" s="311">
        <v>6</v>
      </c>
      <c r="F42" s="311">
        <v>0.2</v>
      </c>
      <c r="G42" s="311"/>
      <c r="H42" s="312"/>
      <c r="I42" s="311"/>
      <c r="J42" s="312">
        <f t="shared" si="8"/>
        <v>16.680000000000003</v>
      </c>
    </row>
    <row r="43" spans="1:10" ht="40.35" customHeight="1">
      <c r="A43" s="294" t="s">
        <v>6195</v>
      </c>
      <c r="B43" s="312"/>
      <c r="C43" s="312"/>
      <c r="D43" s="311">
        <v>13.7</v>
      </c>
      <c r="E43" s="311">
        <v>6</v>
      </c>
      <c r="F43" s="311">
        <v>0.2</v>
      </c>
      <c r="G43" s="311"/>
      <c r="H43" s="312"/>
      <c r="I43" s="311"/>
      <c r="J43" s="312">
        <f t="shared" si="8"/>
        <v>16.439999999999998</v>
      </c>
    </row>
    <row r="44" spans="1:10" ht="40.35" customHeight="1">
      <c r="A44" s="294" t="s">
        <v>6215</v>
      </c>
      <c r="B44" s="312"/>
      <c r="C44" s="312"/>
      <c r="D44" s="311">
        <v>14</v>
      </c>
      <c r="E44" s="311">
        <v>6</v>
      </c>
      <c r="F44" s="311">
        <v>0.2</v>
      </c>
      <c r="G44" s="311"/>
      <c r="H44" s="312"/>
      <c r="I44" s="311"/>
      <c r="J44" s="312">
        <f t="shared" si="8"/>
        <v>16.8</v>
      </c>
    </row>
    <row r="45" spans="1:10" ht="40.35" customHeight="1">
      <c r="A45" s="294" t="s">
        <v>6231</v>
      </c>
      <c r="B45" s="312"/>
      <c r="C45" s="312"/>
      <c r="D45" s="311">
        <v>13.4</v>
      </c>
      <c r="E45" s="311">
        <v>6</v>
      </c>
      <c r="F45" s="311">
        <v>0.2</v>
      </c>
      <c r="G45" s="311"/>
      <c r="H45" s="312"/>
      <c r="I45" s="311"/>
      <c r="J45" s="312">
        <f t="shared" si="8"/>
        <v>16.080000000000002</v>
      </c>
    </row>
    <row r="46" spans="1:10" ht="56.25" customHeight="1">
      <c r="A46" s="294" t="s">
        <v>6245</v>
      </c>
      <c r="B46" s="312"/>
      <c r="C46" s="312"/>
      <c r="D46" s="311">
        <v>13.4</v>
      </c>
      <c r="E46" s="311">
        <v>6</v>
      </c>
      <c r="F46" s="311">
        <v>0.2</v>
      </c>
      <c r="G46" s="311"/>
      <c r="H46" s="312"/>
      <c r="I46" s="311"/>
      <c r="J46" s="312">
        <f t="shared" si="8"/>
        <v>16.080000000000002</v>
      </c>
    </row>
    <row r="47" spans="1:10" ht="51" customHeight="1">
      <c r="A47" s="294" t="s">
        <v>6268</v>
      </c>
      <c r="B47" s="312"/>
      <c r="C47" s="312"/>
      <c r="D47" s="311">
        <v>13.9</v>
      </c>
      <c r="E47" s="311">
        <v>6</v>
      </c>
      <c r="F47" s="311">
        <v>0.2</v>
      </c>
      <c r="G47" s="311"/>
      <c r="H47" s="312"/>
      <c r="I47" s="311"/>
      <c r="J47" s="312">
        <f t="shared" si="8"/>
        <v>16.680000000000003</v>
      </c>
    </row>
    <row r="48" spans="1:10" ht="40.35" customHeight="1">
      <c r="A48" s="294" t="s">
        <v>6282</v>
      </c>
      <c r="B48" s="312"/>
      <c r="C48" s="312"/>
      <c r="D48" s="311">
        <v>13.7</v>
      </c>
      <c r="E48" s="311">
        <v>6</v>
      </c>
      <c r="F48" s="311">
        <v>0.2</v>
      </c>
      <c r="G48" s="311"/>
      <c r="H48" s="312"/>
      <c r="I48" s="311"/>
      <c r="J48" s="312">
        <f t="shared" si="8"/>
        <v>16.439999999999998</v>
      </c>
    </row>
    <row r="49" spans="1:10" ht="40.35" customHeight="1">
      <c r="A49" s="294" t="s">
        <v>6299</v>
      </c>
      <c r="B49" s="312"/>
      <c r="C49" s="312"/>
      <c r="D49" s="311">
        <v>14.3</v>
      </c>
      <c r="E49" s="311">
        <v>6</v>
      </c>
      <c r="F49" s="311">
        <v>0.2</v>
      </c>
      <c r="G49" s="311"/>
      <c r="H49" s="312"/>
      <c r="I49" s="311"/>
      <c r="J49" s="312">
        <f t="shared" si="8"/>
        <v>17.160000000000004</v>
      </c>
    </row>
    <row r="50" spans="1:10" ht="40.35" customHeight="1">
      <c r="A50" s="294" t="s">
        <v>6319</v>
      </c>
      <c r="B50" s="312"/>
      <c r="C50" s="312"/>
      <c r="D50" s="311">
        <v>13.7</v>
      </c>
      <c r="E50" s="311">
        <v>6</v>
      </c>
      <c r="F50" s="311">
        <v>0.2</v>
      </c>
      <c r="G50" s="311"/>
      <c r="H50" s="312"/>
      <c r="I50" s="311"/>
      <c r="J50" s="312">
        <f t="shared" si="8"/>
        <v>16.439999999999998</v>
      </c>
    </row>
    <row r="51" spans="1:10" ht="40.35" customHeight="1">
      <c r="A51" s="294" t="s">
        <v>6335</v>
      </c>
      <c r="B51" s="312"/>
      <c r="C51" s="312"/>
      <c r="D51" s="311">
        <v>14.3</v>
      </c>
      <c r="E51" s="311">
        <v>6</v>
      </c>
      <c r="F51" s="311">
        <v>0.2</v>
      </c>
      <c r="G51" s="311"/>
      <c r="H51" s="312"/>
      <c r="I51" s="311"/>
      <c r="J51" s="312">
        <f t="shared" si="8"/>
        <v>17.160000000000004</v>
      </c>
    </row>
    <row r="52" spans="1:10" ht="40.35" customHeight="1">
      <c r="A52" s="294" t="s">
        <v>6351</v>
      </c>
      <c r="B52" s="312"/>
      <c r="C52" s="312"/>
      <c r="D52" s="311">
        <v>13.9</v>
      </c>
      <c r="E52" s="311">
        <v>6</v>
      </c>
      <c r="F52" s="311">
        <v>0.2</v>
      </c>
      <c r="G52" s="311"/>
      <c r="H52" s="312"/>
      <c r="I52" s="311"/>
      <c r="J52" s="312">
        <f t="shared" si="8"/>
        <v>16.680000000000003</v>
      </c>
    </row>
    <row r="53" spans="1:10" ht="40.35" customHeight="1">
      <c r="A53" s="294" t="s">
        <v>6373</v>
      </c>
      <c r="B53" s="312"/>
      <c r="C53" s="312"/>
      <c r="D53" s="311">
        <v>7.9</v>
      </c>
      <c r="E53" s="311">
        <v>6</v>
      </c>
      <c r="F53" s="311">
        <v>0.2</v>
      </c>
      <c r="G53" s="311"/>
      <c r="H53" s="312"/>
      <c r="I53" s="311"/>
      <c r="J53" s="312">
        <f t="shared" si="8"/>
        <v>9.4800000000000022</v>
      </c>
    </row>
    <row r="54" spans="1:10" ht="40.35" customHeight="1">
      <c r="A54" s="294" t="s">
        <v>6383</v>
      </c>
      <c r="B54" s="312"/>
      <c r="C54" s="312"/>
      <c r="D54" s="311">
        <v>10.7</v>
      </c>
      <c r="E54" s="311">
        <v>6</v>
      </c>
      <c r="F54" s="311">
        <v>0.2</v>
      </c>
      <c r="G54" s="311"/>
      <c r="H54" s="312"/>
      <c r="I54" s="311"/>
      <c r="J54" s="312">
        <f t="shared" si="8"/>
        <v>12.839999999999998</v>
      </c>
    </row>
    <row r="55" spans="1:10" ht="40.35" customHeight="1">
      <c r="A55" s="294" t="s">
        <v>6399</v>
      </c>
      <c r="B55" s="312"/>
      <c r="C55" s="312"/>
      <c r="D55" s="311">
        <v>10</v>
      </c>
      <c r="E55" s="311">
        <v>6</v>
      </c>
      <c r="F55" s="311">
        <v>0.2</v>
      </c>
      <c r="G55" s="311"/>
      <c r="H55" s="312"/>
      <c r="I55" s="311"/>
      <c r="J55" s="312">
        <f t="shared" si="8"/>
        <v>12</v>
      </c>
    </row>
    <row r="56" spans="1:10" ht="40.35" customHeight="1">
      <c r="A56" s="294" t="s">
        <v>6411</v>
      </c>
      <c r="B56" s="312"/>
      <c r="C56" s="312"/>
      <c r="D56" s="311">
        <v>10</v>
      </c>
      <c r="E56" s="311">
        <v>6</v>
      </c>
      <c r="F56" s="311">
        <v>0.2</v>
      </c>
      <c r="G56" s="311"/>
      <c r="H56" s="312"/>
      <c r="I56" s="311"/>
      <c r="J56" s="312">
        <f t="shared" si="8"/>
        <v>12</v>
      </c>
    </row>
    <row r="57" spans="1:10" ht="40.35" customHeight="1">
      <c r="A57" s="294" t="s">
        <v>6431</v>
      </c>
      <c r="B57" s="312"/>
      <c r="C57" s="312"/>
      <c r="D57" s="311">
        <v>11.5</v>
      </c>
      <c r="E57" s="311">
        <v>6</v>
      </c>
      <c r="F57" s="311">
        <v>0.2</v>
      </c>
      <c r="G57" s="311"/>
      <c r="H57" s="312"/>
      <c r="I57" s="311"/>
      <c r="J57" s="312">
        <f t="shared" ref="J57:J58" si="9">D57*E57*F57</f>
        <v>13.8</v>
      </c>
    </row>
    <row r="58" spans="1:10" ht="40.35" customHeight="1">
      <c r="A58" s="294" t="s">
        <v>6448</v>
      </c>
      <c r="B58" s="312"/>
      <c r="C58" s="312"/>
      <c r="D58" s="311">
        <v>12</v>
      </c>
      <c r="E58" s="311">
        <v>6</v>
      </c>
      <c r="F58" s="311">
        <v>0.2</v>
      </c>
      <c r="G58" s="311"/>
      <c r="H58" s="312"/>
      <c r="I58" s="311"/>
      <c r="J58" s="312">
        <f t="shared" si="9"/>
        <v>14.4</v>
      </c>
    </row>
    <row r="59" spans="1:10" ht="40.35" customHeight="1">
      <c r="A59" s="294" t="s">
        <v>6488</v>
      </c>
      <c r="B59" s="312"/>
      <c r="C59" s="312"/>
      <c r="D59" s="311">
        <v>12</v>
      </c>
      <c r="E59" s="311">
        <v>6</v>
      </c>
      <c r="F59" s="311">
        <v>0.2</v>
      </c>
      <c r="G59" s="311"/>
      <c r="H59" s="312"/>
      <c r="I59" s="311"/>
      <c r="J59" s="312">
        <f t="shared" ref="J59" si="10">D59*E59*F59</f>
        <v>14.4</v>
      </c>
    </row>
    <row r="60" spans="1:10" ht="40.35" customHeight="1">
      <c r="A60" s="294" t="s">
        <v>6489</v>
      </c>
      <c r="B60" s="312"/>
      <c r="C60" s="312"/>
      <c r="D60" s="311">
        <v>12</v>
      </c>
      <c r="E60" s="311">
        <v>6</v>
      </c>
      <c r="F60" s="311">
        <v>0.2</v>
      </c>
      <c r="G60" s="311"/>
      <c r="H60" s="312"/>
      <c r="I60" s="311"/>
      <c r="J60" s="312">
        <f t="shared" ref="J60" si="11">D60*E60*F60</f>
        <v>14.4</v>
      </c>
    </row>
    <row r="61" spans="1:10" ht="45" customHeight="1">
      <c r="A61" s="254" t="s">
        <v>1321</v>
      </c>
      <c r="B61" s="469" t="str">
        <f>INDEX(ORCAMENTO!$E:$E,MATCH(A61,ORCAMENTO!$B:$B,0))</f>
        <v>Regularização E Compactação Do Sub-Leito (100% P.I.) H = 0,20 M</v>
      </c>
      <c r="C61" s="469"/>
      <c r="D61" s="469"/>
      <c r="E61" s="469"/>
      <c r="F61" s="469"/>
      <c r="G61" s="469"/>
      <c r="H61" s="469"/>
      <c r="I61" s="204" t="str">
        <f>INDEX(ORCAMENTO!$F:$F,MATCH(A61,ORCAMENTO!$B:$B,0))</f>
        <v>m2</v>
      </c>
      <c r="J61" s="205">
        <f>ROUND(SUM(J63:J86),2)</f>
        <v>1722.6</v>
      </c>
    </row>
    <row r="62" spans="1:10" ht="45" customHeight="1">
      <c r="A62" s="206" t="s">
        <v>81</v>
      </c>
      <c r="B62" s="207"/>
      <c r="C62" s="207"/>
      <c r="D62" s="207" t="s">
        <v>1303</v>
      </c>
      <c r="E62" s="206" t="s">
        <v>1301</v>
      </c>
      <c r="F62" s="207"/>
      <c r="G62" s="206"/>
      <c r="H62" s="206"/>
      <c r="I62" s="206"/>
      <c r="J62" s="208"/>
    </row>
    <row r="63" spans="1:10" ht="40.35" customHeight="1">
      <c r="A63" s="294" t="s">
        <v>6094</v>
      </c>
      <c r="B63" s="312"/>
      <c r="C63" s="312"/>
      <c r="D63" s="311">
        <v>12.4</v>
      </c>
      <c r="E63" s="311">
        <v>6</v>
      </c>
      <c r="F63" s="311"/>
      <c r="G63" s="311"/>
      <c r="H63" s="312"/>
      <c r="I63" s="311"/>
      <c r="J63" s="312">
        <f>(D63*E63)</f>
        <v>74.400000000000006</v>
      </c>
    </row>
    <row r="64" spans="1:10" ht="40.35" customHeight="1">
      <c r="A64" s="294" t="s">
        <v>6108</v>
      </c>
      <c r="B64" s="312"/>
      <c r="C64" s="312"/>
      <c r="D64" s="311">
        <v>6</v>
      </c>
      <c r="E64" s="311">
        <v>6</v>
      </c>
      <c r="F64" s="311"/>
      <c r="G64" s="311"/>
      <c r="H64" s="312"/>
      <c r="I64" s="311"/>
      <c r="J64" s="312">
        <f t="shared" ref="J64:J82" si="12">(D64*E64)</f>
        <v>36</v>
      </c>
    </row>
    <row r="65" spans="1:10" ht="40.35" customHeight="1">
      <c r="A65" s="294" t="s">
        <v>6130</v>
      </c>
      <c r="B65" s="312"/>
      <c r="C65" s="312"/>
      <c r="D65" s="311">
        <v>7</v>
      </c>
      <c r="E65" s="311">
        <v>6</v>
      </c>
      <c r="F65" s="311"/>
      <c r="G65" s="311"/>
      <c r="H65" s="312"/>
      <c r="I65" s="311"/>
      <c r="J65" s="312">
        <f t="shared" si="12"/>
        <v>42</v>
      </c>
    </row>
    <row r="66" spans="1:10" ht="40.35" customHeight="1">
      <c r="A66" s="294" t="s">
        <v>6147</v>
      </c>
      <c r="B66" s="312"/>
      <c r="C66" s="312"/>
      <c r="D66" s="311">
        <v>14.3</v>
      </c>
      <c r="E66" s="311">
        <v>6</v>
      </c>
      <c r="F66" s="311"/>
      <c r="G66" s="311"/>
      <c r="H66" s="312"/>
      <c r="I66" s="311"/>
      <c r="J66" s="312">
        <f t="shared" si="12"/>
        <v>85.800000000000011</v>
      </c>
    </row>
    <row r="67" spans="1:10" ht="40.35" customHeight="1">
      <c r="A67" s="294" t="s">
        <v>6165</v>
      </c>
      <c r="B67" s="312"/>
      <c r="C67" s="312"/>
      <c r="D67" s="311">
        <v>9.1</v>
      </c>
      <c r="E67" s="311">
        <v>6</v>
      </c>
      <c r="F67" s="311"/>
      <c r="G67" s="311"/>
      <c r="H67" s="312"/>
      <c r="I67" s="311"/>
      <c r="J67" s="312">
        <f t="shared" si="12"/>
        <v>54.599999999999994</v>
      </c>
    </row>
    <row r="68" spans="1:10" ht="40.35" customHeight="1">
      <c r="A68" s="294" t="s">
        <v>6181</v>
      </c>
      <c r="B68" s="312"/>
      <c r="C68" s="312"/>
      <c r="D68" s="311">
        <v>13.9</v>
      </c>
      <c r="E68" s="311">
        <v>6</v>
      </c>
      <c r="F68" s="311"/>
      <c r="G68" s="311"/>
      <c r="H68" s="312"/>
      <c r="I68" s="311"/>
      <c r="J68" s="312">
        <f t="shared" si="12"/>
        <v>83.4</v>
      </c>
    </row>
    <row r="69" spans="1:10" ht="40.35" customHeight="1">
      <c r="A69" s="294" t="s">
        <v>6196</v>
      </c>
      <c r="B69" s="312"/>
      <c r="C69" s="312"/>
      <c r="D69" s="311">
        <v>13.7</v>
      </c>
      <c r="E69" s="311">
        <v>6</v>
      </c>
      <c r="F69" s="311"/>
      <c r="G69" s="311"/>
      <c r="H69" s="312"/>
      <c r="I69" s="311"/>
      <c r="J69" s="312">
        <f t="shared" si="12"/>
        <v>82.199999999999989</v>
      </c>
    </row>
    <row r="70" spans="1:10" ht="40.35" customHeight="1">
      <c r="A70" s="294" t="s">
        <v>6216</v>
      </c>
      <c r="B70" s="312"/>
      <c r="C70" s="312"/>
      <c r="D70" s="311">
        <v>14</v>
      </c>
      <c r="E70" s="311">
        <v>6</v>
      </c>
      <c r="F70" s="311"/>
      <c r="G70" s="311"/>
      <c r="H70" s="312"/>
      <c r="I70" s="311"/>
      <c r="J70" s="312">
        <f t="shared" si="12"/>
        <v>84</v>
      </c>
    </row>
    <row r="71" spans="1:10" ht="40.35" customHeight="1">
      <c r="A71" s="294" t="s">
        <v>6232</v>
      </c>
      <c r="B71" s="312"/>
      <c r="C71" s="312"/>
      <c r="D71" s="311">
        <v>13.4</v>
      </c>
      <c r="E71" s="311">
        <v>6</v>
      </c>
      <c r="F71" s="311"/>
      <c r="G71" s="311"/>
      <c r="H71" s="312"/>
      <c r="I71" s="311"/>
      <c r="J71" s="312">
        <f t="shared" si="12"/>
        <v>80.400000000000006</v>
      </c>
    </row>
    <row r="72" spans="1:10" ht="40.35" customHeight="1">
      <c r="A72" s="294" t="s">
        <v>6246</v>
      </c>
      <c r="B72" s="312"/>
      <c r="C72" s="312"/>
      <c r="D72" s="311">
        <v>13.4</v>
      </c>
      <c r="E72" s="311">
        <v>6</v>
      </c>
      <c r="F72" s="311"/>
      <c r="G72" s="311"/>
      <c r="H72" s="312"/>
      <c r="I72" s="311"/>
      <c r="J72" s="312">
        <f t="shared" si="12"/>
        <v>80.400000000000006</v>
      </c>
    </row>
    <row r="73" spans="1:10" ht="40.35" customHeight="1">
      <c r="A73" s="294" t="s">
        <v>6269</v>
      </c>
      <c r="B73" s="312"/>
      <c r="C73" s="312"/>
      <c r="D73" s="311">
        <v>13.9</v>
      </c>
      <c r="E73" s="311">
        <v>6</v>
      </c>
      <c r="F73" s="311"/>
      <c r="G73" s="311"/>
      <c r="H73" s="312"/>
      <c r="I73" s="311"/>
      <c r="J73" s="312">
        <f t="shared" si="12"/>
        <v>83.4</v>
      </c>
    </row>
    <row r="74" spans="1:10" ht="40.35" customHeight="1">
      <c r="A74" s="294" t="s">
        <v>6283</v>
      </c>
      <c r="B74" s="312"/>
      <c r="C74" s="312"/>
      <c r="D74" s="311">
        <v>13.7</v>
      </c>
      <c r="E74" s="311">
        <v>6</v>
      </c>
      <c r="F74" s="311"/>
      <c r="G74" s="311"/>
      <c r="H74" s="312"/>
      <c r="I74" s="311"/>
      <c r="J74" s="312">
        <f t="shared" si="12"/>
        <v>82.199999999999989</v>
      </c>
    </row>
    <row r="75" spans="1:10" ht="40.35" customHeight="1">
      <c r="A75" s="294" t="s">
        <v>6300</v>
      </c>
      <c r="B75" s="312"/>
      <c r="C75" s="312"/>
      <c r="D75" s="311">
        <v>14.3</v>
      </c>
      <c r="E75" s="311">
        <v>6</v>
      </c>
      <c r="F75" s="311"/>
      <c r="G75" s="311"/>
      <c r="H75" s="312"/>
      <c r="I75" s="311"/>
      <c r="J75" s="312">
        <f t="shared" si="12"/>
        <v>85.800000000000011</v>
      </c>
    </row>
    <row r="76" spans="1:10" ht="40.35" customHeight="1">
      <c r="A76" s="294" t="s">
        <v>6320</v>
      </c>
      <c r="B76" s="312"/>
      <c r="C76" s="312"/>
      <c r="D76" s="311">
        <v>13.7</v>
      </c>
      <c r="E76" s="311">
        <v>6</v>
      </c>
      <c r="F76" s="311"/>
      <c r="G76" s="311"/>
      <c r="H76" s="312"/>
      <c r="I76" s="311"/>
      <c r="J76" s="312">
        <f t="shared" si="12"/>
        <v>82.199999999999989</v>
      </c>
    </row>
    <row r="77" spans="1:10" ht="40.35" customHeight="1">
      <c r="A77" s="294" t="s">
        <v>6336</v>
      </c>
      <c r="B77" s="312"/>
      <c r="C77" s="312"/>
      <c r="D77" s="311">
        <v>14.3</v>
      </c>
      <c r="E77" s="311">
        <v>6</v>
      </c>
      <c r="F77" s="311"/>
      <c r="G77" s="311"/>
      <c r="H77" s="312"/>
      <c r="I77" s="311"/>
      <c r="J77" s="312">
        <f t="shared" si="12"/>
        <v>85.800000000000011</v>
      </c>
    </row>
    <row r="78" spans="1:10" ht="40.35" customHeight="1">
      <c r="A78" s="294" t="s">
        <v>6352</v>
      </c>
      <c r="B78" s="312"/>
      <c r="C78" s="312"/>
      <c r="D78" s="311">
        <v>13.9</v>
      </c>
      <c r="E78" s="311">
        <v>6</v>
      </c>
      <c r="F78" s="311"/>
      <c r="G78" s="311"/>
      <c r="H78" s="312"/>
      <c r="I78" s="311"/>
      <c r="J78" s="312">
        <f t="shared" si="12"/>
        <v>83.4</v>
      </c>
    </row>
    <row r="79" spans="1:10" ht="40.35" customHeight="1">
      <c r="A79" s="294" t="s">
        <v>6374</v>
      </c>
      <c r="B79" s="312"/>
      <c r="C79" s="312"/>
      <c r="D79" s="311">
        <v>7.9</v>
      </c>
      <c r="E79" s="311">
        <v>6</v>
      </c>
      <c r="F79" s="311"/>
      <c r="G79" s="311"/>
      <c r="H79" s="312"/>
      <c r="I79" s="311"/>
      <c r="J79" s="312">
        <f t="shared" si="12"/>
        <v>47.400000000000006</v>
      </c>
    </row>
    <row r="80" spans="1:10" ht="40.35" customHeight="1">
      <c r="A80" s="294" t="s">
        <v>6384</v>
      </c>
      <c r="B80" s="312"/>
      <c r="C80" s="312"/>
      <c r="D80" s="311">
        <v>10.7</v>
      </c>
      <c r="E80" s="311">
        <v>6</v>
      </c>
      <c r="F80" s="311"/>
      <c r="G80" s="311"/>
      <c r="H80" s="312"/>
      <c r="I80" s="311"/>
      <c r="J80" s="312">
        <f t="shared" si="12"/>
        <v>64.199999999999989</v>
      </c>
    </row>
    <row r="81" spans="1:10" ht="40.35" customHeight="1">
      <c r="A81" s="294" t="s">
        <v>6400</v>
      </c>
      <c r="B81" s="312"/>
      <c r="C81" s="312"/>
      <c r="D81" s="311">
        <v>10</v>
      </c>
      <c r="E81" s="311">
        <v>6</v>
      </c>
      <c r="F81" s="311"/>
      <c r="G81" s="311"/>
      <c r="H81" s="312"/>
      <c r="I81" s="311"/>
      <c r="J81" s="312">
        <f t="shared" si="12"/>
        <v>60</v>
      </c>
    </row>
    <row r="82" spans="1:10" ht="40.35" customHeight="1">
      <c r="A82" s="294" t="s">
        <v>6412</v>
      </c>
      <c r="B82" s="312"/>
      <c r="C82" s="312"/>
      <c r="D82" s="311">
        <v>10</v>
      </c>
      <c r="E82" s="311">
        <v>6</v>
      </c>
      <c r="F82" s="311"/>
      <c r="G82" s="311"/>
      <c r="H82" s="312"/>
      <c r="I82" s="311"/>
      <c r="J82" s="312">
        <f t="shared" si="12"/>
        <v>60</v>
      </c>
    </row>
    <row r="83" spans="1:10" ht="40.35" customHeight="1">
      <c r="A83" s="294" t="s">
        <v>6432</v>
      </c>
      <c r="B83" s="312"/>
      <c r="C83" s="312"/>
      <c r="D83" s="311">
        <v>11.5</v>
      </c>
      <c r="E83" s="311">
        <v>6</v>
      </c>
      <c r="F83" s="311"/>
      <c r="G83" s="311"/>
      <c r="H83" s="312"/>
      <c r="I83" s="311"/>
      <c r="J83" s="312">
        <f t="shared" ref="J83:J84" si="13">(D83*E83)</f>
        <v>69</v>
      </c>
    </row>
    <row r="84" spans="1:10" ht="40.35" customHeight="1">
      <c r="A84" s="294" t="s">
        <v>6449</v>
      </c>
      <c r="B84" s="312"/>
      <c r="C84" s="312"/>
      <c r="D84" s="311">
        <v>12</v>
      </c>
      <c r="E84" s="311">
        <v>6</v>
      </c>
      <c r="F84" s="311"/>
      <c r="G84" s="311"/>
      <c r="H84" s="312"/>
      <c r="I84" s="311"/>
      <c r="J84" s="312">
        <f t="shared" si="13"/>
        <v>72</v>
      </c>
    </row>
    <row r="85" spans="1:10" ht="40.35" customHeight="1">
      <c r="A85" s="294" t="s">
        <v>6490</v>
      </c>
      <c r="B85" s="312"/>
      <c r="C85" s="312"/>
      <c r="D85" s="311">
        <v>12</v>
      </c>
      <c r="E85" s="311">
        <v>6</v>
      </c>
      <c r="F85" s="311"/>
      <c r="G85" s="311"/>
      <c r="H85" s="312"/>
      <c r="I85" s="311"/>
      <c r="J85" s="312">
        <f t="shared" ref="J85" si="14">(D85*E85)</f>
        <v>72</v>
      </c>
    </row>
    <row r="86" spans="1:10" ht="40.35" customHeight="1">
      <c r="A86" s="294" t="s">
        <v>6491</v>
      </c>
      <c r="B86" s="312"/>
      <c r="C86" s="312"/>
      <c r="D86" s="311">
        <v>12</v>
      </c>
      <c r="E86" s="311">
        <v>6</v>
      </c>
      <c r="F86" s="311"/>
      <c r="G86" s="311"/>
      <c r="H86" s="312"/>
      <c r="I86" s="311"/>
      <c r="J86" s="312">
        <f t="shared" ref="J86" si="15">(D86*E86)</f>
        <v>72</v>
      </c>
    </row>
    <row r="87" spans="1:10" ht="26.25" customHeight="1">
      <c r="A87" s="254" t="s">
        <v>1322</v>
      </c>
      <c r="B87" s="466" t="str">
        <f>INDEX(ORCAMENTO!$E:$E,MATCH(A87,ORCAMENTO!$B:$B,0))</f>
        <v>Índice De Preço Para Remoção De Entulho Decorrente Da Execução De Obras (Classe A Conama - Nbr
10.004 - Classe Ii-B), Incluindo Aluguel Da Caçamba, Carga, Transporte E Descarga Em Área Licenciada</v>
      </c>
      <c r="C87" s="467"/>
      <c r="D87" s="467"/>
      <c r="E87" s="467"/>
      <c r="F87" s="467"/>
      <c r="G87" s="467"/>
      <c r="H87" s="468"/>
      <c r="I87" s="204" t="str">
        <f>INDEX(ORCAMENTO!$F:$F,MATCH(A87,ORCAMENTO!$B:$B,0))</f>
        <v>m³</v>
      </c>
      <c r="J87" s="205">
        <f>SUM(J89:J112)</f>
        <v>516.78000000000009</v>
      </c>
    </row>
    <row r="88" spans="1:10" ht="45.75" customHeight="1">
      <c r="A88" s="206" t="s">
        <v>81</v>
      </c>
      <c r="B88" s="207"/>
      <c r="C88" s="207" t="s">
        <v>1303</v>
      </c>
      <c r="D88" s="206" t="s">
        <v>1301</v>
      </c>
      <c r="E88" s="207"/>
      <c r="F88" s="207" t="s">
        <v>3284</v>
      </c>
      <c r="G88" s="207" t="s">
        <v>6087</v>
      </c>
      <c r="H88" s="207"/>
      <c r="I88" s="207"/>
      <c r="J88" s="208"/>
    </row>
    <row r="89" spans="1:10" ht="56.25" customHeight="1">
      <c r="A89" s="294" t="s">
        <v>6095</v>
      </c>
      <c r="B89" s="312"/>
      <c r="C89" s="311">
        <v>12.4</v>
      </c>
      <c r="D89" s="311">
        <v>6</v>
      </c>
      <c r="E89" s="311"/>
      <c r="F89" s="311">
        <v>0.2</v>
      </c>
      <c r="G89" s="312">
        <v>1.5</v>
      </c>
      <c r="H89" s="312"/>
      <c r="I89" s="312"/>
      <c r="J89" s="312">
        <f>C89*D89*F89*G89</f>
        <v>22.320000000000004</v>
      </c>
    </row>
    <row r="90" spans="1:10" ht="53.25" customHeight="1">
      <c r="A90" s="294" t="s">
        <v>6109</v>
      </c>
      <c r="B90" s="312"/>
      <c r="C90" s="311">
        <v>6</v>
      </c>
      <c r="D90" s="311">
        <v>6</v>
      </c>
      <c r="E90" s="311"/>
      <c r="F90" s="311">
        <v>0.2</v>
      </c>
      <c r="G90" s="312">
        <v>1.5</v>
      </c>
      <c r="H90" s="312"/>
      <c r="I90" s="312"/>
      <c r="J90" s="312">
        <f t="shared" ref="J90:J108" si="16">C90*D90*F90*G90</f>
        <v>10.8</v>
      </c>
    </row>
    <row r="91" spans="1:10" ht="45" customHeight="1">
      <c r="A91" s="294" t="s">
        <v>6131</v>
      </c>
      <c r="B91" s="312"/>
      <c r="C91" s="311">
        <v>7</v>
      </c>
      <c r="D91" s="311">
        <v>6</v>
      </c>
      <c r="E91" s="311"/>
      <c r="F91" s="311">
        <v>0.2</v>
      </c>
      <c r="G91" s="312">
        <v>1.5</v>
      </c>
      <c r="H91" s="312"/>
      <c r="I91" s="312"/>
      <c r="J91" s="312">
        <f t="shared" si="16"/>
        <v>12.600000000000001</v>
      </c>
    </row>
    <row r="92" spans="1:10" ht="45" customHeight="1">
      <c r="A92" s="294" t="s">
        <v>6148</v>
      </c>
      <c r="B92" s="312"/>
      <c r="C92" s="311">
        <v>14.3</v>
      </c>
      <c r="D92" s="311">
        <v>6</v>
      </c>
      <c r="E92" s="311"/>
      <c r="F92" s="311">
        <v>0.2</v>
      </c>
      <c r="G92" s="312">
        <v>1.5</v>
      </c>
      <c r="H92" s="312"/>
      <c r="I92" s="312"/>
      <c r="J92" s="312">
        <f t="shared" si="16"/>
        <v>25.740000000000006</v>
      </c>
    </row>
    <row r="93" spans="1:10" ht="45" customHeight="1">
      <c r="A93" s="294" t="s">
        <v>6166</v>
      </c>
      <c r="B93" s="312"/>
      <c r="C93" s="311">
        <v>9.1</v>
      </c>
      <c r="D93" s="311">
        <v>6</v>
      </c>
      <c r="E93" s="311"/>
      <c r="F93" s="311">
        <v>0.2</v>
      </c>
      <c r="G93" s="312">
        <v>1.5</v>
      </c>
      <c r="H93" s="312"/>
      <c r="I93" s="312"/>
      <c r="J93" s="312">
        <f t="shared" si="16"/>
        <v>16.38</v>
      </c>
    </row>
    <row r="94" spans="1:10" ht="45" customHeight="1">
      <c r="A94" s="294" t="s">
        <v>6182</v>
      </c>
      <c r="B94" s="312"/>
      <c r="C94" s="311">
        <v>13.9</v>
      </c>
      <c r="D94" s="311">
        <v>6</v>
      </c>
      <c r="E94" s="311"/>
      <c r="F94" s="311">
        <v>0.2</v>
      </c>
      <c r="G94" s="312">
        <v>1.5</v>
      </c>
      <c r="H94" s="312"/>
      <c r="I94" s="312"/>
      <c r="J94" s="312">
        <f t="shared" si="16"/>
        <v>25.020000000000003</v>
      </c>
    </row>
    <row r="95" spans="1:10" ht="53.25" customHeight="1">
      <c r="A95" s="294" t="s">
        <v>6197</v>
      </c>
      <c r="B95" s="312"/>
      <c r="C95" s="311">
        <v>13.7</v>
      </c>
      <c r="D95" s="311">
        <v>6</v>
      </c>
      <c r="E95" s="311"/>
      <c r="F95" s="311">
        <v>0.2</v>
      </c>
      <c r="G95" s="312">
        <v>1.5</v>
      </c>
      <c r="H95" s="312"/>
      <c r="I95" s="312"/>
      <c r="J95" s="312">
        <f t="shared" si="16"/>
        <v>24.659999999999997</v>
      </c>
    </row>
    <row r="96" spans="1:10" ht="54" customHeight="1">
      <c r="A96" s="294" t="s">
        <v>6217</v>
      </c>
      <c r="B96" s="312"/>
      <c r="C96" s="311">
        <v>14</v>
      </c>
      <c r="D96" s="311">
        <v>6</v>
      </c>
      <c r="E96" s="311"/>
      <c r="F96" s="311">
        <v>0.2</v>
      </c>
      <c r="G96" s="312">
        <v>1.5</v>
      </c>
      <c r="H96" s="312"/>
      <c r="I96" s="312"/>
      <c r="J96" s="312">
        <f t="shared" si="16"/>
        <v>25.200000000000003</v>
      </c>
    </row>
    <row r="97" spans="1:10" ht="59.25" customHeight="1">
      <c r="A97" s="294" t="s">
        <v>6233</v>
      </c>
      <c r="B97" s="312"/>
      <c r="C97" s="311">
        <v>13.4</v>
      </c>
      <c r="D97" s="311">
        <v>6</v>
      </c>
      <c r="E97" s="311"/>
      <c r="F97" s="311">
        <v>0.2</v>
      </c>
      <c r="G97" s="312">
        <v>1.5</v>
      </c>
      <c r="H97" s="312"/>
      <c r="I97" s="312"/>
      <c r="J97" s="312">
        <f t="shared" si="16"/>
        <v>24.120000000000005</v>
      </c>
    </row>
    <row r="98" spans="1:10" ht="61.5" customHeight="1">
      <c r="A98" s="294" t="s">
        <v>6247</v>
      </c>
      <c r="B98" s="312"/>
      <c r="C98" s="311">
        <v>13.4</v>
      </c>
      <c r="D98" s="311">
        <v>6</v>
      </c>
      <c r="E98" s="311"/>
      <c r="F98" s="311">
        <v>0.2</v>
      </c>
      <c r="G98" s="312">
        <v>1.5</v>
      </c>
      <c r="H98" s="312"/>
      <c r="I98" s="312"/>
      <c r="J98" s="312">
        <f t="shared" si="16"/>
        <v>24.120000000000005</v>
      </c>
    </row>
    <row r="99" spans="1:10" ht="65.25" customHeight="1">
      <c r="A99" s="294" t="s">
        <v>6284</v>
      </c>
      <c r="B99" s="312"/>
      <c r="C99" s="311">
        <v>13.9</v>
      </c>
      <c r="D99" s="311">
        <v>6</v>
      </c>
      <c r="E99" s="311"/>
      <c r="F99" s="311">
        <v>0.2</v>
      </c>
      <c r="G99" s="312">
        <v>1.5</v>
      </c>
      <c r="H99" s="312"/>
      <c r="I99" s="312"/>
      <c r="J99" s="312">
        <f t="shared" si="16"/>
        <v>25.020000000000003</v>
      </c>
    </row>
    <row r="100" spans="1:10" ht="64.5" customHeight="1">
      <c r="A100" s="294" t="s">
        <v>6302</v>
      </c>
      <c r="B100" s="312"/>
      <c r="C100" s="311">
        <v>13.7</v>
      </c>
      <c r="D100" s="311">
        <v>6</v>
      </c>
      <c r="E100" s="311"/>
      <c r="F100" s="311">
        <v>0.2</v>
      </c>
      <c r="G100" s="312">
        <v>1.5</v>
      </c>
      <c r="H100" s="312"/>
      <c r="I100" s="312"/>
      <c r="J100" s="312">
        <f t="shared" si="16"/>
        <v>24.659999999999997</v>
      </c>
    </row>
    <row r="101" spans="1:10" ht="60" customHeight="1">
      <c r="A101" s="294" t="s">
        <v>6301</v>
      </c>
      <c r="B101" s="312"/>
      <c r="C101" s="311">
        <v>14.3</v>
      </c>
      <c r="D101" s="311">
        <v>6</v>
      </c>
      <c r="E101" s="311"/>
      <c r="F101" s="311">
        <v>0.2</v>
      </c>
      <c r="G101" s="312">
        <v>1.5</v>
      </c>
      <c r="H101" s="312"/>
      <c r="I101" s="312"/>
      <c r="J101" s="312">
        <f t="shared" si="16"/>
        <v>25.740000000000006</v>
      </c>
    </row>
    <row r="102" spans="1:10" ht="61.5" customHeight="1">
      <c r="A102" s="294" t="s">
        <v>6321</v>
      </c>
      <c r="B102" s="312"/>
      <c r="C102" s="311">
        <v>13.7</v>
      </c>
      <c r="D102" s="311">
        <v>6</v>
      </c>
      <c r="E102" s="311"/>
      <c r="F102" s="311">
        <v>0.2</v>
      </c>
      <c r="G102" s="312">
        <v>1.5</v>
      </c>
      <c r="H102" s="312"/>
      <c r="I102" s="312"/>
      <c r="J102" s="312">
        <f t="shared" si="16"/>
        <v>24.659999999999997</v>
      </c>
    </row>
    <row r="103" spans="1:10" ht="61.5" customHeight="1">
      <c r="A103" s="294" t="s">
        <v>6337</v>
      </c>
      <c r="B103" s="312"/>
      <c r="C103" s="311">
        <v>14.3</v>
      </c>
      <c r="D103" s="311">
        <v>6</v>
      </c>
      <c r="E103" s="311"/>
      <c r="F103" s="311">
        <v>0.2</v>
      </c>
      <c r="G103" s="312">
        <v>1.5</v>
      </c>
      <c r="H103" s="312"/>
      <c r="I103" s="312"/>
      <c r="J103" s="312">
        <f t="shared" si="16"/>
        <v>25.740000000000006</v>
      </c>
    </row>
    <row r="104" spans="1:10" ht="45" customHeight="1">
      <c r="A104" s="294" t="s">
        <v>6353</v>
      </c>
      <c r="B104" s="312"/>
      <c r="C104" s="311">
        <v>13.9</v>
      </c>
      <c r="D104" s="311">
        <v>6</v>
      </c>
      <c r="E104" s="311"/>
      <c r="F104" s="311">
        <v>0.2</v>
      </c>
      <c r="G104" s="312">
        <v>1.5</v>
      </c>
      <c r="H104" s="312"/>
      <c r="I104" s="312"/>
      <c r="J104" s="312">
        <f t="shared" si="16"/>
        <v>25.020000000000003</v>
      </c>
    </row>
    <row r="105" spans="1:10" ht="45" customHeight="1">
      <c r="A105" s="294" t="s">
        <v>6375</v>
      </c>
      <c r="B105" s="312"/>
      <c r="C105" s="311">
        <v>7.9</v>
      </c>
      <c r="D105" s="311">
        <v>6</v>
      </c>
      <c r="E105" s="311"/>
      <c r="F105" s="311">
        <v>0.2</v>
      </c>
      <c r="G105" s="312">
        <v>1.5</v>
      </c>
      <c r="H105" s="312"/>
      <c r="I105" s="312"/>
      <c r="J105" s="312">
        <f t="shared" si="16"/>
        <v>14.220000000000002</v>
      </c>
    </row>
    <row r="106" spans="1:10" ht="45" customHeight="1">
      <c r="A106" s="294" t="s">
        <v>6385</v>
      </c>
      <c r="B106" s="312"/>
      <c r="C106" s="311">
        <v>10.7</v>
      </c>
      <c r="D106" s="311">
        <v>6</v>
      </c>
      <c r="E106" s="311"/>
      <c r="F106" s="311">
        <v>0.2</v>
      </c>
      <c r="G106" s="312">
        <v>1.5</v>
      </c>
      <c r="H106" s="312"/>
      <c r="I106" s="312"/>
      <c r="J106" s="312">
        <f t="shared" si="16"/>
        <v>19.259999999999998</v>
      </c>
    </row>
    <row r="107" spans="1:10" ht="45" customHeight="1">
      <c r="A107" s="294" t="s">
        <v>6401</v>
      </c>
      <c r="B107" s="312"/>
      <c r="C107" s="311">
        <v>10</v>
      </c>
      <c r="D107" s="311">
        <v>6</v>
      </c>
      <c r="E107" s="311"/>
      <c r="F107" s="311">
        <v>0.2</v>
      </c>
      <c r="G107" s="312">
        <v>1.5</v>
      </c>
      <c r="H107" s="312"/>
      <c r="I107" s="312"/>
      <c r="J107" s="312">
        <f t="shared" si="16"/>
        <v>18</v>
      </c>
    </row>
    <row r="108" spans="1:10" ht="45" customHeight="1">
      <c r="A108" s="294" t="s">
        <v>6413</v>
      </c>
      <c r="B108" s="312"/>
      <c r="C108" s="311">
        <v>10</v>
      </c>
      <c r="D108" s="311">
        <v>6</v>
      </c>
      <c r="E108" s="311"/>
      <c r="F108" s="311">
        <v>0.2</v>
      </c>
      <c r="G108" s="312">
        <v>1.5</v>
      </c>
      <c r="H108" s="312"/>
      <c r="I108" s="312"/>
      <c r="J108" s="312">
        <f t="shared" si="16"/>
        <v>18</v>
      </c>
    </row>
    <row r="109" spans="1:10" ht="45" customHeight="1">
      <c r="A109" s="294" t="s">
        <v>6433</v>
      </c>
      <c r="B109" s="312"/>
      <c r="C109" s="311">
        <v>11.5</v>
      </c>
      <c r="D109" s="311">
        <v>6</v>
      </c>
      <c r="E109" s="311"/>
      <c r="F109" s="311">
        <v>0.2</v>
      </c>
      <c r="G109" s="312">
        <v>1.5</v>
      </c>
      <c r="H109" s="312"/>
      <c r="I109" s="312"/>
      <c r="J109" s="312">
        <f t="shared" ref="J109" si="17">C109*D109*F109*G109</f>
        <v>20.700000000000003</v>
      </c>
    </row>
    <row r="110" spans="1:10" ht="45" customHeight="1">
      <c r="A110" s="294" t="s">
        <v>6450</v>
      </c>
      <c r="B110" s="312"/>
      <c r="C110" s="311">
        <v>12</v>
      </c>
      <c r="D110" s="311">
        <v>6</v>
      </c>
      <c r="E110" s="311"/>
      <c r="F110" s="311">
        <v>0.2</v>
      </c>
      <c r="G110" s="312">
        <v>1.5</v>
      </c>
      <c r="H110" s="312"/>
      <c r="I110" s="312"/>
      <c r="J110" s="312">
        <f t="shared" ref="J110" si="18">C110*D110*F110*G110</f>
        <v>21.6</v>
      </c>
    </row>
    <row r="111" spans="1:10" ht="45" customHeight="1">
      <c r="A111" s="294" t="s">
        <v>6492</v>
      </c>
      <c r="B111" s="312"/>
      <c r="C111" s="311">
        <v>12</v>
      </c>
      <c r="D111" s="311">
        <v>6</v>
      </c>
      <c r="E111" s="311"/>
      <c r="F111" s="311">
        <v>0.2</v>
      </c>
      <c r="G111" s="312">
        <v>1.5</v>
      </c>
      <c r="H111" s="312"/>
      <c r="I111" s="312"/>
      <c r="J111" s="312">
        <f t="shared" ref="J111" si="19">C111*D111*F111*G111</f>
        <v>21.6</v>
      </c>
    </row>
    <row r="112" spans="1:10" ht="45" customHeight="1">
      <c r="A112" s="294" t="s">
        <v>6493</v>
      </c>
      <c r="B112" s="312"/>
      <c r="C112" s="311">
        <v>12</v>
      </c>
      <c r="D112" s="311">
        <v>6</v>
      </c>
      <c r="E112" s="311"/>
      <c r="F112" s="311">
        <v>0.2</v>
      </c>
      <c r="G112" s="312">
        <v>1.5</v>
      </c>
      <c r="H112" s="312"/>
      <c r="I112" s="312"/>
      <c r="J112" s="312">
        <f t="shared" ref="J112" si="20">C112*D112*F112*G112</f>
        <v>21.6</v>
      </c>
    </row>
    <row r="113" spans="1:10" ht="19.5" customHeight="1">
      <c r="A113" s="254" t="s">
        <v>1323</v>
      </c>
      <c r="B113" s="466" t="str">
        <f>INDEX(ORCAMENTO!$E:$E,MATCH(A113,ORCAMENTO!$B:$B,0))</f>
        <v>Retirada Manual De Pavimento Em Paralelepípedos, Incluindo Empilhamento Para Reaproveitamento</v>
      </c>
      <c r="C113" s="467"/>
      <c r="D113" s="467"/>
      <c r="E113" s="467"/>
      <c r="F113" s="467"/>
      <c r="G113" s="467"/>
      <c r="H113" s="468"/>
      <c r="I113" s="204" t="str">
        <f>INDEX(ORCAMENTO!$F:$F,MATCH(A113,ORCAMENTO!$B:$B,0))</f>
        <v>m²</v>
      </c>
      <c r="J113" s="205">
        <f>SUM(J115:J116)</f>
        <v>30.800000000000004</v>
      </c>
    </row>
    <row r="114" spans="1:10" ht="21.95" customHeight="1">
      <c r="A114" s="206" t="s">
        <v>81</v>
      </c>
      <c r="B114" s="207"/>
      <c r="C114" s="207" t="s">
        <v>1303</v>
      </c>
      <c r="D114" s="206" t="s">
        <v>1301</v>
      </c>
      <c r="E114" s="207"/>
      <c r="F114" s="207"/>
      <c r="G114" s="207"/>
      <c r="H114" s="207"/>
      <c r="I114" s="207"/>
      <c r="J114" s="208"/>
    </row>
    <row r="115" spans="1:10" s="389" customFormat="1" ht="37.5" customHeight="1">
      <c r="A115" s="294" t="s">
        <v>6132</v>
      </c>
      <c r="B115" s="388"/>
      <c r="C115" s="312">
        <v>14</v>
      </c>
      <c r="D115" s="388">
        <v>1.1000000000000001</v>
      </c>
      <c r="E115" s="388"/>
      <c r="F115" s="388"/>
      <c r="G115" s="388"/>
      <c r="H115" s="388"/>
      <c r="I115" s="388"/>
      <c r="J115" s="388">
        <f>D115*C115</f>
        <v>15.400000000000002</v>
      </c>
    </row>
    <row r="116" spans="1:10" s="390" customFormat="1" ht="57.75" customHeight="1">
      <c r="A116" s="294" t="s">
        <v>6132</v>
      </c>
      <c r="B116" s="312"/>
      <c r="C116" s="312">
        <v>14</v>
      </c>
      <c r="D116" s="312">
        <v>1.1000000000000001</v>
      </c>
      <c r="E116" s="312"/>
      <c r="F116" s="312"/>
      <c r="G116" s="312"/>
      <c r="H116" s="312"/>
      <c r="I116" s="312"/>
      <c r="J116" s="388">
        <f>D116*C116</f>
        <v>15.400000000000002</v>
      </c>
    </row>
    <row r="117" spans="1:10" ht="26.25" customHeight="1">
      <c r="A117" s="203">
        <v>3</v>
      </c>
      <c r="B117" s="463" t="s">
        <v>6084</v>
      </c>
      <c r="C117" s="464"/>
      <c r="D117" s="464"/>
      <c r="E117" s="464"/>
      <c r="F117" s="464"/>
      <c r="G117" s="464"/>
      <c r="H117" s="464"/>
      <c r="I117" s="464"/>
      <c r="J117" s="465"/>
    </row>
    <row r="118" spans="1:10" ht="26.25" customHeight="1">
      <c r="A118" s="254" t="s">
        <v>1317</v>
      </c>
      <c r="B118" s="466" t="str">
        <f>INDEX(ORCAMENTO!$E:$E,MATCH(A118,ORCAMENTO!$B:$B,0))</f>
        <v>Blocos Pré-Moldados De Concreto Tipo Pavi-S Ou Equivalente, Espessura De 8 Cm E Resistência A Compressão Mínima De 35Mpa, Assentados Sobre Colchão De Pó De Pedra E Cimento Na Espessura De 10 Cm (Cor Vermelha)</v>
      </c>
      <c r="C118" s="467"/>
      <c r="D118" s="467"/>
      <c r="E118" s="467"/>
      <c r="F118" s="467"/>
      <c r="G118" s="467"/>
      <c r="H118" s="468"/>
      <c r="I118" s="204" t="str">
        <f>INDEX(ORCAMENTO!$F:$F,MATCH(A118,ORCAMENTO!$B:$B,0))</f>
        <v>m²</v>
      </c>
      <c r="J118" s="205">
        <f>ROUND(SUM(J120:J143),2)</f>
        <v>1729.02</v>
      </c>
    </row>
    <row r="119" spans="1:10" ht="26.25" customHeight="1">
      <c r="A119" s="206" t="s">
        <v>81</v>
      </c>
      <c r="B119" s="207" t="s">
        <v>6080</v>
      </c>
      <c r="C119" s="207" t="s">
        <v>6088</v>
      </c>
      <c r="D119" s="207" t="s">
        <v>1300</v>
      </c>
      <c r="E119" s="206" t="s">
        <v>6081</v>
      </c>
      <c r="F119" s="206"/>
      <c r="G119" s="206"/>
      <c r="H119" s="206"/>
      <c r="I119" s="206"/>
      <c r="J119" s="208"/>
    </row>
    <row r="120" spans="1:10" ht="26.25" customHeight="1">
      <c r="A120" s="294" t="s">
        <v>6096</v>
      </c>
      <c r="B120" s="312">
        <v>4</v>
      </c>
      <c r="C120" s="311">
        <v>12.4</v>
      </c>
      <c r="D120" s="311">
        <v>0.15</v>
      </c>
      <c r="E120" s="311">
        <v>1</v>
      </c>
      <c r="F120" s="311"/>
      <c r="G120" s="311"/>
      <c r="H120" s="312"/>
      <c r="I120" s="311"/>
      <c r="J120" s="357">
        <f>(((D120^2)+(E120^2))^(1/2))*C120*2+C120*B120</f>
        <v>74.677448036034292</v>
      </c>
    </row>
    <row r="121" spans="1:10" ht="26.25" customHeight="1">
      <c r="A121" s="294" t="s">
        <v>6110</v>
      </c>
      <c r="B121" s="312">
        <v>4</v>
      </c>
      <c r="C121" s="311">
        <v>6</v>
      </c>
      <c r="D121" s="311">
        <v>0.15</v>
      </c>
      <c r="E121" s="311">
        <v>1</v>
      </c>
      <c r="F121" s="311"/>
      <c r="G121" s="311"/>
      <c r="H121" s="312"/>
      <c r="I121" s="311"/>
      <c r="J121" s="357">
        <f t="shared" ref="J121:J141" si="21">(((D121^2)+(E121^2))^(1/2))*C121*2+C121*B121</f>
        <v>36.134249049694006</v>
      </c>
    </row>
    <row r="122" spans="1:10" ht="26.25" customHeight="1">
      <c r="A122" s="294" t="s">
        <v>6133</v>
      </c>
      <c r="B122" s="312">
        <v>4</v>
      </c>
      <c r="C122" s="311">
        <v>7</v>
      </c>
      <c r="D122" s="311">
        <v>0.15</v>
      </c>
      <c r="E122" s="311">
        <v>1</v>
      </c>
      <c r="F122" s="311"/>
      <c r="G122" s="311"/>
      <c r="H122" s="312"/>
      <c r="I122" s="311"/>
      <c r="J122" s="357">
        <f t="shared" si="21"/>
        <v>42.156623891309678</v>
      </c>
    </row>
    <row r="123" spans="1:10" ht="26.25" customHeight="1">
      <c r="A123" s="294" t="s">
        <v>6149</v>
      </c>
      <c r="B123" s="312">
        <v>4</v>
      </c>
      <c r="C123" s="311">
        <v>14.3</v>
      </c>
      <c r="D123" s="311">
        <v>0.15</v>
      </c>
      <c r="E123" s="311">
        <v>1</v>
      </c>
      <c r="F123" s="311"/>
      <c r="G123" s="311"/>
      <c r="H123" s="312"/>
      <c r="I123" s="311"/>
      <c r="J123" s="357">
        <f t="shared" si="21"/>
        <v>86.11996023510406</v>
      </c>
    </row>
    <row r="124" spans="1:10" ht="26.25" customHeight="1">
      <c r="A124" s="294" t="s">
        <v>6167</v>
      </c>
      <c r="B124" s="312">
        <v>4</v>
      </c>
      <c r="C124" s="311">
        <v>9.1</v>
      </c>
      <c r="D124" s="311">
        <v>0.15</v>
      </c>
      <c r="E124" s="311">
        <v>1</v>
      </c>
      <c r="F124" s="311"/>
      <c r="G124" s="311"/>
      <c r="H124" s="312"/>
      <c r="I124" s="311"/>
      <c r="J124" s="357">
        <f t="shared" si="21"/>
        <v>54.803611058702579</v>
      </c>
    </row>
    <row r="125" spans="1:10" ht="26.25" customHeight="1">
      <c r="A125" s="294" t="s">
        <v>6181</v>
      </c>
      <c r="B125" s="312">
        <v>4</v>
      </c>
      <c r="C125" s="311">
        <v>13.9</v>
      </c>
      <c r="D125" s="311">
        <v>0.15</v>
      </c>
      <c r="E125" s="311">
        <v>1</v>
      </c>
      <c r="F125" s="311"/>
      <c r="G125" s="311"/>
      <c r="H125" s="312"/>
      <c r="I125" s="311"/>
      <c r="J125" s="357">
        <f t="shared" si="21"/>
        <v>83.711010298457794</v>
      </c>
    </row>
    <row r="126" spans="1:10" ht="26.25" customHeight="1">
      <c r="A126" s="294" t="s">
        <v>6198</v>
      </c>
      <c r="B126" s="312">
        <v>4</v>
      </c>
      <c r="C126" s="311">
        <v>13.7</v>
      </c>
      <c r="D126" s="311">
        <v>0.15</v>
      </c>
      <c r="E126" s="311">
        <v>1</v>
      </c>
      <c r="F126" s="311"/>
      <c r="G126" s="311"/>
      <c r="H126" s="312"/>
      <c r="I126" s="311"/>
      <c r="J126" s="357">
        <f t="shared" si="21"/>
        <v>82.506535330134653</v>
      </c>
    </row>
    <row r="127" spans="1:10" ht="26.25" customHeight="1">
      <c r="A127" s="294" t="s">
        <v>6216</v>
      </c>
      <c r="B127" s="312">
        <v>4</v>
      </c>
      <c r="C127" s="311">
        <v>14</v>
      </c>
      <c r="D127" s="311">
        <v>0.15</v>
      </c>
      <c r="E127" s="311">
        <v>1</v>
      </c>
      <c r="F127" s="311"/>
      <c r="G127" s="311"/>
      <c r="H127" s="312"/>
      <c r="I127" s="311"/>
      <c r="J127" s="357">
        <f t="shared" si="21"/>
        <v>84.313247782619356</v>
      </c>
    </row>
    <row r="128" spans="1:10" ht="26.25" customHeight="1">
      <c r="A128" s="294" t="s">
        <v>6234</v>
      </c>
      <c r="B128" s="312">
        <v>4</v>
      </c>
      <c r="C128" s="311">
        <v>13.4</v>
      </c>
      <c r="D128" s="311">
        <v>0.15</v>
      </c>
      <c r="E128" s="311">
        <v>1</v>
      </c>
      <c r="F128" s="311"/>
      <c r="G128" s="311"/>
      <c r="H128" s="312"/>
      <c r="I128" s="311"/>
      <c r="J128" s="357">
        <f t="shared" si="21"/>
        <v>80.69982287764995</v>
      </c>
    </row>
    <row r="129" spans="1:10" ht="26.25" customHeight="1">
      <c r="A129" s="294" t="s">
        <v>6246</v>
      </c>
      <c r="B129" s="312">
        <v>4</v>
      </c>
      <c r="C129" s="311">
        <v>13.4</v>
      </c>
      <c r="D129" s="311">
        <v>0.15</v>
      </c>
      <c r="E129" s="311">
        <v>1</v>
      </c>
      <c r="F129" s="311"/>
      <c r="G129" s="311"/>
      <c r="H129" s="312"/>
      <c r="I129" s="311"/>
      <c r="J129" s="357">
        <f t="shared" si="21"/>
        <v>80.69982287764995</v>
      </c>
    </row>
    <row r="130" spans="1:10" ht="26.25" customHeight="1">
      <c r="A130" s="294" t="s">
        <v>6270</v>
      </c>
      <c r="B130" s="312">
        <v>4</v>
      </c>
      <c r="C130" s="311">
        <v>13.9</v>
      </c>
      <c r="D130" s="311">
        <v>0.15</v>
      </c>
      <c r="E130" s="311">
        <v>1</v>
      </c>
      <c r="F130" s="311"/>
      <c r="G130" s="311"/>
      <c r="H130" s="312"/>
      <c r="I130" s="311"/>
      <c r="J130" s="357">
        <f t="shared" si="21"/>
        <v>83.711010298457794</v>
      </c>
    </row>
    <row r="131" spans="1:10" ht="30" customHeight="1">
      <c r="A131" s="294" t="s">
        <v>6285</v>
      </c>
      <c r="B131" s="312">
        <v>4</v>
      </c>
      <c r="C131" s="311">
        <v>13.7</v>
      </c>
      <c r="D131" s="311">
        <v>0.15</v>
      </c>
      <c r="E131" s="311">
        <v>1</v>
      </c>
      <c r="F131" s="311"/>
      <c r="G131" s="311"/>
      <c r="H131" s="312"/>
      <c r="I131" s="311"/>
      <c r="J131" s="357">
        <f t="shared" si="21"/>
        <v>82.506535330134653</v>
      </c>
    </row>
    <row r="132" spans="1:10" ht="30" customHeight="1">
      <c r="A132" s="294" t="s">
        <v>6303</v>
      </c>
      <c r="B132" s="312">
        <v>4</v>
      </c>
      <c r="C132" s="311">
        <v>14.3</v>
      </c>
      <c r="D132" s="311">
        <v>0.15</v>
      </c>
      <c r="E132" s="311">
        <v>1</v>
      </c>
      <c r="F132" s="311"/>
      <c r="G132" s="311"/>
      <c r="H132" s="312"/>
      <c r="I132" s="311"/>
      <c r="J132" s="357">
        <f t="shared" si="21"/>
        <v>86.11996023510406</v>
      </c>
    </row>
    <row r="133" spans="1:10" ht="30" customHeight="1">
      <c r="A133" s="294" t="s">
        <v>6322</v>
      </c>
      <c r="B133" s="312">
        <v>4</v>
      </c>
      <c r="C133" s="311">
        <v>13.7</v>
      </c>
      <c r="D133" s="311">
        <v>0.15</v>
      </c>
      <c r="E133" s="311">
        <v>1</v>
      </c>
      <c r="F133" s="311"/>
      <c r="G133" s="311"/>
      <c r="H133" s="312"/>
      <c r="I133" s="311"/>
      <c r="J133" s="357">
        <f t="shared" si="21"/>
        <v>82.506535330134653</v>
      </c>
    </row>
    <row r="134" spans="1:10" ht="30" customHeight="1">
      <c r="A134" s="294" t="s">
        <v>6338</v>
      </c>
      <c r="B134" s="312">
        <v>4</v>
      </c>
      <c r="C134" s="311">
        <v>14.3</v>
      </c>
      <c r="D134" s="311">
        <v>0.15</v>
      </c>
      <c r="E134" s="311">
        <v>1</v>
      </c>
      <c r="F134" s="311"/>
      <c r="G134" s="311"/>
      <c r="H134" s="312"/>
      <c r="I134" s="311"/>
      <c r="J134" s="357">
        <f t="shared" si="21"/>
        <v>86.11996023510406</v>
      </c>
    </row>
    <row r="135" spans="1:10" ht="30" customHeight="1">
      <c r="A135" s="294" t="s">
        <v>6354</v>
      </c>
      <c r="B135" s="312">
        <v>4</v>
      </c>
      <c r="C135" s="311">
        <v>13.9</v>
      </c>
      <c r="D135" s="311">
        <v>0.15</v>
      </c>
      <c r="E135" s="311">
        <v>1</v>
      </c>
      <c r="F135" s="311"/>
      <c r="G135" s="311"/>
      <c r="H135" s="312"/>
      <c r="I135" s="311"/>
      <c r="J135" s="357">
        <f t="shared" si="21"/>
        <v>83.711010298457794</v>
      </c>
    </row>
    <row r="136" spans="1:10" ht="32.450000000000003" customHeight="1">
      <c r="A136" s="294" t="s">
        <v>6374</v>
      </c>
      <c r="B136" s="312">
        <v>4</v>
      </c>
      <c r="C136" s="311">
        <v>7.9</v>
      </c>
      <c r="D136" s="311">
        <v>0.15</v>
      </c>
      <c r="E136" s="311">
        <v>1</v>
      </c>
      <c r="F136" s="311"/>
      <c r="G136" s="311"/>
      <c r="H136" s="312"/>
      <c r="I136" s="311"/>
      <c r="J136" s="357">
        <f t="shared" si="21"/>
        <v>47.576761248763781</v>
      </c>
    </row>
    <row r="137" spans="1:10" ht="30" customHeight="1">
      <c r="A137" s="294" t="s">
        <v>6384</v>
      </c>
      <c r="B137" s="312">
        <v>4</v>
      </c>
      <c r="C137" s="311">
        <v>10.7</v>
      </c>
      <c r="D137" s="311">
        <v>0.15</v>
      </c>
      <c r="E137" s="311">
        <v>1</v>
      </c>
      <c r="F137" s="311"/>
      <c r="G137" s="311"/>
      <c r="H137" s="312"/>
      <c r="I137" s="311"/>
      <c r="J137" s="357">
        <f t="shared" si="21"/>
        <v>64.43941080528765</v>
      </c>
    </row>
    <row r="138" spans="1:10" ht="30" customHeight="1">
      <c r="A138" s="294" t="s">
        <v>6402</v>
      </c>
      <c r="B138" s="312">
        <v>4</v>
      </c>
      <c r="C138" s="311">
        <v>10</v>
      </c>
      <c r="D138" s="311">
        <v>0.15</v>
      </c>
      <c r="E138" s="311">
        <v>1</v>
      </c>
      <c r="F138" s="311"/>
      <c r="G138" s="311"/>
      <c r="H138" s="312"/>
      <c r="I138" s="311"/>
      <c r="J138" s="357">
        <f t="shared" si="21"/>
        <v>60.223748416156681</v>
      </c>
    </row>
    <row r="139" spans="1:10" ht="30" customHeight="1">
      <c r="A139" s="294" t="s">
        <v>6414</v>
      </c>
      <c r="B139" s="312">
        <v>4</v>
      </c>
      <c r="C139" s="311">
        <v>10</v>
      </c>
      <c r="D139" s="311">
        <v>0.15</v>
      </c>
      <c r="E139" s="311">
        <v>1</v>
      </c>
      <c r="F139" s="311"/>
      <c r="G139" s="311"/>
      <c r="H139" s="312"/>
      <c r="I139" s="311"/>
      <c r="J139" s="357">
        <f t="shared" si="21"/>
        <v>60.223748416156681</v>
      </c>
    </row>
    <row r="140" spans="1:10" ht="30" customHeight="1">
      <c r="A140" s="294" t="s">
        <v>6434</v>
      </c>
      <c r="B140" s="312">
        <v>4</v>
      </c>
      <c r="C140" s="311">
        <v>11.5</v>
      </c>
      <c r="D140" s="311">
        <v>0.15</v>
      </c>
      <c r="E140" s="311">
        <v>1</v>
      </c>
      <c r="F140" s="311"/>
      <c r="G140" s="311"/>
      <c r="H140" s="312"/>
      <c r="I140" s="311"/>
      <c r="J140" s="357">
        <f t="shared" si="21"/>
        <v>69.257310678580183</v>
      </c>
    </row>
    <row r="141" spans="1:10" ht="30" customHeight="1">
      <c r="A141" s="294" t="s">
        <v>6451</v>
      </c>
      <c r="B141" s="312">
        <v>4</v>
      </c>
      <c r="C141" s="311">
        <v>12</v>
      </c>
      <c r="D141" s="311">
        <v>0.15</v>
      </c>
      <c r="E141" s="311">
        <v>1</v>
      </c>
      <c r="F141" s="311"/>
      <c r="G141" s="311"/>
      <c r="H141" s="312"/>
      <c r="I141" s="311"/>
      <c r="J141" s="357">
        <f t="shared" si="21"/>
        <v>72.268498099388012</v>
      </c>
    </row>
    <row r="142" spans="1:10" ht="30" customHeight="1">
      <c r="A142" s="294" t="s">
        <v>6494</v>
      </c>
      <c r="B142" s="312">
        <v>4</v>
      </c>
      <c r="C142" s="311">
        <v>12</v>
      </c>
      <c r="D142" s="311">
        <v>0.15</v>
      </c>
      <c r="E142" s="311">
        <v>1</v>
      </c>
      <c r="F142" s="311"/>
      <c r="G142" s="311"/>
      <c r="H142" s="312"/>
      <c r="I142" s="311"/>
      <c r="J142" s="357">
        <f t="shared" ref="J142" si="22">(((D142^2)+(E142^2))^(1/2))*C142*2+C142*B142</f>
        <v>72.268498099388012</v>
      </c>
    </row>
    <row r="143" spans="1:10" ht="30" customHeight="1">
      <c r="A143" s="294" t="s">
        <v>6495</v>
      </c>
      <c r="B143" s="312">
        <v>4</v>
      </c>
      <c r="C143" s="311">
        <v>12</v>
      </c>
      <c r="D143" s="311">
        <v>0.15</v>
      </c>
      <c r="E143" s="311">
        <v>1</v>
      </c>
      <c r="F143" s="311"/>
      <c r="G143" s="311"/>
      <c r="H143" s="312"/>
      <c r="I143" s="311"/>
      <c r="J143" s="357">
        <f t="shared" ref="J143" si="23">(((D143^2)+(E143^2))^(1/2))*C143*2+C143*B143</f>
        <v>72.268498099388012</v>
      </c>
    </row>
    <row r="144" spans="1:10" ht="30" customHeight="1">
      <c r="A144" s="254" t="s">
        <v>1327</v>
      </c>
      <c r="B144" s="466" t="str">
        <f>INDEX(ORCAMENTO!$E:$E,MATCH(A144,ORCAMENTO!$B:$B,0))</f>
        <v>Concreto Estrutural Fck = 30,0 Mpa, Tudo Incluído</v>
      </c>
      <c r="C144" s="467"/>
      <c r="D144" s="467"/>
      <c r="E144" s="467"/>
      <c r="F144" s="467"/>
      <c r="G144" s="467"/>
      <c r="H144" s="468"/>
      <c r="I144" s="204" t="str">
        <f>INDEX(ORCAMENTO!$F:$F,MATCH(A144,ORCAMENTO!$B:$B,0))</f>
        <v>m3</v>
      </c>
      <c r="J144" s="205">
        <f>ROUND(SUM(J146:J169),2)</f>
        <v>5.74</v>
      </c>
    </row>
    <row r="145" spans="1:10" ht="30" customHeight="1">
      <c r="A145" s="206" t="s">
        <v>81</v>
      </c>
      <c r="B145" s="207"/>
      <c r="C145" s="207" t="s">
        <v>3294</v>
      </c>
      <c r="D145" s="207" t="s">
        <v>3288</v>
      </c>
      <c r="E145" s="207" t="s">
        <v>3289</v>
      </c>
      <c r="F145" s="206"/>
      <c r="G145" s="206" t="s">
        <v>1302</v>
      </c>
      <c r="H145" s="206"/>
      <c r="I145" s="206"/>
      <c r="J145" s="208"/>
    </row>
    <row r="146" spans="1:10" ht="30" customHeight="1">
      <c r="A146" s="294" t="s">
        <v>6111</v>
      </c>
      <c r="B146" s="312"/>
      <c r="C146" s="311">
        <v>12.4</v>
      </c>
      <c r="D146" s="311">
        <v>0.1</v>
      </c>
      <c r="E146" s="311">
        <v>0.1</v>
      </c>
      <c r="F146" s="311"/>
      <c r="G146" s="311">
        <v>2</v>
      </c>
      <c r="H146" s="312"/>
      <c r="I146" s="311"/>
      <c r="J146" s="357">
        <f t="shared" ref="J146:J167" si="24">C146*D146*E146*G146</f>
        <v>0.24800000000000005</v>
      </c>
    </row>
    <row r="147" spans="1:10" ht="45.75" customHeight="1">
      <c r="A147" s="294" t="s">
        <v>6112</v>
      </c>
      <c r="B147" s="312"/>
      <c r="C147" s="311">
        <v>6</v>
      </c>
      <c r="D147" s="311">
        <v>0.1</v>
      </c>
      <c r="E147" s="311">
        <v>0.1</v>
      </c>
      <c r="F147" s="311"/>
      <c r="G147" s="311">
        <v>2</v>
      </c>
      <c r="H147" s="312"/>
      <c r="I147" s="311"/>
      <c r="J147" s="357">
        <f t="shared" si="24"/>
        <v>0.12000000000000002</v>
      </c>
    </row>
    <row r="148" spans="1:10" ht="30" customHeight="1">
      <c r="A148" s="294" t="s">
        <v>6134</v>
      </c>
      <c r="B148" s="312"/>
      <c r="C148" s="311">
        <v>7</v>
      </c>
      <c r="D148" s="311">
        <v>0.1</v>
      </c>
      <c r="E148" s="311">
        <v>0.1</v>
      </c>
      <c r="F148" s="311"/>
      <c r="G148" s="311">
        <v>2</v>
      </c>
      <c r="H148" s="312"/>
      <c r="I148" s="311"/>
      <c r="J148" s="357">
        <f t="shared" si="24"/>
        <v>0.14000000000000001</v>
      </c>
    </row>
    <row r="149" spans="1:10" ht="30" customHeight="1">
      <c r="A149" s="294" t="s">
        <v>6150</v>
      </c>
      <c r="B149" s="312"/>
      <c r="C149" s="311">
        <v>14.3</v>
      </c>
      <c r="D149" s="311">
        <v>0.1</v>
      </c>
      <c r="E149" s="311">
        <v>0.1</v>
      </c>
      <c r="F149" s="311"/>
      <c r="G149" s="311">
        <v>2</v>
      </c>
      <c r="H149" s="312"/>
      <c r="I149" s="311"/>
      <c r="J149" s="357">
        <f t="shared" si="24"/>
        <v>0.28600000000000003</v>
      </c>
    </row>
    <row r="150" spans="1:10" ht="30" customHeight="1">
      <c r="A150" s="294" t="s">
        <v>6168</v>
      </c>
      <c r="B150" s="312"/>
      <c r="C150" s="311">
        <v>9.1</v>
      </c>
      <c r="D150" s="311">
        <v>0.1</v>
      </c>
      <c r="E150" s="311">
        <v>0.1</v>
      </c>
      <c r="F150" s="311"/>
      <c r="G150" s="311">
        <v>2</v>
      </c>
      <c r="H150" s="312"/>
      <c r="I150" s="311"/>
      <c r="J150" s="357">
        <f t="shared" si="24"/>
        <v>0.18200000000000002</v>
      </c>
    </row>
    <row r="151" spans="1:10" ht="30" customHeight="1">
      <c r="A151" s="294" t="s">
        <v>6183</v>
      </c>
      <c r="B151" s="312"/>
      <c r="C151" s="311">
        <v>13.9</v>
      </c>
      <c r="D151" s="311">
        <v>0.1</v>
      </c>
      <c r="E151" s="311">
        <v>0.1</v>
      </c>
      <c r="F151" s="311"/>
      <c r="G151" s="311">
        <v>2</v>
      </c>
      <c r="H151" s="312"/>
      <c r="I151" s="311"/>
      <c r="J151" s="357">
        <f t="shared" si="24"/>
        <v>0.27800000000000002</v>
      </c>
    </row>
    <row r="152" spans="1:10" ht="30" customHeight="1">
      <c r="A152" s="294" t="s">
        <v>6199</v>
      </c>
      <c r="B152" s="312"/>
      <c r="C152" s="311">
        <v>13.7</v>
      </c>
      <c r="D152" s="311">
        <v>0.1</v>
      </c>
      <c r="E152" s="311">
        <v>0.1</v>
      </c>
      <c r="F152" s="311"/>
      <c r="G152" s="311">
        <v>2</v>
      </c>
      <c r="H152" s="312"/>
      <c r="I152" s="311"/>
      <c r="J152" s="357">
        <f t="shared" si="24"/>
        <v>0.27400000000000002</v>
      </c>
    </row>
    <row r="153" spans="1:10" ht="30" customHeight="1">
      <c r="A153" s="294" t="s">
        <v>6218</v>
      </c>
      <c r="B153" s="312"/>
      <c r="C153" s="311">
        <v>14</v>
      </c>
      <c r="D153" s="311">
        <v>0.1</v>
      </c>
      <c r="E153" s="311">
        <v>0.1</v>
      </c>
      <c r="F153" s="311"/>
      <c r="G153" s="311">
        <v>2</v>
      </c>
      <c r="H153" s="312"/>
      <c r="I153" s="311"/>
      <c r="J153" s="357">
        <f t="shared" si="24"/>
        <v>0.28000000000000003</v>
      </c>
    </row>
    <row r="154" spans="1:10" ht="30" customHeight="1">
      <c r="A154" s="294" t="s">
        <v>6235</v>
      </c>
      <c r="B154" s="312"/>
      <c r="C154" s="311">
        <v>13.4</v>
      </c>
      <c r="D154" s="311">
        <v>0.1</v>
      </c>
      <c r="E154" s="311">
        <v>0.1</v>
      </c>
      <c r="F154" s="311"/>
      <c r="G154" s="311">
        <v>2</v>
      </c>
      <c r="H154" s="312"/>
      <c r="I154" s="311"/>
      <c r="J154" s="357">
        <f t="shared" si="24"/>
        <v>0.26800000000000002</v>
      </c>
    </row>
    <row r="155" spans="1:10" ht="45" customHeight="1">
      <c r="A155" s="294" t="s">
        <v>6248</v>
      </c>
      <c r="B155" s="312"/>
      <c r="C155" s="311">
        <v>13.4</v>
      </c>
      <c r="D155" s="311">
        <v>0.1</v>
      </c>
      <c r="E155" s="311">
        <v>0.1</v>
      </c>
      <c r="F155" s="311"/>
      <c r="G155" s="311">
        <v>2</v>
      </c>
      <c r="H155" s="312"/>
      <c r="I155" s="311"/>
      <c r="J155" s="357">
        <f t="shared" si="24"/>
        <v>0.26800000000000002</v>
      </c>
    </row>
    <row r="156" spans="1:10" ht="45.75" customHeight="1">
      <c r="A156" s="294" t="s">
        <v>6271</v>
      </c>
      <c r="B156" s="312"/>
      <c r="C156" s="311">
        <v>13.9</v>
      </c>
      <c r="D156" s="311">
        <v>0.1</v>
      </c>
      <c r="E156" s="311">
        <v>0.1</v>
      </c>
      <c r="F156" s="311"/>
      <c r="G156" s="311">
        <v>2</v>
      </c>
      <c r="H156" s="312"/>
      <c r="I156" s="311"/>
      <c r="J156" s="357">
        <f t="shared" si="24"/>
        <v>0.27800000000000002</v>
      </c>
    </row>
    <row r="157" spans="1:10" ht="30" customHeight="1">
      <c r="A157" s="294" t="s">
        <v>6286</v>
      </c>
      <c r="B157" s="312"/>
      <c r="C157" s="311">
        <v>13.7</v>
      </c>
      <c r="D157" s="311">
        <v>0.1</v>
      </c>
      <c r="E157" s="311">
        <v>0.1</v>
      </c>
      <c r="F157" s="311"/>
      <c r="G157" s="311">
        <v>2</v>
      </c>
      <c r="H157" s="312"/>
      <c r="I157" s="311"/>
      <c r="J157" s="357">
        <f t="shared" si="24"/>
        <v>0.27400000000000002</v>
      </c>
    </row>
    <row r="158" spans="1:10" ht="30" customHeight="1">
      <c r="A158" s="294" t="s">
        <v>6304</v>
      </c>
      <c r="B158" s="312"/>
      <c r="C158" s="311">
        <v>14.3</v>
      </c>
      <c r="D158" s="311">
        <v>0.1</v>
      </c>
      <c r="E158" s="311">
        <v>0.1</v>
      </c>
      <c r="F158" s="311"/>
      <c r="G158" s="311">
        <v>2</v>
      </c>
      <c r="H158" s="312"/>
      <c r="I158" s="311"/>
      <c r="J158" s="357">
        <f t="shared" si="24"/>
        <v>0.28600000000000003</v>
      </c>
    </row>
    <row r="159" spans="1:10" ht="49.5" customHeight="1">
      <c r="A159" s="294" t="s">
        <v>6323</v>
      </c>
      <c r="B159" s="312"/>
      <c r="C159" s="311">
        <v>13.7</v>
      </c>
      <c r="D159" s="311">
        <v>0.1</v>
      </c>
      <c r="E159" s="311">
        <v>0.1</v>
      </c>
      <c r="F159" s="311"/>
      <c r="G159" s="311">
        <v>2</v>
      </c>
      <c r="H159" s="312"/>
      <c r="I159" s="311"/>
      <c r="J159" s="357">
        <f t="shared" si="24"/>
        <v>0.27400000000000002</v>
      </c>
    </row>
    <row r="160" spans="1:10" ht="45" customHeight="1">
      <c r="A160" s="294" t="s">
        <v>6339</v>
      </c>
      <c r="B160" s="312"/>
      <c r="C160" s="311">
        <v>14.3</v>
      </c>
      <c r="D160" s="311">
        <v>0.1</v>
      </c>
      <c r="E160" s="311">
        <v>0.1</v>
      </c>
      <c r="F160" s="311"/>
      <c r="G160" s="311">
        <v>2</v>
      </c>
      <c r="H160" s="312"/>
      <c r="I160" s="311"/>
      <c r="J160" s="357">
        <f t="shared" si="24"/>
        <v>0.28600000000000003</v>
      </c>
    </row>
    <row r="161" spans="1:10" ht="30" customHeight="1">
      <c r="A161" s="294" t="s">
        <v>6355</v>
      </c>
      <c r="B161" s="312"/>
      <c r="C161" s="311">
        <v>13.9</v>
      </c>
      <c r="D161" s="311">
        <v>0.1</v>
      </c>
      <c r="E161" s="311">
        <v>0.1</v>
      </c>
      <c r="F161" s="311"/>
      <c r="G161" s="311">
        <v>2</v>
      </c>
      <c r="H161" s="312"/>
      <c r="I161" s="311"/>
      <c r="J161" s="357">
        <f t="shared" si="24"/>
        <v>0.27800000000000002</v>
      </c>
    </row>
    <row r="162" spans="1:10" ht="30" customHeight="1">
      <c r="A162" s="294" t="s">
        <v>6376</v>
      </c>
      <c r="B162" s="312"/>
      <c r="C162" s="311">
        <v>7.9</v>
      </c>
      <c r="D162" s="311">
        <v>0.1</v>
      </c>
      <c r="E162" s="311">
        <v>0.1</v>
      </c>
      <c r="F162" s="311"/>
      <c r="G162" s="311">
        <v>2</v>
      </c>
      <c r="H162" s="312"/>
      <c r="I162" s="311"/>
      <c r="J162" s="357">
        <f t="shared" si="24"/>
        <v>0.15800000000000003</v>
      </c>
    </row>
    <row r="163" spans="1:10" ht="30" customHeight="1">
      <c r="A163" s="294" t="s">
        <v>6386</v>
      </c>
      <c r="B163" s="312"/>
      <c r="C163" s="311">
        <v>10.7</v>
      </c>
      <c r="D163" s="311">
        <v>0.1</v>
      </c>
      <c r="E163" s="311">
        <v>0.1</v>
      </c>
      <c r="F163" s="311"/>
      <c r="G163" s="311">
        <v>2</v>
      </c>
      <c r="H163" s="312"/>
      <c r="I163" s="311"/>
      <c r="J163" s="357">
        <f t="shared" si="24"/>
        <v>0.21400000000000002</v>
      </c>
    </row>
    <row r="164" spans="1:10" ht="30" customHeight="1">
      <c r="A164" s="294" t="s">
        <v>6415</v>
      </c>
      <c r="B164" s="312"/>
      <c r="C164" s="311">
        <v>10</v>
      </c>
      <c r="D164" s="311">
        <v>0.1</v>
      </c>
      <c r="E164" s="311">
        <v>0.1</v>
      </c>
      <c r="F164" s="311"/>
      <c r="G164" s="311">
        <v>2</v>
      </c>
      <c r="H164" s="312"/>
      <c r="I164" s="311"/>
      <c r="J164" s="357">
        <f t="shared" si="24"/>
        <v>0.2</v>
      </c>
    </row>
    <row r="165" spans="1:10" ht="30" customHeight="1">
      <c r="A165" s="294" t="s">
        <v>6435</v>
      </c>
      <c r="B165" s="312"/>
      <c r="C165" s="311">
        <v>10</v>
      </c>
      <c r="D165" s="311">
        <v>0.1</v>
      </c>
      <c r="E165" s="311">
        <v>0.1</v>
      </c>
      <c r="F165" s="311"/>
      <c r="G165" s="311">
        <v>2</v>
      </c>
      <c r="H165" s="312"/>
      <c r="I165" s="311"/>
      <c r="J165" s="357">
        <f t="shared" si="24"/>
        <v>0.2</v>
      </c>
    </row>
    <row r="166" spans="1:10" ht="30" customHeight="1">
      <c r="A166" s="294" t="s">
        <v>6436</v>
      </c>
      <c r="B166" s="312"/>
      <c r="C166" s="311">
        <v>11.5</v>
      </c>
      <c r="D166" s="311">
        <v>0.1</v>
      </c>
      <c r="E166" s="311">
        <v>0.1</v>
      </c>
      <c r="F166" s="311"/>
      <c r="G166" s="311">
        <v>2</v>
      </c>
      <c r="H166" s="312"/>
      <c r="I166" s="311"/>
      <c r="J166" s="357">
        <f t="shared" si="24"/>
        <v>0.23000000000000004</v>
      </c>
    </row>
    <row r="167" spans="1:10" ht="30" customHeight="1">
      <c r="A167" s="294" t="s">
        <v>6452</v>
      </c>
      <c r="B167" s="312"/>
      <c r="C167" s="311">
        <v>12</v>
      </c>
      <c r="D167" s="311">
        <v>0.1</v>
      </c>
      <c r="E167" s="311">
        <v>0.1</v>
      </c>
      <c r="F167" s="311"/>
      <c r="G167" s="311">
        <v>2</v>
      </c>
      <c r="H167" s="312"/>
      <c r="I167" s="311"/>
      <c r="J167" s="357">
        <f t="shared" si="24"/>
        <v>0.24000000000000005</v>
      </c>
    </row>
    <row r="168" spans="1:10" ht="30" customHeight="1">
      <c r="A168" s="294" t="s">
        <v>6496</v>
      </c>
      <c r="B168" s="312"/>
      <c r="C168" s="311">
        <v>12</v>
      </c>
      <c r="D168" s="311">
        <v>0.1</v>
      </c>
      <c r="E168" s="311">
        <v>0.1</v>
      </c>
      <c r="F168" s="311"/>
      <c r="G168" s="311">
        <v>2</v>
      </c>
      <c r="H168" s="312"/>
      <c r="I168" s="311"/>
      <c r="J168" s="357">
        <f t="shared" ref="J168" si="25">C168*D168*E168*G168</f>
        <v>0.24000000000000005</v>
      </c>
    </row>
    <row r="169" spans="1:10" ht="30" customHeight="1">
      <c r="A169" s="294" t="s">
        <v>6497</v>
      </c>
      <c r="B169" s="312"/>
      <c r="C169" s="311">
        <v>12</v>
      </c>
      <c r="D169" s="311">
        <v>0.1</v>
      </c>
      <c r="E169" s="311">
        <v>0.1</v>
      </c>
      <c r="F169" s="311"/>
      <c r="G169" s="311">
        <v>2</v>
      </c>
      <c r="H169" s="312"/>
      <c r="I169" s="311"/>
      <c r="J169" s="357">
        <f t="shared" ref="J169" si="26">C169*D169*E169*G169</f>
        <v>0.24000000000000005</v>
      </c>
    </row>
    <row r="170" spans="1:10" ht="45" customHeight="1">
      <c r="A170" s="254" t="s">
        <v>1328</v>
      </c>
      <c r="B170" s="466" t="str">
        <f>INDEX(ORCAMENTO!$E:$E,MATCH(A170,ORCAMENTO!$B:$B,0))</f>
        <v>Concreto De Regularização, Tudo Incluído</v>
      </c>
      <c r="C170" s="467"/>
      <c r="D170" s="467"/>
      <c r="E170" s="467"/>
      <c r="F170" s="467"/>
      <c r="G170" s="467"/>
      <c r="H170" s="468"/>
      <c r="I170" s="204" t="str">
        <f>INDEX(ORCAMENTO!$F:$F,MATCH(A170,ORCAMENTO!$B:$B,0))</f>
        <v>m3</v>
      </c>
      <c r="J170" s="205">
        <f>ROUND(SUM(J172:J195),2)</f>
        <v>2.16</v>
      </c>
    </row>
    <row r="171" spans="1:10" ht="45" customHeight="1">
      <c r="A171" s="206" t="s">
        <v>81</v>
      </c>
      <c r="B171" s="207" t="s">
        <v>3293</v>
      </c>
      <c r="C171" s="207" t="s">
        <v>3292</v>
      </c>
      <c r="D171" s="207" t="s">
        <v>3290</v>
      </c>
      <c r="E171" s="207"/>
      <c r="F171" s="207" t="s">
        <v>3287</v>
      </c>
      <c r="G171" s="207" t="s">
        <v>3291</v>
      </c>
      <c r="H171" s="207"/>
      <c r="I171" s="207" t="s">
        <v>1305</v>
      </c>
      <c r="J171" s="208"/>
    </row>
    <row r="172" spans="1:10" ht="57" customHeight="1">
      <c r="A172" s="294" t="s">
        <v>6097</v>
      </c>
      <c r="B172" s="311">
        <v>1</v>
      </c>
      <c r="C172" s="311">
        <v>4</v>
      </c>
      <c r="D172" s="311">
        <v>0.05</v>
      </c>
      <c r="E172" s="311"/>
      <c r="F172" s="311">
        <v>0.15</v>
      </c>
      <c r="G172" s="311">
        <v>1</v>
      </c>
      <c r="H172" s="357"/>
      <c r="I172" s="311">
        <v>2</v>
      </c>
      <c r="J172" s="357">
        <f>(C172+2)*D172*F172*I172</f>
        <v>9.0000000000000011E-2</v>
      </c>
    </row>
    <row r="173" spans="1:10" ht="74.25" customHeight="1">
      <c r="A173" s="294" t="s">
        <v>6113</v>
      </c>
      <c r="B173" s="311">
        <v>1</v>
      </c>
      <c r="C173" s="311">
        <v>4</v>
      </c>
      <c r="D173" s="311">
        <v>0.05</v>
      </c>
      <c r="E173" s="311"/>
      <c r="F173" s="311">
        <v>0.15</v>
      </c>
      <c r="G173" s="311">
        <v>1</v>
      </c>
      <c r="H173" s="357"/>
      <c r="I173" s="311">
        <v>2</v>
      </c>
      <c r="J173" s="357">
        <f t="shared" ref="J173:J193" si="27">(C173+2)*D173*F173*I173</f>
        <v>9.0000000000000011E-2</v>
      </c>
    </row>
    <row r="174" spans="1:10" ht="60" customHeight="1">
      <c r="A174" s="294" t="s">
        <v>6135</v>
      </c>
      <c r="B174" s="311">
        <v>1</v>
      </c>
      <c r="C174" s="311">
        <v>4</v>
      </c>
      <c r="D174" s="311">
        <v>0.05</v>
      </c>
      <c r="E174" s="311"/>
      <c r="F174" s="311">
        <v>0.15</v>
      </c>
      <c r="G174" s="311">
        <v>1</v>
      </c>
      <c r="H174" s="357"/>
      <c r="I174" s="311">
        <v>2</v>
      </c>
      <c r="J174" s="357">
        <f t="shared" si="27"/>
        <v>9.0000000000000011E-2</v>
      </c>
    </row>
    <row r="175" spans="1:10" ht="57" customHeight="1">
      <c r="A175" s="294" t="s">
        <v>6151</v>
      </c>
      <c r="B175" s="311">
        <v>1</v>
      </c>
      <c r="C175" s="311">
        <v>4</v>
      </c>
      <c r="D175" s="311">
        <v>0.05</v>
      </c>
      <c r="E175" s="311"/>
      <c r="F175" s="311">
        <v>0.15</v>
      </c>
      <c r="G175" s="311">
        <v>1</v>
      </c>
      <c r="H175" s="357"/>
      <c r="I175" s="311">
        <v>2</v>
      </c>
      <c r="J175" s="357">
        <f t="shared" si="27"/>
        <v>9.0000000000000011E-2</v>
      </c>
    </row>
    <row r="176" spans="1:10" ht="65.25" customHeight="1">
      <c r="A176" s="294" t="s">
        <v>6169</v>
      </c>
      <c r="B176" s="311">
        <v>1</v>
      </c>
      <c r="C176" s="311">
        <v>4</v>
      </c>
      <c r="D176" s="311">
        <v>0.05</v>
      </c>
      <c r="E176" s="311"/>
      <c r="F176" s="311">
        <v>0.15</v>
      </c>
      <c r="G176" s="311">
        <v>1</v>
      </c>
      <c r="H176" s="357"/>
      <c r="I176" s="311">
        <v>2</v>
      </c>
      <c r="J176" s="357">
        <f t="shared" si="27"/>
        <v>9.0000000000000011E-2</v>
      </c>
    </row>
    <row r="177" spans="1:10" ht="63" customHeight="1">
      <c r="A177" s="294" t="s">
        <v>6184</v>
      </c>
      <c r="B177" s="311">
        <v>1</v>
      </c>
      <c r="C177" s="311">
        <v>4</v>
      </c>
      <c r="D177" s="311">
        <v>0.05</v>
      </c>
      <c r="E177" s="311"/>
      <c r="F177" s="311">
        <v>0.15</v>
      </c>
      <c r="G177" s="311">
        <v>1</v>
      </c>
      <c r="H177" s="357"/>
      <c r="I177" s="311">
        <v>2</v>
      </c>
      <c r="J177" s="357">
        <f t="shared" si="27"/>
        <v>9.0000000000000011E-2</v>
      </c>
    </row>
    <row r="178" spans="1:10" ht="59.25" customHeight="1">
      <c r="A178" s="294" t="s">
        <v>6200</v>
      </c>
      <c r="B178" s="311">
        <v>1</v>
      </c>
      <c r="C178" s="311">
        <v>4</v>
      </c>
      <c r="D178" s="311">
        <v>0.05</v>
      </c>
      <c r="E178" s="311"/>
      <c r="F178" s="311">
        <v>0.15</v>
      </c>
      <c r="G178" s="311">
        <v>1</v>
      </c>
      <c r="H178" s="357"/>
      <c r="I178" s="311">
        <v>2</v>
      </c>
      <c r="J178" s="357">
        <f t="shared" si="27"/>
        <v>9.0000000000000011E-2</v>
      </c>
    </row>
    <row r="179" spans="1:10" ht="60.75" customHeight="1">
      <c r="A179" s="294" t="s">
        <v>6219</v>
      </c>
      <c r="B179" s="311">
        <v>1</v>
      </c>
      <c r="C179" s="311">
        <v>4</v>
      </c>
      <c r="D179" s="311">
        <v>0.05</v>
      </c>
      <c r="E179" s="311"/>
      <c r="F179" s="311">
        <v>0.15</v>
      </c>
      <c r="G179" s="311">
        <v>1</v>
      </c>
      <c r="H179" s="357"/>
      <c r="I179" s="311">
        <v>2</v>
      </c>
      <c r="J179" s="357">
        <f t="shared" si="27"/>
        <v>9.0000000000000011E-2</v>
      </c>
    </row>
    <row r="180" spans="1:10" ht="67.5" customHeight="1">
      <c r="A180" s="294" t="s">
        <v>6236</v>
      </c>
      <c r="B180" s="311">
        <v>1</v>
      </c>
      <c r="C180" s="311">
        <v>4</v>
      </c>
      <c r="D180" s="311">
        <v>0.05</v>
      </c>
      <c r="E180" s="311"/>
      <c r="F180" s="311">
        <v>0.15</v>
      </c>
      <c r="G180" s="311">
        <v>1</v>
      </c>
      <c r="H180" s="357"/>
      <c r="I180" s="311">
        <v>2</v>
      </c>
      <c r="J180" s="357">
        <f t="shared" si="27"/>
        <v>9.0000000000000011E-2</v>
      </c>
    </row>
    <row r="181" spans="1:10" ht="60" customHeight="1">
      <c r="A181" s="294" t="s">
        <v>6249</v>
      </c>
      <c r="B181" s="311">
        <v>1</v>
      </c>
      <c r="C181" s="311">
        <v>4</v>
      </c>
      <c r="D181" s="311">
        <v>0.05</v>
      </c>
      <c r="E181" s="311"/>
      <c r="F181" s="311">
        <v>0.15</v>
      </c>
      <c r="G181" s="311">
        <v>1</v>
      </c>
      <c r="H181" s="357"/>
      <c r="I181" s="311">
        <v>2</v>
      </c>
      <c r="J181" s="357">
        <f t="shared" si="27"/>
        <v>9.0000000000000011E-2</v>
      </c>
    </row>
    <row r="182" spans="1:10" ht="68.25" customHeight="1">
      <c r="A182" s="294" t="s">
        <v>6272</v>
      </c>
      <c r="B182" s="311">
        <v>1</v>
      </c>
      <c r="C182" s="311">
        <v>4</v>
      </c>
      <c r="D182" s="311">
        <v>0.05</v>
      </c>
      <c r="E182" s="311"/>
      <c r="F182" s="311">
        <v>0.15</v>
      </c>
      <c r="G182" s="311">
        <v>1</v>
      </c>
      <c r="H182" s="357"/>
      <c r="I182" s="311">
        <v>2</v>
      </c>
      <c r="J182" s="357">
        <f t="shared" si="27"/>
        <v>9.0000000000000011E-2</v>
      </c>
    </row>
    <row r="183" spans="1:10" ht="66.75" customHeight="1">
      <c r="A183" s="294" t="s">
        <v>6287</v>
      </c>
      <c r="B183" s="311">
        <v>1</v>
      </c>
      <c r="C183" s="311">
        <v>4</v>
      </c>
      <c r="D183" s="311">
        <v>0.05</v>
      </c>
      <c r="E183" s="311"/>
      <c r="F183" s="311">
        <v>0.15</v>
      </c>
      <c r="G183" s="311">
        <v>1</v>
      </c>
      <c r="H183" s="357"/>
      <c r="I183" s="311">
        <v>2</v>
      </c>
      <c r="J183" s="357">
        <f t="shared" si="27"/>
        <v>9.0000000000000011E-2</v>
      </c>
    </row>
    <row r="184" spans="1:10" ht="54.75" customHeight="1">
      <c r="A184" s="294" t="s">
        <v>6305</v>
      </c>
      <c r="B184" s="311">
        <v>1</v>
      </c>
      <c r="C184" s="311">
        <v>4</v>
      </c>
      <c r="D184" s="311">
        <v>0.05</v>
      </c>
      <c r="E184" s="311"/>
      <c r="F184" s="311">
        <v>0.15</v>
      </c>
      <c r="G184" s="311">
        <v>1</v>
      </c>
      <c r="H184" s="357"/>
      <c r="I184" s="311">
        <v>2</v>
      </c>
      <c r="J184" s="357">
        <f t="shared" si="27"/>
        <v>9.0000000000000011E-2</v>
      </c>
    </row>
    <row r="185" spans="1:10" ht="70.5" customHeight="1">
      <c r="A185" s="294" t="s">
        <v>6324</v>
      </c>
      <c r="B185" s="311">
        <v>1</v>
      </c>
      <c r="C185" s="311">
        <v>4</v>
      </c>
      <c r="D185" s="311">
        <v>0.05</v>
      </c>
      <c r="E185" s="311"/>
      <c r="F185" s="311">
        <v>0.15</v>
      </c>
      <c r="G185" s="311">
        <v>1</v>
      </c>
      <c r="H185" s="357"/>
      <c r="I185" s="311">
        <v>2</v>
      </c>
      <c r="J185" s="357">
        <f t="shared" si="27"/>
        <v>9.0000000000000011E-2</v>
      </c>
    </row>
    <row r="186" spans="1:10" ht="68.25" customHeight="1">
      <c r="A186" s="294" t="s">
        <v>6340</v>
      </c>
      <c r="B186" s="311">
        <v>1</v>
      </c>
      <c r="C186" s="311">
        <v>4</v>
      </c>
      <c r="D186" s="311">
        <v>0.05</v>
      </c>
      <c r="E186" s="311"/>
      <c r="F186" s="311">
        <v>0.15</v>
      </c>
      <c r="G186" s="311">
        <v>1</v>
      </c>
      <c r="H186" s="357"/>
      <c r="I186" s="311">
        <v>2</v>
      </c>
      <c r="J186" s="357">
        <f t="shared" si="27"/>
        <v>9.0000000000000011E-2</v>
      </c>
    </row>
    <row r="187" spans="1:10" ht="57.75" customHeight="1">
      <c r="A187" s="294" t="s">
        <v>6356</v>
      </c>
      <c r="B187" s="311">
        <v>1</v>
      </c>
      <c r="C187" s="311">
        <v>4</v>
      </c>
      <c r="D187" s="311">
        <v>0.05</v>
      </c>
      <c r="E187" s="311"/>
      <c r="F187" s="311">
        <v>0.15</v>
      </c>
      <c r="G187" s="311">
        <v>1</v>
      </c>
      <c r="H187" s="357"/>
      <c r="I187" s="311">
        <v>2</v>
      </c>
      <c r="J187" s="357">
        <f t="shared" si="27"/>
        <v>9.0000000000000011E-2</v>
      </c>
    </row>
    <row r="188" spans="1:10" ht="66.75" customHeight="1">
      <c r="A188" s="294" t="s">
        <v>6377</v>
      </c>
      <c r="B188" s="311">
        <v>1</v>
      </c>
      <c r="C188" s="311">
        <v>4</v>
      </c>
      <c r="D188" s="311">
        <v>0.05</v>
      </c>
      <c r="E188" s="311"/>
      <c r="F188" s="311">
        <v>0.15</v>
      </c>
      <c r="G188" s="311">
        <v>1</v>
      </c>
      <c r="H188" s="357"/>
      <c r="I188" s="311">
        <v>2</v>
      </c>
      <c r="J188" s="357">
        <f t="shared" si="27"/>
        <v>9.0000000000000011E-2</v>
      </c>
    </row>
    <row r="189" spans="1:10" ht="55.5" customHeight="1">
      <c r="A189" s="294" t="s">
        <v>6387</v>
      </c>
      <c r="B189" s="311">
        <v>1</v>
      </c>
      <c r="C189" s="311">
        <v>4</v>
      </c>
      <c r="D189" s="311">
        <v>0.05</v>
      </c>
      <c r="E189" s="311"/>
      <c r="F189" s="311">
        <v>0.15</v>
      </c>
      <c r="G189" s="311">
        <v>1</v>
      </c>
      <c r="H189" s="357"/>
      <c r="I189" s="311">
        <v>2</v>
      </c>
      <c r="J189" s="357">
        <f t="shared" si="27"/>
        <v>9.0000000000000011E-2</v>
      </c>
    </row>
    <row r="190" spans="1:10" ht="60.75" customHeight="1">
      <c r="A190" s="294" t="s">
        <v>6403</v>
      </c>
      <c r="B190" s="311">
        <v>1</v>
      </c>
      <c r="C190" s="311">
        <v>4</v>
      </c>
      <c r="D190" s="311">
        <v>0.05</v>
      </c>
      <c r="E190" s="311"/>
      <c r="F190" s="311">
        <v>0.15</v>
      </c>
      <c r="G190" s="311">
        <v>1</v>
      </c>
      <c r="H190" s="357"/>
      <c r="I190" s="311">
        <v>2</v>
      </c>
      <c r="J190" s="357">
        <f t="shared" si="27"/>
        <v>9.0000000000000011E-2</v>
      </c>
    </row>
    <row r="191" spans="1:10" ht="69.75" customHeight="1">
      <c r="A191" s="294" t="s">
        <v>6453</v>
      </c>
      <c r="B191" s="311">
        <v>1</v>
      </c>
      <c r="C191" s="311">
        <v>4</v>
      </c>
      <c r="D191" s="311">
        <v>0.05</v>
      </c>
      <c r="E191" s="311"/>
      <c r="F191" s="311">
        <v>0.15</v>
      </c>
      <c r="G191" s="311">
        <v>1</v>
      </c>
      <c r="H191" s="357"/>
      <c r="I191" s="311">
        <v>2</v>
      </c>
      <c r="J191" s="357">
        <f t="shared" si="27"/>
        <v>9.0000000000000011E-2</v>
      </c>
    </row>
    <row r="192" spans="1:10" ht="59.25" customHeight="1">
      <c r="A192" s="294" t="s">
        <v>6454</v>
      </c>
      <c r="B192" s="311">
        <v>1</v>
      </c>
      <c r="C192" s="311">
        <v>4</v>
      </c>
      <c r="D192" s="311">
        <v>0.05</v>
      </c>
      <c r="E192" s="311"/>
      <c r="F192" s="311">
        <v>0.15</v>
      </c>
      <c r="G192" s="311">
        <v>1</v>
      </c>
      <c r="H192" s="357"/>
      <c r="I192" s="311">
        <v>2</v>
      </c>
      <c r="J192" s="357">
        <f t="shared" si="27"/>
        <v>9.0000000000000011E-2</v>
      </c>
    </row>
    <row r="193" spans="1:10" ht="60" customHeight="1">
      <c r="A193" s="294" t="s">
        <v>6455</v>
      </c>
      <c r="B193" s="311">
        <v>1</v>
      </c>
      <c r="C193" s="311">
        <v>4</v>
      </c>
      <c r="D193" s="311">
        <v>0.05</v>
      </c>
      <c r="E193" s="311"/>
      <c r="F193" s="311">
        <v>0.15</v>
      </c>
      <c r="G193" s="311">
        <v>1</v>
      </c>
      <c r="H193" s="357"/>
      <c r="I193" s="311">
        <v>2</v>
      </c>
      <c r="J193" s="357">
        <f t="shared" si="27"/>
        <v>9.0000000000000011E-2</v>
      </c>
    </row>
    <row r="194" spans="1:10" ht="60" customHeight="1">
      <c r="A194" s="294" t="s">
        <v>6498</v>
      </c>
      <c r="B194" s="311">
        <v>1</v>
      </c>
      <c r="C194" s="311">
        <v>4</v>
      </c>
      <c r="D194" s="311">
        <v>0.05</v>
      </c>
      <c r="E194" s="311"/>
      <c r="F194" s="311">
        <v>0.15</v>
      </c>
      <c r="G194" s="311">
        <v>1</v>
      </c>
      <c r="H194" s="357"/>
      <c r="I194" s="311">
        <v>2</v>
      </c>
      <c r="J194" s="357">
        <f t="shared" ref="J194" si="28">(C194+2)*D194*F194*I194</f>
        <v>9.0000000000000011E-2</v>
      </c>
    </row>
    <row r="195" spans="1:10" ht="60" customHeight="1">
      <c r="A195" s="294" t="s">
        <v>6499</v>
      </c>
      <c r="B195" s="311">
        <v>1</v>
      </c>
      <c r="C195" s="311">
        <v>4</v>
      </c>
      <c r="D195" s="311">
        <v>0.05</v>
      </c>
      <c r="E195" s="311"/>
      <c r="F195" s="311">
        <v>0.15</v>
      </c>
      <c r="G195" s="311">
        <v>1</v>
      </c>
      <c r="H195" s="357"/>
      <c r="I195" s="311">
        <v>2</v>
      </c>
      <c r="J195" s="357">
        <f t="shared" ref="J195" si="29">(C195+2)*D195*F195*I195</f>
        <v>9.0000000000000011E-2</v>
      </c>
    </row>
    <row r="196" spans="1:10" ht="55.5" customHeight="1">
      <c r="A196" s="254" t="s">
        <v>1329</v>
      </c>
      <c r="B196" s="466" t="str">
        <f>INDEX(ORCAMENTO!$E:$E,MATCH(A196,ORCAMENTO!$B:$B,0))</f>
        <v>Formas Planas De Madeira Com 04 (Quatro) Reaproveitamentos, Inclusive Fornecimento E
Transporte Das Madeiras</v>
      </c>
      <c r="C196" s="467"/>
      <c r="D196" s="467"/>
      <c r="E196" s="467"/>
      <c r="F196" s="467"/>
      <c r="G196" s="467"/>
      <c r="H196" s="468"/>
      <c r="I196" s="204" t="str">
        <f>INDEX(ORCAMENTO!$F:$F,MATCH(A196,ORCAMENTO!$B:$B,0))</f>
        <v>m2</v>
      </c>
      <c r="J196" s="205">
        <f>ROUND(SUM(J198:J221),2)</f>
        <v>114.84</v>
      </c>
    </row>
    <row r="197" spans="1:10" ht="55.5" customHeight="1">
      <c r="A197" s="206" t="s">
        <v>81</v>
      </c>
      <c r="B197" s="207"/>
      <c r="C197" s="207" t="s">
        <v>3294</v>
      </c>
      <c r="D197" s="207" t="s">
        <v>3295</v>
      </c>
      <c r="E197" s="207" t="s">
        <v>1360</v>
      </c>
      <c r="F197" s="207"/>
      <c r="G197" s="207"/>
      <c r="H197" s="207"/>
      <c r="I197" s="207"/>
      <c r="J197" s="208"/>
    </row>
    <row r="198" spans="1:10" ht="77.25" customHeight="1">
      <c r="A198" s="294" t="s">
        <v>6098</v>
      </c>
      <c r="B198" s="312"/>
      <c r="C198" s="311">
        <v>12.4</v>
      </c>
      <c r="D198" s="311">
        <v>0.2</v>
      </c>
      <c r="E198" s="311">
        <v>2</v>
      </c>
      <c r="F198" s="311"/>
      <c r="G198" s="311"/>
      <c r="H198" s="312"/>
      <c r="I198" s="311"/>
      <c r="J198" s="311">
        <f>C198*D198*E198</f>
        <v>4.9600000000000009</v>
      </c>
    </row>
    <row r="199" spans="1:10" ht="65.25" customHeight="1">
      <c r="A199" s="294" t="s">
        <v>6114</v>
      </c>
      <c r="B199" s="312"/>
      <c r="C199" s="311">
        <v>6</v>
      </c>
      <c r="D199" s="311">
        <v>0.2</v>
      </c>
      <c r="E199" s="311">
        <v>2</v>
      </c>
      <c r="F199" s="311"/>
      <c r="G199" s="311"/>
      <c r="H199" s="312"/>
      <c r="I199" s="311"/>
      <c r="J199" s="311">
        <f t="shared" ref="J199:J217" si="30">C199*D199*E199</f>
        <v>2.4000000000000004</v>
      </c>
    </row>
    <row r="200" spans="1:10" ht="71.25" customHeight="1">
      <c r="A200" s="294" t="s">
        <v>6136</v>
      </c>
      <c r="B200" s="312"/>
      <c r="C200" s="311">
        <v>7</v>
      </c>
      <c r="D200" s="311">
        <v>0.2</v>
      </c>
      <c r="E200" s="311">
        <v>2</v>
      </c>
      <c r="F200" s="311"/>
      <c r="G200" s="311"/>
      <c r="H200" s="312"/>
      <c r="I200" s="311"/>
      <c r="J200" s="311">
        <f t="shared" si="30"/>
        <v>2.8000000000000003</v>
      </c>
    </row>
    <row r="201" spans="1:10" ht="70.5" customHeight="1">
      <c r="A201" s="294" t="s">
        <v>6152</v>
      </c>
      <c r="B201" s="312"/>
      <c r="C201" s="311">
        <v>14.3</v>
      </c>
      <c r="D201" s="311">
        <v>0.2</v>
      </c>
      <c r="E201" s="311">
        <v>2</v>
      </c>
      <c r="F201" s="311"/>
      <c r="G201" s="311"/>
      <c r="H201" s="312"/>
      <c r="I201" s="311"/>
      <c r="J201" s="311">
        <f t="shared" si="30"/>
        <v>5.7200000000000006</v>
      </c>
    </row>
    <row r="202" spans="1:10" ht="79.5" customHeight="1">
      <c r="A202" s="294" t="s">
        <v>6170</v>
      </c>
      <c r="B202" s="312"/>
      <c r="C202" s="311">
        <v>9.1</v>
      </c>
      <c r="D202" s="311">
        <v>0.2</v>
      </c>
      <c r="E202" s="311">
        <v>2</v>
      </c>
      <c r="F202" s="311"/>
      <c r="G202" s="311"/>
      <c r="H202" s="312"/>
      <c r="I202" s="311"/>
      <c r="J202" s="311">
        <f t="shared" si="30"/>
        <v>3.64</v>
      </c>
    </row>
    <row r="203" spans="1:10" ht="61.5" customHeight="1">
      <c r="A203" s="294" t="s">
        <v>6185</v>
      </c>
      <c r="B203" s="312"/>
      <c r="C203" s="311">
        <v>13.9</v>
      </c>
      <c r="D203" s="311">
        <v>0.2</v>
      </c>
      <c r="E203" s="311">
        <v>2</v>
      </c>
      <c r="F203" s="311"/>
      <c r="G203" s="311"/>
      <c r="H203" s="312"/>
      <c r="I203" s="311"/>
      <c r="J203" s="311">
        <f t="shared" si="30"/>
        <v>5.5600000000000005</v>
      </c>
    </row>
    <row r="204" spans="1:10" ht="72" customHeight="1">
      <c r="A204" s="294" t="s">
        <v>6201</v>
      </c>
      <c r="B204" s="312"/>
      <c r="C204" s="311">
        <v>13.7</v>
      </c>
      <c r="D204" s="311">
        <v>0.2</v>
      </c>
      <c r="E204" s="311">
        <v>2</v>
      </c>
      <c r="F204" s="311"/>
      <c r="G204" s="311"/>
      <c r="H204" s="312"/>
      <c r="I204" s="311"/>
      <c r="J204" s="311">
        <f t="shared" si="30"/>
        <v>5.48</v>
      </c>
    </row>
    <row r="205" spans="1:10" ht="64.5" customHeight="1">
      <c r="A205" s="294" t="s">
        <v>6220</v>
      </c>
      <c r="B205" s="312"/>
      <c r="C205" s="311">
        <v>14</v>
      </c>
      <c r="D205" s="311">
        <v>0.2</v>
      </c>
      <c r="E205" s="311">
        <v>2</v>
      </c>
      <c r="F205" s="311"/>
      <c r="G205" s="311"/>
      <c r="H205" s="312"/>
      <c r="I205" s="311"/>
      <c r="J205" s="311">
        <f t="shared" si="30"/>
        <v>5.6000000000000005</v>
      </c>
    </row>
    <row r="206" spans="1:10" ht="71.25" customHeight="1">
      <c r="A206" s="294" t="s">
        <v>6237</v>
      </c>
      <c r="B206" s="312"/>
      <c r="C206" s="311">
        <v>13.4</v>
      </c>
      <c r="D206" s="311">
        <v>0.2</v>
      </c>
      <c r="E206" s="311">
        <v>2</v>
      </c>
      <c r="F206" s="311"/>
      <c r="G206" s="311"/>
      <c r="H206" s="312"/>
      <c r="I206" s="311"/>
      <c r="J206" s="311">
        <f t="shared" si="30"/>
        <v>5.36</v>
      </c>
    </row>
    <row r="207" spans="1:10" ht="81" customHeight="1">
      <c r="A207" s="294" t="s">
        <v>6250</v>
      </c>
      <c r="B207" s="312"/>
      <c r="C207" s="311">
        <v>13.4</v>
      </c>
      <c r="D207" s="311">
        <v>0.2</v>
      </c>
      <c r="E207" s="311">
        <v>2</v>
      </c>
      <c r="F207" s="311"/>
      <c r="G207" s="311"/>
      <c r="H207" s="312"/>
      <c r="I207" s="311"/>
      <c r="J207" s="311">
        <f t="shared" si="30"/>
        <v>5.36</v>
      </c>
    </row>
    <row r="208" spans="1:10" ht="83.25" customHeight="1">
      <c r="A208" s="294" t="s">
        <v>6273</v>
      </c>
      <c r="B208" s="312"/>
      <c r="C208" s="311">
        <v>13.9</v>
      </c>
      <c r="D208" s="311">
        <v>0.2</v>
      </c>
      <c r="E208" s="311">
        <v>2</v>
      </c>
      <c r="F208" s="311"/>
      <c r="G208" s="311"/>
      <c r="H208" s="312"/>
      <c r="I208" s="311"/>
      <c r="J208" s="311">
        <f t="shared" si="30"/>
        <v>5.5600000000000005</v>
      </c>
    </row>
    <row r="209" spans="1:10" ht="81" customHeight="1">
      <c r="A209" s="294" t="s">
        <v>6288</v>
      </c>
      <c r="B209" s="312"/>
      <c r="C209" s="311">
        <v>13.7</v>
      </c>
      <c r="D209" s="311">
        <v>0.2</v>
      </c>
      <c r="E209" s="311">
        <v>2</v>
      </c>
      <c r="F209" s="311"/>
      <c r="G209" s="311"/>
      <c r="H209" s="312"/>
      <c r="I209" s="311"/>
      <c r="J209" s="311">
        <f t="shared" si="30"/>
        <v>5.48</v>
      </c>
    </row>
    <row r="210" spans="1:10" ht="67.5" customHeight="1">
      <c r="A210" s="294" t="s">
        <v>6306</v>
      </c>
      <c r="B210" s="312"/>
      <c r="C210" s="311">
        <v>14.3</v>
      </c>
      <c r="D210" s="311">
        <v>0.2</v>
      </c>
      <c r="E210" s="311">
        <v>2</v>
      </c>
      <c r="F210" s="311"/>
      <c r="G210" s="311"/>
      <c r="H210" s="312"/>
      <c r="I210" s="311"/>
      <c r="J210" s="311">
        <f t="shared" si="30"/>
        <v>5.7200000000000006</v>
      </c>
    </row>
    <row r="211" spans="1:10" ht="73.5" customHeight="1">
      <c r="A211" s="294" t="s">
        <v>6325</v>
      </c>
      <c r="B211" s="312"/>
      <c r="C211" s="311">
        <v>13.7</v>
      </c>
      <c r="D211" s="311">
        <v>0.2</v>
      </c>
      <c r="E211" s="311">
        <v>2</v>
      </c>
      <c r="F211" s="311"/>
      <c r="G211" s="311"/>
      <c r="H211" s="312"/>
      <c r="I211" s="311"/>
      <c r="J211" s="311">
        <f t="shared" si="30"/>
        <v>5.48</v>
      </c>
    </row>
    <row r="212" spans="1:10" ht="65.25" customHeight="1">
      <c r="A212" s="294" t="s">
        <v>6341</v>
      </c>
      <c r="B212" s="312"/>
      <c r="C212" s="311">
        <v>14.3</v>
      </c>
      <c r="D212" s="311">
        <v>0.2</v>
      </c>
      <c r="E212" s="311">
        <v>2</v>
      </c>
      <c r="F212" s="311"/>
      <c r="G212" s="311"/>
      <c r="H212" s="312"/>
      <c r="I212" s="311"/>
      <c r="J212" s="311">
        <f t="shared" si="30"/>
        <v>5.7200000000000006</v>
      </c>
    </row>
    <row r="213" spans="1:10" ht="65.25" customHeight="1">
      <c r="A213" s="294" t="s">
        <v>6357</v>
      </c>
      <c r="B213" s="312"/>
      <c r="C213" s="311">
        <v>13.9</v>
      </c>
      <c r="D213" s="311">
        <v>0.2</v>
      </c>
      <c r="E213" s="311">
        <v>2</v>
      </c>
      <c r="F213" s="311"/>
      <c r="G213" s="311"/>
      <c r="H213" s="312"/>
      <c r="I213" s="311"/>
      <c r="J213" s="311">
        <f t="shared" si="30"/>
        <v>5.5600000000000005</v>
      </c>
    </row>
    <row r="214" spans="1:10" ht="76.5" customHeight="1">
      <c r="A214" s="294" t="s">
        <v>6378</v>
      </c>
      <c r="B214" s="312"/>
      <c r="C214" s="311">
        <v>7.9</v>
      </c>
      <c r="D214" s="311">
        <v>0.2</v>
      </c>
      <c r="E214" s="311">
        <v>2</v>
      </c>
      <c r="F214" s="311"/>
      <c r="G214" s="311"/>
      <c r="H214" s="312"/>
      <c r="I214" s="311"/>
      <c r="J214" s="311">
        <f t="shared" si="30"/>
        <v>3.16</v>
      </c>
    </row>
    <row r="215" spans="1:10" ht="69" customHeight="1">
      <c r="A215" s="294" t="s">
        <v>6388</v>
      </c>
      <c r="B215" s="312"/>
      <c r="C215" s="311">
        <v>10.7</v>
      </c>
      <c r="D215" s="311">
        <v>0.2</v>
      </c>
      <c r="E215" s="311">
        <v>2</v>
      </c>
      <c r="F215" s="311"/>
      <c r="G215" s="311"/>
      <c r="H215" s="312"/>
      <c r="I215" s="311"/>
      <c r="J215" s="311">
        <f t="shared" si="30"/>
        <v>4.28</v>
      </c>
    </row>
    <row r="216" spans="1:10" ht="71.25" customHeight="1">
      <c r="A216" s="294" t="s">
        <v>6404</v>
      </c>
      <c r="B216" s="312"/>
      <c r="C216" s="311">
        <v>10</v>
      </c>
      <c r="D216" s="311">
        <v>0.2</v>
      </c>
      <c r="E216" s="311">
        <v>2</v>
      </c>
      <c r="F216" s="311"/>
      <c r="G216" s="311"/>
      <c r="H216" s="312"/>
      <c r="I216" s="311"/>
      <c r="J216" s="311">
        <f t="shared" si="30"/>
        <v>4</v>
      </c>
    </row>
    <row r="217" spans="1:10" ht="71.25" customHeight="1">
      <c r="A217" s="294" t="s">
        <v>6416</v>
      </c>
      <c r="B217" s="312"/>
      <c r="C217" s="311">
        <v>10</v>
      </c>
      <c r="D217" s="311">
        <v>0.2</v>
      </c>
      <c r="E217" s="311">
        <v>2</v>
      </c>
      <c r="F217" s="311"/>
      <c r="G217" s="311"/>
      <c r="H217" s="312"/>
      <c r="I217" s="311"/>
      <c r="J217" s="311">
        <f t="shared" si="30"/>
        <v>4</v>
      </c>
    </row>
    <row r="218" spans="1:10" ht="66.75" customHeight="1">
      <c r="A218" s="294" t="s">
        <v>6437</v>
      </c>
      <c r="B218" s="312"/>
      <c r="C218" s="311">
        <v>11.5</v>
      </c>
      <c r="D218" s="311">
        <v>0.2</v>
      </c>
      <c r="E218" s="311">
        <v>2</v>
      </c>
      <c r="F218" s="311"/>
      <c r="G218" s="311"/>
      <c r="H218" s="312"/>
      <c r="I218" s="311"/>
      <c r="J218" s="311">
        <f t="shared" ref="J218:J219" si="31">C218*D218*E218</f>
        <v>4.6000000000000005</v>
      </c>
    </row>
    <row r="219" spans="1:10" ht="55.5" customHeight="1">
      <c r="A219" s="294" t="s">
        <v>6456</v>
      </c>
      <c r="B219" s="312"/>
      <c r="C219" s="311">
        <v>12</v>
      </c>
      <c r="D219" s="311">
        <v>0.2</v>
      </c>
      <c r="E219" s="311">
        <v>2</v>
      </c>
      <c r="F219" s="311"/>
      <c r="G219" s="311"/>
      <c r="H219" s="312"/>
      <c r="I219" s="311"/>
      <c r="J219" s="311">
        <f t="shared" si="31"/>
        <v>4.8000000000000007</v>
      </c>
    </row>
    <row r="220" spans="1:10" ht="55.5" customHeight="1">
      <c r="A220" s="294" t="s">
        <v>6500</v>
      </c>
      <c r="B220" s="312"/>
      <c r="C220" s="311">
        <v>12</v>
      </c>
      <c r="D220" s="311">
        <v>0.2</v>
      </c>
      <c r="E220" s="311">
        <v>2</v>
      </c>
      <c r="F220" s="311"/>
      <c r="G220" s="311"/>
      <c r="H220" s="312"/>
      <c r="I220" s="311"/>
      <c r="J220" s="311">
        <f t="shared" ref="J220" si="32">C220*D220*E220</f>
        <v>4.8000000000000007</v>
      </c>
    </row>
    <row r="221" spans="1:10" ht="55.5" customHeight="1">
      <c r="A221" s="294" t="s">
        <v>6501</v>
      </c>
      <c r="B221" s="312"/>
      <c r="C221" s="311">
        <v>12</v>
      </c>
      <c r="D221" s="311">
        <v>0.2</v>
      </c>
      <c r="E221" s="311">
        <v>2</v>
      </c>
      <c r="F221" s="311"/>
      <c r="G221" s="311"/>
      <c r="H221" s="312"/>
      <c r="I221" s="311"/>
      <c r="J221" s="311">
        <f t="shared" ref="J221" si="33">C221*D221*E221</f>
        <v>4.8000000000000007</v>
      </c>
    </row>
    <row r="222" spans="1:10" ht="34.9" customHeight="1">
      <c r="A222" s="254" t="s">
        <v>1330</v>
      </c>
      <c r="B222" s="466" t="str">
        <f>INDEX(ORCAMENTO!$E:$E,MATCH(A222,ORCAMENTO!$B:$B,0))</f>
        <v>Meio-Fio De Concreto Pré-Moldado Com Dimensões De 15X12X30X100 Cm , Rejuntados Com Argamassa De
Cimento E Areia No Traço 1:3</v>
      </c>
      <c r="C222" s="467"/>
      <c r="D222" s="467"/>
      <c r="E222" s="467"/>
      <c r="F222" s="467"/>
      <c r="G222" s="467"/>
      <c r="H222" s="468"/>
      <c r="I222" s="204" t="str">
        <f>INDEX(ORCAMENTO!$F:$F,MATCH(A222,ORCAMENTO!$B:$B,0))</f>
        <v>m</v>
      </c>
      <c r="J222" s="205">
        <f>ROUND(SUM(J224:J247),2)</f>
        <v>294</v>
      </c>
    </row>
    <row r="223" spans="1:10" ht="34.9" customHeight="1">
      <c r="A223" s="206" t="s">
        <v>81</v>
      </c>
      <c r="B223" s="207" t="s">
        <v>3296</v>
      </c>
      <c r="C223" s="207" t="s">
        <v>6089</v>
      </c>
      <c r="D223" s="207"/>
      <c r="E223" s="206"/>
      <c r="F223" s="206"/>
      <c r="G223" s="206"/>
      <c r="H223" s="206"/>
      <c r="I223" s="206"/>
      <c r="J223" s="208"/>
    </row>
    <row r="224" spans="1:10" ht="34.9" customHeight="1">
      <c r="A224" s="294" t="s">
        <v>6099</v>
      </c>
      <c r="B224" s="311">
        <v>6</v>
      </c>
      <c r="C224" s="311">
        <v>2</v>
      </c>
      <c r="D224" s="311"/>
      <c r="E224" s="311"/>
      <c r="F224" s="311"/>
      <c r="G224" s="311"/>
      <c r="H224" s="312"/>
      <c r="I224" s="311"/>
      <c r="J224" s="311">
        <f>B224*C224</f>
        <v>12</v>
      </c>
    </row>
    <row r="225" spans="1:10" ht="34.9" customHeight="1">
      <c r="A225" s="294" t="s">
        <v>6115</v>
      </c>
      <c r="B225" s="311">
        <v>6</v>
      </c>
      <c r="C225" s="311">
        <v>3</v>
      </c>
      <c r="D225" s="311"/>
      <c r="E225" s="311"/>
      <c r="F225" s="311"/>
      <c r="G225" s="311"/>
      <c r="H225" s="312"/>
      <c r="I225" s="311"/>
      <c r="J225" s="311">
        <f>B225*C225</f>
        <v>18</v>
      </c>
    </row>
    <row r="226" spans="1:10" ht="34.9" customHeight="1">
      <c r="A226" s="294" t="s">
        <v>6137</v>
      </c>
      <c r="B226" s="311">
        <v>6</v>
      </c>
      <c r="C226" s="311">
        <v>2</v>
      </c>
      <c r="D226" s="311"/>
      <c r="E226" s="311"/>
      <c r="F226" s="311"/>
      <c r="G226" s="311"/>
      <c r="H226" s="312"/>
      <c r="I226" s="311"/>
      <c r="J226" s="311">
        <f t="shared" ref="J226:J233" si="34">B226*C226</f>
        <v>12</v>
      </c>
    </row>
    <row r="227" spans="1:10" ht="34.9" customHeight="1">
      <c r="A227" s="294" t="s">
        <v>6153</v>
      </c>
      <c r="B227" s="311">
        <v>6</v>
      </c>
      <c r="C227" s="311">
        <v>2</v>
      </c>
      <c r="D227" s="311"/>
      <c r="E227" s="311"/>
      <c r="F227" s="311"/>
      <c r="G227" s="311"/>
      <c r="H227" s="312"/>
      <c r="I227" s="311"/>
      <c r="J227" s="311">
        <f t="shared" si="34"/>
        <v>12</v>
      </c>
    </row>
    <row r="228" spans="1:10" ht="34.9" customHeight="1">
      <c r="A228" s="294" t="s">
        <v>6171</v>
      </c>
      <c r="B228" s="311">
        <v>6</v>
      </c>
      <c r="C228" s="311">
        <v>2</v>
      </c>
      <c r="D228" s="311"/>
      <c r="E228" s="311"/>
      <c r="F228" s="311"/>
      <c r="G228" s="311"/>
      <c r="H228" s="312"/>
      <c r="I228" s="311"/>
      <c r="J228" s="311">
        <f t="shared" si="34"/>
        <v>12</v>
      </c>
    </row>
    <row r="229" spans="1:10" ht="40.15" customHeight="1">
      <c r="A229" s="294" t="s">
        <v>6186</v>
      </c>
      <c r="B229" s="311">
        <v>6</v>
      </c>
      <c r="C229" s="311">
        <v>2</v>
      </c>
      <c r="D229" s="311"/>
      <c r="E229" s="311"/>
      <c r="F229" s="311"/>
      <c r="G229" s="311"/>
      <c r="H229" s="312"/>
      <c r="I229" s="311"/>
      <c r="J229" s="311">
        <f t="shared" si="34"/>
        <v>12</v>
      </c>
    </row>
    <row r="230" spans="1:10" ht="40.15" customHeight="1">
      <c r="A230" s="294" t="s">
        <v>6202</v>
      </c>
      <c r="B230" s="311">
        <v>6</v>
      </c>
      <c r="C230" s="311">
        <v>2</v>
      </c>
      <c r="D230" s="311"/>
      <c r="E230" s="311"/>
      <c r="F230" s="311"/>
      <c r="G230" s="311"/>
      <c r="H230" s="312"/>
      <c r="I230" s="311"/>
      <c r="J230" s="311">
        <f t="shared" si="34"/>
        <v>12</v>
      </c>
    </row>
    <row r="231" spans="1:10" ht="34.9" customHeight="1">
      <c r="A231" s="294" t="s">
        <v>6221</v>
      </c>
      <c r="B231" s="311">
        <v>6</v>
      </c>
      <c r="C231" s="311">
        <v>2</v>
      </c>
      <c r="D231" s="311"/>
      <c r="E231" s="311"/>
      <c r="F231" s="311"/>
      <c r="G231" s="311"/>
      <c r="H231" s="312"/>
      <c r="I231" s="311"/>
      <c r="J231" s="311">
        <f t="shared" si="34"/>
        <v>12</v>
      </c>
    </row>
    <row r="232" spans="1:10" ht="40.15" customHeight="1">
      <c r="A232" s="294" t="s">
        <v>6238</v>
      </c>
      <c r="B232" s="311">
        <v>6</v>
      </c>
      <c r="C232" s="311">
        <v>2</v>
      </c>
      <c r="D232" s="311"/>
      <c r="E232" s="311"/>
      <c r="F232" s="311"/>
      <c r="G232" s="311"/>
      <c r="H232" s="312"/>
      <c r="I232" s="311"/>
      <c r="J232" s="311">
        <f t="shared" si="34"/>
        <v>12</v>
      </c>
    </row>
    <row r="233" spans="1:10" ht="40.15" customHeight="1">
      <c r="A233" s="294" t="s">
        <v>6251</v>
      </c>
      <c r="B233" s="311">
        <v>6</v>
      </c>
      <c r="C233" s="311">
        <v>2</v>
      </c>
      <c r="D233" s="311"/>
      <c r="E233" s="311"/>
      <c r="F233" s="311"/>
      <c r="G233" s="311"/>
      <c r="H233" s="312"/>
      <c r="I233" s="311"/>
      <c r="J233" s="311">
        <f t="shared" si="34"/>
        <v>12</v>
      </c>
    </row>
    <row r="234" spans="1:10" ht="34.9" customHeight="1">
      <c r="A234" s="294" t="s">
        <v>6274</v>
      </c>
      <c r="B234" s="311">
        <v>6</v>
      </c>
      <c r="C234" s="311">
        <v>2</v>
      </c>
      <c r="D234" s="311"/>
      <c r="E234" s="311"/>
      <c r="F234" s="311"/>
      <c r="G234" s="311"/>
      <c r="H234" s="312"/>
      <c r="I234" s="311"/>
      <c r="J234" s="311">
        <f>B234*C234</f>
        <v>12</v>
      </c>
    </row>
    <row r="235" spans="1:10" ht="40.15" customHeight="1">
      <c r="A235" s="294" t="s">
        <v>6289</v>
      </c>
      <c r="B235" s="311">
        <v>6</v>
      </c>
      <c r="C235" s="311">
        <v>2</v>
      </c>
      <c r="D235" s="311"/>
      <c r="E235" s="311"/>
      <c r="F235" s="311"/>
      <c r="G235" s="311"/>
      <c r="H235" s="312"/>
      <c r="I235" s="311"/>
      <c r="J235" s="311">
        <f>B235*C235</f>
        <v>12</v>
      </c>
    </row>
    <row r="236" spans="1:10" ht="40.15" customHeight="1">
      <c r="A236" s="294" t="s">
        <v>6307</v>
      </c>
      <c r="B236" s="311">
        <v>6</v>
      </c>
      <c r="C236" s="311">
        <v>2</v>
      </c>
      <c r="D236" s="311"/>
      <c r="E236" s="311"/>
      <c r="F236" s="311"/>
      <c r="G236" s="311"/>
      <c r="H236" s="312"/>
      <c r="I236" s="311"/>
      <c r="J236" s="311">
        <f>B236*C236</f>
        <v>12</v>
      </c>
    </row>
    <row r="237" spans="1:10" ht="40.15" customHeight="1">
      <c r="A237" s="294" t="s">
        <v>6326</v>
      </c>
      <c r="B237" s="311">
        <v>6</v>
      </c>
      <c r="C237" s="311">
        <v>2</v>
      </c>
      <c r="D237" s="311"/>
      <c r="E237" s="311"/>
      <c r="F237" s="311"/>
      <c r="G237" s="311"/>
      <c r="H237" s="312"/>
      <c r="I237" s="311"/>
      <c r="J237" s="311">
        <f t="shared" ref="J237:J243" si="35">B237*C237</f>
        <v>12</v>
      </c>
    </row>
    <row r="238" spans="1:10" ht="40.15" customHeight="1">
      <c r="A238" s="294" t="s">
        <v>6342</v>
      </c>
      <c r="B238" s="311">
        <v>6</v>
      </c>
      <c r="C238" s="311">
        <v>2</v>
      </c>
      <c r="D238" s="311"/>
      <c r="E238" s="311"/>
      <c r="F238" s="311"/>
      <c r="G238" s="311"/>
      <c r="H238" s="312"/>
      <c r="I238" s="311"/>
      <c r="J238" s="311">
        <f t="shared" si="35"/>
        <v>12</v>
      </c>
    </row>
    <row r="239" spans="1:10" ht="40.15" customHeight="1">
      <c r="A239" s="294" t="s">
        <v>6358</v>
      </c>
      <c r="B239" s="311">
        <v>6</v>
      </c>
      <c r="C239" s="311">
        <v>2</v>
      </c>
      <c r="D239" s="311"/>
      <c r="E239" s="311"/>
      <c r="F239" s="311"/>
      <c r="G239" s="311"/>
      <c r="H239" s="312"/>
      <c r="I239" s="311"/>
      <c r="J239" s="311">
        <f t="shared" si="35"/>
        <v>12</v>
      </c>
    </row>
    <row r="240" spans="1:10" ht="34.9" customHeight="1">
      <c r="A240" s="294" t="s">
        <v>6379</v>
      </c>
      <c r="B240" s="311">
        <v>6</v>
      </c>
      <c r="C240" s="311">
        <v>2</v>
      </c>
      <c r="D240" s="311"/>
      <c r="E240" s="311"/>
      <c r="F240" s="311"/>
      <c r="G240" s="311"/>
      <c r="H240" s="312"/>
      <c r="I240" s="311"/>
      <c r="J240" s="311">
        <f t="shared" si="35"/>
        <v>12</v>
      </c>
    </row>
    <row r="241" spans="1:10" ht="40.15" customHeight="1">
      <c r="A241" s="294" t="s">
        <v>6389</v>
      </c>
      <c r="B241" s="311">
        <v>6</v>
      </c>
      <c r="C241" s="311">
        <v>2</v>
      </c>
      <c r="D241" s="311"/>
      <c r="E241" s="311"/>
      <c r="F241" s="311"/>
      <c r="G241" s="311"/>
      <c r="H241" s="312"/>
      <c r="I241" s="311"/>
      <c r="J241" s="311">
        <f t="shared" si="35"/>
        <v>12</v>
      </c>
    </row>
    <row r="242" spans="1:10" ht="40.35" customHeight="1">
      <c r="A242" s="294" t="s">
        <v>6405</v>
      </c>
      <c r="B242" s="311">
        <v>6</v>
      </c>
      <c r="C242" s="311">
        <v>2</v>
      </c>
      <c r="D242" s="311"/>
      <c r="E242" s="311"/>
      <c r="F242" s="311"/>
      <c r="G242" s="311"/>
      <c r="H242" s="312"/>
      <c r="I242" s="311"/>
      <c r="J242" s="311">
        <f t="shared" si="35"/>
        <v>12</v>
      </c>
    </row>
    <row r="243" spans="1:10" ht="40.35" customHeight="1">
      <c r="A243" s="294" t="s">
        <v>6417</v>
      </c>
      <c r="B243" s="311">
        <v>6</v>
      </c>
      <c r="C243" s="311">
        <v>2</v>
      </c>
      <c r="D243" s="311"/>
      <c r="E243" s="311"/>
      <c r="F243" s="311"/>
      <c r="G243" s="311"/>
      <c r="H243" s="312"/>
      <c r="I243" s="311"/>
      <c r="J243" s="311">
        <f t="shared" si="35"/>
        <v>12</v>
      </c>
    </row>
    <row r="244" spans="1:10" ht="40.35" customHeight="1">
      <c r="A244" s="294" t="s">
        <v>6438</v>
      </c>
      <c r="B244" s="311">
        <v>6</v>
      </c>
      <c r="C244" s="311">
        <v>2</v>
      </c>
      <c r="D244" s="311"/>
      <c r="E244" s="311"/>
      <c r="F244" s="311"/>
      <c r="G244" s="311"/>
      <c r="H244" s="312"/>
      <c r="I244" s="311"/>
      <c r="J244" s="311">
        <f t="shared" ref="J244:J245" si="36">B244*C244</f>
        <v>12</v>
      </c>
    </row>
    <row r="245" spans="1:10" ht="40.35" customHeight="1">
      <c r="A245" s="294" t="s">
        <v>6457</v>
      </c>
      <c r="B245" s="311">
        <v>6</v>
      </c>
      <c r="C245" s="311">
        <v>2</v>
      </c>
      <c r="D245" s="311"/>
      <c r="E245" s="311"/>
      <c r="F245" s="311"/>
      <c r="G245" s="311"/>
      <c r="H245" s="312"/>
      <c r="I245" s="311"/>
      <c r="J245" s="311">
        <f t="shared" si="36"/>
        <v>12</v>
      </c>
    </row>
    <row r="246" spans="1:10" ht="40.35" customHeight="1">
      <c r="A246" s="294" t="s">
        <v>6502</v>
      </c>
      <c r="B246" s="311">
        <v>6</v>
      </c>
      <c r="C246" s="311">
        <v>2</v>
      </c>
      <c r="D246" s="311"/>
      <c r="E246" s="311"/>
      <c r="F246" s="311"/>
      <c r="G246" s="311"/>
      <c r="H246" s="312"/>
      <c r="I246" s="311"/>
      <c r="J246" s="311">
        <f t="shared" ref="J246" si="37">B246*C246</f>
        <v>12</v>
      </c>
    </row>
    <row r="247" spans="1:10" ht="40.35" customHeight="1">
      <c r="A247" s="294" t="s">
        <v>6503</v>
      </c>
      <c r="B247" s="311">
        <v>6</v>
      </c>
      <c r="C247" s="311">
        <v>2</v>
      </c>
      <c r="D247" s="311"/>
      <c r="E247" s="311"/>
      <c r="F247" s="311"/>
      <c r="G247" s="311"/>
      <c r="H247" s="312"/>
      <c r="I247" s="311"/>
      <c r="J247" s="311">
        <f t="shared" ref="J247" si="38">B247*C247</f>
        <v>12</v>
      </c>
    </row>
    <row r="248" spans="1:10" ht="40.35" customHeight="1">
      <c r="A248" s="203">
        <v>4</v>
      </c>
      <c r="B248" s="463" t="str">
        <f>INDEX(ORCAMENTO!$E:$E,MATCH(A248,ORCAMENTO!$B:$B,0))</f>
        <v>SINALIZAÇÃO</v>
      </c>
      <c r="C248" s="464"/>
      <c r="D248" s="464"/>
      <c r="E248" s="464"/>
      <c r="F248" s="464"/>
      <c r="G248" s="464"/>
      <c r="H248" s="464"/>
      <c r="I248" s="464"/>
      <c r="J248" s="465"/>
    </row>
    <row r="249" spans="1:10" ht="40.35" customHeight="1">
      <c r="A249" s="254" t="s">
        <v>1316</v>
      </c>
      <c r="B249" s="466" t="str">
        <f>INDEX(ORCAMENTO!$E:$E,MATCH(A249,ORCAMENTO!$B:$B,0))</f>
        <v>Sinalização Horizontal - Taxa 0,6 L/M², Tudo Incluído</v>
      </c>
      <c r="C249" s="467"/>
      <c r="D249" s="467"/>
      <c r="E249" s="467"/>
      <c r="F249" s="467"/>
      <c r="G249" s="467"/>
      <c r="H249" s="468"/>
      <c r="I249" s="204" t="str">
        <f>INDEX(ORCAMENTO!$F:$F,MATCH(A249,ORCAMENTO!$B:$B,0))</f>
        <v>m2</v>
      </c>
      <c r="J249" s="205">
        <f>ROUND(SUM(J252:J346),2)</f>
        <v>640.4</v>
      </c>
    </row>
    <row r="250" spans="1:10" ht="40.35" customHeight="1">
      <c r="A250" s="206" t="s">
        <v>81</v>
      </c>
      <c r="B250" s="207" t="s">
        <v>6082</v>
      </c>
      <c r="C250" s="207" t="s">
        <v>1301</v>
      </c>
      <c r="D250" s="207" t="s">
        <v>6086</v>
      </c>
      <c r="E250" s="207" t="s">
        <v>3297</v>
      </c>
      <c r="F250" s="207" t="s">
        <v>3298</v>
      </c>
      <c r="G250" s="207" t="s">
        <v>3299</v>
      </c>
      <c r="H250" s="206" t="s">
        <v>1360</v>
      </c>
      <c r="I250" s="206"/>
      <c r="J250" s="208"/>
    </row>
    <row r="251" spans="1:10" ht="40.35" customHeight="1">
      <c r="A251" s="384" t="s">
        <v>6100</v>
      </c>
      <c r="B251" s="457"/>
      <c r="C251" s="458"/>
      <c r="D251" s="458"/>
      <c r="E251" s="458"/>
      <c r="F251" s="458"/>
      <c r="G251" s="458"/>
      <c r="H251" s="458"/>
      <c r="I251" s="458"/>
      <c r="J251" s="459"/>
    </row>
    <row r="252" spans="1:10" ht="40.35" customHeight="1">
      <c r="A252" s="295" t="s">
        <v>6117</v>
      </c>
      <c r="B252" s="311">
        <v>12.4</v>
      </c>
      <c r="C252" s="311">
        <v>0.4</v>
      </c>
      <c r="D252" s="311">
        <v>3</v>
      </c>
      <c r="E252" s="311"/>
      <c r="F252" s="311"/>
      <c r="G252" s="311"/>
      <c r="H252" s="311">
        <v>15</v>
      </c>
      <c r="I252" s="311"/>
      <c r="J252" s="311">
        <f>C252*D252*H252</f>
        <v>18.000000000000004</v>
      </c>
    </row>
    <row r="253" spans="1:10" ht="40.35" customHeight="1">
      <c r="A253" s="295" t="s">
        <v>6118</v>
      </c>
      <c r="B253" s="311">
        <v>12.4</v>
      </c>
      <c r="C253" s="311">
        <v>0.5</v>
      </c>
      <c r="D253" s="311">
        <v>6</v>
      </c>
      <c r="E253" s="311"/>
      <c r="F253" s="311"/>
      <c r="G253" s="311"/>
      <c r="H253" s="311">
        <v>2</v>
      </c>
      <c r="I253" s="311"/>
      <c r="J253" s="311">
        <f>C253*D253*H253</f>
        <v>6</v>
      </c>
    </row>
    <row r="254" spans="1:10" ht="40.35" customHeight="1">
      <c r="A254" s="295" t="s">
        <v>6119</v>
      </c>
      <c r="B254" s="311">
        <v>12.4</v>
      </c>
      <c r="C254" s="311"/>
      <c r="D254" s="311"/>
      <c r="E254" s="311">
        <v>0.8</v>
      </c>
      <c r="F254" s="311">
        <v>0.9</v>
      </c>
      <c r="G254" s="311">
        <f>(E254*F254)/2</f>
        <v>0.36000000000000004</v>
      </c>
      <c r="H254" s="311">
        <v>12</v>
      </c>
      <c r="I254" s="311"/>
      <c r="J254" s="311">
        <f>H254*G254</f>
        <v>4.32</v>
      </c>
    </row>
    <row r="255" spans="1:10" ht="40.35" customHeight="1">
      <c r="A255" s="384" t="s">
        <v>6116</v>
      </c>
      <c r="B255" s="385"/>
      <c r="C255" s="386"/>
      <c r="D255" s="386"/>
      <c r="E255" s="386"/>
      <c r="F255" s="386"/>
      <c r="G255" s="386"/>
      <c r="H255" s="386"/>
      <c r="I255" s="386"/>
      <c r="J255" s="387"/>
    </row>
    <row r="256" spans="1:10" ht="40.35" customHeight="1">
      <c r="A256" s="295" t="s">
        <v>6120</v>
      </c>
      <c r="B256" s="311">
        <v>6</v>
      </c>
      <c r="C256" s="311">
        <v>0.4</v>
      </c>
      <c r="D256" s="311">
        <v>3</v>
      </c>
      <c r="E256" s="311"/>
      <c r="F256" s="311"/>
      <c r="G256" s="311"/>
      <c r="H256" s="311">
        <v>7</v>
      </c>
      <c r="I256" s="311"/>
      <c r="J256" s="311">
        <f>C256*D256*H256</f>
        <v>8.4000000000000021</v>
      </c>
    </row>
    <row r="257" spans="1:10" ht="40.35" customHeight="1">
      <c r="A257" s="295" t="s">
        <v>6121</v>
      </c>
      <c r="B257" s="311">
        <v>6</v>
      </c>
      <c r="C257" s="311">
        <v>0.5</v>
      </c>
      <c r="D257" s="311">
        <v>3</v>
      </c>
      <c r="E257" s="311"/>
      <c r="F257" s="311"/>
      <c r="G257" s="311"/>
      <c r="H257" s="311">
        <v>2</v>
      </c>
      <c r="I257" s="311"/>
      <c r="J257" s="311">
        <f>C257*D257*H257</f>
        <v>3</v>
      </c>
    </row>
    <row r="258" spans="1:10" ht="40.35" customHeight="1">
      <c r="A258" s="295" t="s">
        <v>6122</v>
      </c>
      <c r="B258" s="311">
        <v>6</v>
      </c>
      <c r="C258" s="311"/>
      <c r="D258" s="311"/>
      <c r="E258" s="311">
        <v>0.8</v>
      </c>
      <c r="F258" s="311">
        <v>0.9</v>
      </c>
      <c r="G258" s="311">
        <f>(E258*F258)/2</f>
        <v>0.36000000000000004</v>
      </c>
      <c r="H258" s="311">
        <v>6</v>
      </c>
      <c r="I258" s="311"/>
      <c r="J258" s="311">
        <f>G258*H258</f>
        <v>2.16</v>
      </c>
    </row>
    <row r="259" spans="1:10" ht="40.35" customHeight="1">
      <c r="A259" s="384" t="s">
        <v>6141</v>
      </c>
      <c r="B259" s="457"/>
      <c r="C259" s="458"/>
      <c r="D259" s="458"/>
      <c r="E259" s="458"/>
      <c r="F259" s="458"/>
      <c r="G259" s="458"/>
      <c r="H259" s="458"/>
      <c r="I259" s="459"/>
      <c r="J259" s="311"/>
    </row>
    <row r="260" spans="1:10" ht="40.35" customHeight="1">
      <c r="A260" s="295" t="s">
        <v>6138</v>
      </c>
      <c r="B260" s="311">
        <v>7</v>
      </c>
      <c r="C260" s="311">
        <v>0.4</v>
      </c>
      <c r="D260" s="311">
        <v>3</v>
      </c>
      <c r="E260" s="311"/>
      <c r="F260" s="311"/>
      <c r="G260" s="311"/>
      <c r="H260" s="311">
        <v>8</v>
      </c>
      <c r="I260" s="311"/>
      <c r="J260" s="311">
        <f>C260*D260*H260</f>
        <v>9.6000000000000014</v>
      </c>
    </row>
    <row r="261" spans="1:10" ht="40.35" customHeight="1">
      <c r="A261" s="295" t="s">
        <v>6139</v>
      </c>
      <c r="B261" s="311">
        <v>7</v>
      </c>
      <c r="C261" s="311">
        <v>0.5</v>
      </c>
      <c r="D261" s="311">
        <v>3.5</v>
      </c>
      <c r="E261" s="311"/>
      <c r="F261" s="311"/>
      <c r="G261" s="311"/>
      <c r="H261" s="311">
        <v>2</v>
      </c>
      <c r="I261" s="311"/>
      <c r="J261" s="311">
        <f>C261*D261*H261</f>
        <v>3.5</v>
      </c>
    </row>
    <row r="262" spans="1:10" ht="40.35" customHeight="1">
      <c r="A262" s="295" t="s">
        <v>6140</v>
      </c>
      <c r="B262" s="311">
        <v>7</v>
      </c>
      <c r="C262" s="311"/>
      <c r="D262" s="311"/>
      <c r="E262" s="311">
        <v>0.8</v>
      </c>
      <c r="F262" s="311">
        <v>0.9</v>
      </c>
      <c r="G262" s="311">
        <f>E262*F262/2</f>
        <v>0.36000000000000004</v>
      </c>
      <c r="H262" s="311">
        <f>3+3</f>
        <v>6</v>
      </c>
      <c r="I262" s="311"/>
      <c r="J262" s="311">
        <f>G262*H262</f>
        <v>2.16</v>
      </c>
    </row>
    <row r="263" spans="1:10" ht="40.35" customHeight="1">
      <c r="A263" s="384" t="s">
        <v>6154</v>
      </c>
      <c r="B263" s="311"/>
      <c r="C263" s="311"/>
      <c r="D263" s="311"/>
      <c r="E263" s="311"/>
      <c r="F263" s="311"/>
      <c r="G263" s="311"/>
      <c r="H263" s="311"/>
      <c r="I263" s="311"/>
      <c r="J263" s="311"/>
    </row>
    <row r="264" spans="1:10" ht="40.35" customHeight="1">
      <c r="A264" s="295" t="s">
        <v>6155</v>
      </c>
      <c r="B264" s="311">
        <v>14.3</v>
      </c>
      <c r="C264" s="311">
        <v>0.4</v>
      </c>
      <c r="D264" s="311">
        <v>3</v>
      </c>
      <c r="E264" s="311"/>
      <c r="F264" s="311"/>
      <c r="G264" s="311"/>
      <c r="H264" s="311">
        <v>16</v>
      </c>
      <c r="I264" s="311"/>
      <c r="J264" s="311">
        <f>C264*D264*H264</f>
        <v>19.200000000000003</v>
      </c>
    </row>
    <row r="265" spans="1:10" ht="40.35" customHeight="1">
      <c r="A265" s="295" t="s">
        <v>6156</v>
      </c>
      <c r="B265" s="311">
        <v>14.3</v>
      </c>
      <c r="C265" s="311">
        <v>0.5</v>
      </c>
      <c r="D265" s="311">
        <v>7</v>
      </c>
      <c r="E265" s="311"/>
      <c r="F265" s="311"/>
      <c r="G265" s="311"/>
      <c r="H265" s="311">
        <v>2</v>
      </c>
      <c r="I265" s="311"/>
      <c r="J265" s="311">
        <f>C265*D265*H265</f>
        <v>7</v>
      </c>
    </row>
    <row r="266" spans="1:10" ht="40.35" customHeight="1">
      <c r="A266" s="295" t="s">
        <v>6157</v>
      </c>
      <c r="B266" s="311">
        <v>14.3</v>
      </c>
      <c r="C266" s="311"/>
      <c r="D266" s="311"/>
      <c r="E266" s="311">
        <v>0.8</v>
      </c>
      <c r="F266" s="311">
        <v>0.9</v>
      </c>
      <c r="G266" s="311">
        <f>E266*F266/2</f>
        <v>0.36000000000000004</v>
      </c>
      <c r="H266" s="311">
        <v>7</v>
      </c>
      <c r="I266" s="311"/>
      <c r="J266" s="311">
        <f>H266*G266</f>
        <v>2.5200000000000005</v>
      </c>
    </row>
    <row r="267" spans="1:10" ht="40.35" customHeight="1">
      <c r="A267" s="384" t="s">
        <v>6172</v>
      </c>
      <c r="B267" s="311"/>
      <c r="C267" s="311"/>
      <c r="D267" s="311"/>
      <c r="E267" s="311"/>
      <c r="F267" s="311"/>
      <c r="G267" s="311"/>
      <c r="H267" s="311"/>
      <c r="I267" s="311"/>
      <c r="J267" s="311"/>
    </row>
    <row r="268" spans="1:10" ht="40.35" customHeight="1">
      <c r="A268" s="295" t="s">
        <v>6173</v>
      </c>
      <c r="B268" s="311">
        <v>9.1</v>
      </c>
      <c r="C268" s="311">
        <v>0.4</v>
      </c>
      <c r="D268" s="311">
        <v>3</v>
      </c>
      <c r="E268" s="311"/>
      <c r="F268" s="311"/>
      <c r="G268" s="311"/>
      <c r="H268" s="311">
        <v>10</v>
      </c>
      <c r="I268" s="311"/>
      <c r="J268" s="311">
        <f>C268*D268*H268</f>
        <v>12.000000000000002</v>
      </c>
    </row>
    <row r="269" spans="1:10" ht="40.35" customHeight="1">
      <c r="A269" s="295" t="s">
        <v>6174</v>
      </c>
      <c r="B269" s="311">
        <v>9.1</v>
      </c>
      <c r="C269" s="311">
        <v>0.5</v>
      </c>
      <c r="D269" s="311">
        <v>4.5999999999999996</v>
      </c>
      <c r="E269" s="311"/>
      <c r="F269" s="311"/>
      <c r="G269" s="311"/>
      <c r="H269" s="311">
        <v>2</v>
      </c>
      <c r="I269" s="311"/>
      <c r="J269" s="311">
        <f>C269*D269*H269</f>
        <v>4.5999999999999996</v>
      </c>
    </row>
    <row r="270" spans="1:10" ht="40.35" customHeight="1">
      <c r="A270" s="295" t="s">
        <v>6175</v>
      </c>
      <c r="B270" s="311">
        <v>9.1</v>
      </c>
      <c r="C270" s="311"/>
      <c r="D270" s="311"/>
      <c r="E270" s="311">
        <v>0.8</v>
      </c>
      <c r="F270" s="311">
        <v>0.9</v>
      </c>
      <c r="G270" s="311">
        <f>E270*F270/2</f>
        <v>0.36000000000000004</v>
      </c>
      <c r="H270" s="311">
        <f>4+4</f>
        <v>8</v>
      </c>
      <c r="I270" s="311"/>
      <c r="J270" s="311">
        <f>G270*H270</f>
        <v>2.8800000000000003</v>
      </c>
    </row>
    <row r="271" spans="1:10" ht="40.35" customHeight="1">
      <c r="A271" s="384" t="s">
        <v>6187</v>
      </c>
      <c r="B271" s="457"/>
      <c r="C271" s="458"/>
      <c r="D271" s="458"/>
      <c r="E271" s="458"/>
      <c r="F271" s="458"/>
      <c r="G271" s="458"/>
      <c r="H271" s="458"/>
      <c r="I271" s="459"/>
      <c r="J271" s="311"/>
    </row>
    <row r="272" spans="1:10" ht="40.35" customHeight="1">
      <c r="A272" s="295" t="s">
        <v>6188</v>
      </c>
      <c r="B272" s="311">
        <v>13.9</v>
      </c>
      <c r="C272" s="311">
        <v>0.4</v>
      </c>
      <c r="D272" s="311">
        <v>3</v>
      </c>
      <c r="E272" s="311"/>
      <c r="F272" s="311"/>
      <c r="G272" s="311"/>
      <c r="H272" s="311">
        <v>16</v>
      </c>
      <c r="I272" s="311"/>
      <c r="J272" s="311">
        <f>H272*D272*C272</f>
        <v>19.200000000000003</v>
      </c>
    </row>
    <row r="273" spans="1:10" ht="40.35" customHeight="1">
      <c r="A273" s="295" t="s">
        <v>6189</v>
      </c>
      <c r="B273" s="311">
        <v>13.9</v>
      </c>
      <c r="C273" s="311">
        <v>0.5</v>
      </c>
      <c r="D273" s="311">
        <v>7</v>
      </c>
      <c r="E273" s="311"/>
      <c r="F273" s="311"/>
      <c r="G273" s="311"/>
      <c r="H273" s="311">
        <v>2</v>
      </c>
      <c r="I273" s="311"/>
      <c r="J273" s="311">
        <f>C273*D273*H273</f>
        <v>7</v>
      </c>
    </row>
    <row r="274" spans="1:10" ht="40.35" customHeight="1">
      <c r="A274" s="295" t="s">
        <v>6190</v>
      </c>
      <c r="B274" s="311">
        <v>13.9</v>
      </c>
      <c r="C274" s="311"/>
      <c r="D274" s="311"/>
      <c r="E274" s="311">
        <v>0.8</v>
      </c>
      <c r="F274" s="311">
        <v>0.9</v>
      </c>
      <c r="G274" s="311">
        <f>E274*F274/2</f>
        <v>0.36000000000000004</v>
      </c>
      <c r="H274" s="311">
        <f>6+6</f>
        <v>12</v>
      </c>
      <c r="I274" s="311"/>
      <c r="J274" s="311">
        <f>G274*H274</f>
        <v>4.32</v>
      </c>
    </row>
    <row r="275" spans="1:10" ht="40.35" customHeight="1">
      <c r="A275" s="295" t="s">
        <v>6203</v>
      </c>
      <c r="B275" s="457"/>
      <c r="C275" s="458"/>
      <c r="D275" s="458"/>
      <c r="E275" s="458"/>
      <c r="F275" s="458"/>
      <c r="G275" s="458"/>
      <c r="H275" s="458"/>
      <c r="I275" s="459"/>
      <c r="J275" s="311"/>
    </row>
    <row r="276" spans="1:10" ht="40.35" customHeight="1">
      <c r="A276" s="295" t="s">
        <v>6204</v>
      </c>
      <c r="B276" s="311">
        <v>13.7</v>
      </c>
      <c r="C276" s="311">
        <v>0.4</v>
      </c>
      <c r="D276" s="311">
        <v>3</v>
      </c>
      <c r="E276" s="311"/>
      <c r="F276" s="311"/>
      <c r="G276" s="311"/>
      <c r="H276" s="311">
        <v>15</v>
      </c>
      <c r="I276" s="311"/>
      <c r="J276" s="311">
        <f>C276*D276*H276</f>
        <v>18.000000000000004</v>
      </c>
    </row>
    <row r="277" spans="1:10" ht="40.35" customHeight="1">
      <c r="A277" s="295" t="s">
        <v>6205</v>
      </c>
      <c r="B277" s="311">
        <v>13.7</v>
      </c>
      <c r="C277" s="311">
        <v>0.5</v>
      </c>
      <c r="D277" s="311">
        <v>7</v>
      </c>
      <c r="E277" s="311"/>
      <c r="F277" s="311"/>
      <c r="G277" s="311"/>
      <c r="H277" s="311">
        <v>2</v>
      </c>
      <c r="I277" s="311"/>
      <c r="J277" s="311">
        <f>C277*D277*H277</f>
        <v>7</v>
      </c>
    </row>
    <row r="278" spans="1:10" ht="40.35" customHeight="1">
      <c r="A278" s="295" t="s">
        <v>6206</v>
      </c>
      <c r="B278" s="311">
        <v>13.7</v>
      </c>
      <c r="C278" s="311"/>
      <c r="D278" s="311"/>
      <c r="E278" s="311">
        <v>0.8</v>
      </c>
      <c r="F278" s="311">
        <v>0.9</v>
      </c>
      <c r="G278" s="311">
        <f>E278*F278/2</f>
        <v>0.36000000000000004</v>
      </c>
      <c r="H278" s="311">
        <f>6+6</f>
        <v>12</v>
      </c>
      <c r="I278" s="311"/>
      <c r="J278" s="311">
        <f>G278*H278</f>
        <v>4.32</v>
      </c>
    </row>
    <row r="279" spans="1:10" ht="40.35" customHeight="1">
      <c r="A279" s="384" t="s">
        <v>6222</v>
      </c>
      <c r="B279" s="457"/>
      <c r="C279" s="458"/>
      <c r="D279" s="458"/>
      <c r="E279" s="458"/>
      <c r="F279" s="458"/>
      <c r="G279" s="458"/>
      <c r="H279" s="458"/>
      <c r="I279" s="459"/>
      <c r="J279" s="311"/>
    </row>
    <row r="280" spans="1:10" ht="40.35" customHeight="1">
      <c r="A280" s="295" t="s">
        <v>6223</v>
      </c>
      <c r="B280" s="311">
        <v>14</v>
      </c>
      <c r="C280" s="311">
        <v>0.4</v>
      </c>
      <c r="D280" s="311">
        <v>3</v>
      </c>
      <c r="E280" s="311"/>
      <c r="F280" s="311"/>
      <c r="G280" s="311"/>
      <c r="H280" s="311">
        <v>16</v>
      </c>
      <c r="I280" s="311"/>
      <c r="J280" s="311">
        <f>C280*D280*H280</f>
        <v>19.200000000000003</v>
      </c>
    </row>
    <row r="281" spans="1:10" ht="40.35" customHeight="1">
      <c r="A281" s="295" t="s">
        <v>6224</v>
      </c>
      <c r="B281" s="311">
        <v>14</v>
      </c>
      <c r="C281" s="311">
        <v>0.5</v>
      </c>
      <c r="D281" s="311">
        <v>7</v>
      </c>
      <c r="E281" s="311"/>
      <c r="F281" s="311"/>
      <c r="G281" s="311"/>
      <c r="H281" s="311">
        <v>2</v>
      </c>
      <c r="I281" s="311"/>
      <c r="J281" s="311">
        <f>C281*D281*H281</f>
        <v>7</v>
      </c>
    </row>
    <row r="282" spans="1:10" ht="40.35" customHeight="1">
      <c r="A282" s="295" t="s">
        <v>6225</v>
      </c>
      <c r="B282" s="311">
        <v>14</v>
      </c>
      <c r="C282" s="311"/>
      <c r="D282" s="311"/>
      <c r="E282" s="311">
        <v>0.8</v>
      </c>
      <c r="F282" s="311">
        <v>0.9</v>
      </c>
      <c r="G282" s="311">
        <f>E282*F282/2</f>
        <v>0.36000000000000004</v>
      </c>
      <c r="H282" s="311">
        <f>6+6</f>
        <v>12</v>
      </c>
      <c r="I282" s="311"/>
      <c r="J282" s="311">
        <f>G282*H282</f>
        <v>4.32</v>
      </c>
    </row>
    <row r="283" spans="1:10" ht="40.35" customHeight="1">
      <c r="A283" s="384" t="s">
        <v>6239</v>
      </c>
      <c r="B283" s="457"/>
      <c r="C283" s="458"/>
      <c r="D283" s="458"/>
      <c r="E283" s="458"/>
      <c r="F283" s="458"/>
      <c r="G283" s="458"/>
      <c r="H283" s="458"/>
      <c r="I283" s="459"/>
      <c r="J283" s="311"/>
    </row>
    <row r="284" spans="1:10" ht="40.35" customHeight="1">
      <c r="A284" s="295" t="s">
        <v>6253</v>
      </c>
      <c r="B284" s="311">
        <v>13.4</v>
      </c>
      <c r="C284" s="311">
        <v>0.4</v>
      </c>
      <c r="D284" s="311">
        <v>3</v>
      </c>
      <c r="E284" s="311"/>
      <c r="F284" s="311"/>
      <c r="G284" s="311"/>
      <c r="H284" s="311">
        <v>15</v>
      </c>
      <c r="I284" s="311"/>
      <c r="J284" s="311">
        <f>C284*D284*H284</f>
        <v>18.000000000000004</v>
      </c>
    </row>
    <row r="285" spans="1:10" ht="40.35" customHeight="1">
      <c r="A285" s="295" t="s">
        <v>6254</v>
      </c>
      <c r="B285" s="311">
        <v>13.4</v>
      </c>
      <c r="C285" s="311">
        <v>0.5</v>
      </c>
      <c r="D285" s="311">
        <v>7</v>
      </c>
      <c r="E285" s="311"/>
      <c r="F285" s="311"/>
      <c r="G285" s="311"/>
      <c r="H285" s="311">
        <v>2</v>
      </c>
      <c r="I285" s="311"/>
      <c r="J285" s="311">
        <f>C285*D285*H285</f>
        <v>7</v>
      </c>
    </row>
    <row r="286" spans="1:10" ht="40.35" customHeight="1">
      <c r="A286" s="295" t="s">
        <v>6255</v>
      </c>
      <c r="B286" s="311">
        <v>13.4</v>
      </c>
      <c r="C286" s="311"/>
      <c r="D286" s="311"/>
      <c r="E286" s="311">
        <v>0.8</v>
      </c>
      <c r="F286" s="311">
        <v>0.9</v>
      </c>
      <c r="G286" s="311">
        <f>E286*F286/2</f>
        <v>0.36000000000000004</v>
      </c>
      <c r="H286" s="311">
        <f>6+6</f>
        <v>12</v>
      </c>
      <c r="I286" s="311"/>
      <c r="J286" s="311">
        <f>G286*H286</f>
        <v>4.32</v>
      </c>
    </row>
    <row r="287" spans="1:10" ht="40.35" customHeight="1">
      <c r="A287" s="384" t="s">
        <v>6252</v>
      </c>
      <c r="B287" s="457"/>
      <c r="C287" s="458"/>
      <c r="D287" s="458"/>
      <c r="E287" s="458"/>
      <c r="F287" s="458"/>
      <c r="G287" s="458"/>
      <c r="H287" s="458"/>
      <c r="I287" s="459"/>
      <c r="J287" s="311"/>
    </row>
    <row r="288" spans="1:10" ht="40.35" customHeight="1">
      <c r="A288" s="295" t="s">
        <v>6256</v>
      </c>
      <c r="B288" s="311">
        <v>13.4</v>
      </c>
      <c r="C288" s="311">
        <v>0.4</v>
      </c>
      <c r="D288" s="311">
        <v>3</v>
      </c>
      <c r="E288" s="311"/>
      <c r="F288" s="311"/>
      <c r="G288" s="311"/>
      <c r="H288" s="311">
        <v>15</v>
      </c>
      <c r="I288" s="311"/>
      <c r="J288" s="311">
        <f>C288*D288*H288</f>
        <v>18.000000000000004</v>
      </c>
    </row>
    <row r="289" spans="1:10" ht="40.35" customHeight="1">
      <c r="A289" s="295" t="s">
        <v>6257</v>
      </c>
      <c r="B289" s="311">
        <v>13.4</v>
      </c>
      <c r="C289" s="311">
        <v>0.5</v>
      </c>
      <c r="D289" s="311">
        <v>7</v>
      </c>
      <c r="E289" s="311"/>
      <c r="F289" s="311"/>
      <c r="G289" s="311"/>
      <c r="H289" s="311">
        <v>2</v>
      </c>
      <c r="I289" s="311"/>
      <c r="J289" s="311">
        <f>C289*D289*H289</f>
        <v>7</v>
      </c>
    </row>
    <row r="290" spans="1:10" ht="40.35" customHeight="1">
      <c r="A290" s="295" t="s">
        <v>6258</v>
      </c>
      <c r="B290" s="311">
        <v>13.4</v>
      </c>
      <c r="C290" s="311"/>
      <c r="D290" s="311"/>
      <c r="E290" s="311">
        <v>0.8</v>
      </c>
      <c r="F290" s="311">
        <v>0.9</v>
      </c>
      <c r="G290" s="311">
        <f>E290*F290/2</f>
        <v>0.36000000000000004</v>
      </c>
      <c r="H290" s="311">
        <v>12</v>
      </c>
      <c r="I290" s="311"/>
      <c r="J290" s="311">
        <f>G290*H290</f>
        <v>4.32</v>
      </c>
    </row>
    <row r="291" spans="1:10" ht="40.35" customHeight="1">
      <c r="A291" s="384" t="s">
        <v>6275</v>
      </c>
      <c r="B291" s="457"/>
      <c r="C291" s="458"/>
      <c r="D291" s="458"/>
      <c r="E291" s="458"/>
      <c r="F291" s="458"/>
      <c r="G291" s="458"/>
      <c r="H291" s="458"/>
      <c r="I291" s="459"/>
      <c r="J291" s="311"/>
    </row>
    <row r="292" spans="1:10" ht="40.35" customHeight="1">
      <c r="A292" s="295" t="s">
        <v>6262</v>
      </c>
      <c r="B292" s="311">
        <v>13.9</v>
      </c>
      <c r="C292" s="311">
        <v>0.4</v>
      </c>
      <c r="D292" s="311">
        <v>3</v>
      </c>
      <c r="E292" s="311"/>
      <c r="F292" s="311"/>
      <c r="G292" s="311"/>
      <c r="H292" s="311">
        <v>16</v>
      </c>
      <c r="I292" s="311"/>
      <c r="J292" s="311">
        <f>C292*D292*H292</f>
        <v>19.200000000000003</v>
      </c>
    </row>
    <row r="293" spans="1:10" ht="40.35" customHeight="1">
      <c r="A293" s="295" t="s">
        <v>6263</v>
      </c>
      <c r="B293" s="311">
        <v>13.9</v>
      </c>
      <c r="C293" s="311">
        <v>0.5</v>
      </c>
      <c r="D293" s="311">
        <v>7</v>
      </c>
      <c r="E293" s="311"/>
      <c r="F293" s="311"/>
      <c r="G293" s="311"/>
      <c r="H293" s="311">
        <v>2</v>
      </c>
      <c r="I293" s="311"/>
      <c r="J293" s="311">
        <f>C293*D293*H293</f>
        <v>7</v>
      </c>
    </row>
    <row r="294" spans="1:10" ht="40.35" customHeight="1">
      <c r="A294" s="295" t="s">
        <v>6264</v>
      </c>
      <c r="B294" s="311">
        <v>13.9</v>
      </c>
      <c r="C294" s="311"/>
      <c r="D294" s="311"/>
      <c r="E294" s="311">
        <v>0.8</v>
      </c>
      <c r="F294" s="311">
        <v>0.9</v>
      </c>
      <c r="G294" s="311">
        <f>E294*F294/2</f>
        <v>0.36000000000000004</v>
      </c>
      <c r="H294" s="311">
        <f>6+6</f>
        <v>12</v>
      </c>
      <c r="I294" s="311"/>
      <c r="J294" s="311">
        <f>G294*H294</f>
        <v>4.32</v>
      </c>
    </row>
    <row r="295" spans="1:10" ht="40.35" customHeight="1">
      <c r="A295" s="384" t="s">
        <v>6309</v>
      </c>
      <c r="B295" s="457"/>
      <c r="C295" s="458"/>
      <c r="D295" s="458"/>
      <c r="E295" s="458"/>
      <c r="F295" s="458"/>
      <c r="G295" s="458"/>
      <c r="H295" s="458"/>
      <c r="I295" s="459"/>
      <c r="J295" s="311"/>
    </row>
    <row r="296" spans="1:10" ht="40.35" customHeight="1">
      <c r="A296" s="295" t="s">
        <v>6291</v>
      </c>
      <c r="B296" s="311">
        <v>13.7</v>
      </c>
      <c r="C296" s="311">
        <v>0.4</v>
      </c>
      <c r="D296" s="311">
        <v>3</v>
      </c>
      <c r="E296" s="311"/>
      <c r="F296" s="311"/>
      <c r="G296" s="311"/>
      <c r="H296" s="311">
        <v>15</v>
      </c>
      <c r="I296" s="311"/>
      <c r="J296" s="311">
        <f>C296*D296*H296</f>
        <v>18.000000000000004</v>
      </c>
    </row>
    <row r="297" spans="1:10" ht="40.35" customHeight="1">
      <c r="A297" s="295" t="s">
        <v>6292</v>
      </c>
      <c r="B297" s="311">
        <v>13.7</v>
      </c>
      <c r="C297" s="311">
        <v>0.5</v>
      </c>
      <c r="D297" s="311">
        <v>7</v>
      </c>
      <c r="E297" s="311"/>
      <c r="F297" s="311"/>
      <c r="G297" s="311"/>
      <c r="H297" s="311">
        <v>2</v>
      </c>
      <c r="I297" s="311"/>
      <c r="J297" s="311">
        <f>C297*D297*H297</f>
        <v>7</v>
      </c>
    </row>
    <row r="298" spans="1:10" ht="40.35" customHeight="1">
      <c r="A298" s="295" t="s">
        <v>6293</v>
      </c>
      <c r="B298" s="311">
        <v>13.7</v>
      </c>
      <c r="C298" s="311"/>
      <c r="D298" s="311"/>
      <c r="E298" s="311">
        <v>0.8</v>
      </c>
      <c r="F298" s="311">
        <v>0.9</v>
      </c>
      <c r="G298" s="311">
        <f>E298*F298/2</f>
        <v>0.36000000000000004</v>
      </c>
      <c r="H298" s="311">
        <f>6+6</f>
        <v>12</v>
      </c>
      <c r="I298" s="311"/>
      <c r="J298" s="311">
        <f>G298*H298</f>
        <v>4.32</v>
      </c>
    </row>
    <row r="299" spans="1:10" ht="40.35" customHeight="1">
      <c r="A299" s="384" t="s">
        <v>6308</v>
      </c>
      <c r="B299" s="457"/>
      <c r="C299" s="458"/>
      <c r="D299" s="458"/>
      <c r="E299" s="458"/>
      <c r="F299" s="458"/>
      <c r="G299" s="458"/>
      <c r="H299" s="458"/>
      <c r="I299" s="459"/>
      <c r="J299" s="311"/>
    </row>
    <row r="300" spans="1:10" ht="40.35" customHeight="1">
      <c r="A300" s="295" t="s">
        <v>6310</v>
      </c>
      <c r="B300" s="311">
        <v>14.3</v>
      </c>
      <c r="C300" s="311">
        <v>0.4</v>
      </c>
      <c r="D300" s="311">
        <v>3</v>
      </c>
      <c r="E300" s="311"/>
      <c r="F300" s="311"/>
      <c r="G300" s="311"/>
      <c r="H300" s="311">
        <v>16</v>
      </c>
      <c r="I300" s="311"/>
      <c r="J300" s="311">
        <f>C300*D300*H300</f>
        <v>19.200000000000003</v>
      </c>
    </row>
    <row r="301" spans="1:10" ht="40.35" customHeight="1">
      <c r="A301" s="295" t="s">
        <v>6311</v>
      </c>
      <c r="B301" s="311">
        <v>14.3</v>
      </c>
      <c r="C301" s="311">
        <v>0.5</v>
      </c>
      <c r="D301" s="311">
        <v>7</v>
      </c>
      <c r="E301" s="311"/>
      <c r="F301" s="311"/>
      <c r="G301" s="311"/>
      <c r="H301" s="311">
        <v>2</v>
      </c>
      <c r="I301" s="311"/>
      <c r="J301" s="311">
        <f>D301*H301</f>
        <v>14</v>
      </c>
    </row>
    <row r="302" spans="1:10" ht="40.35" customHeight="1">
      <c r="A302" s="295" t="s">
        <v>6312</v>
      </c>
      <c r="B302" s="311">
        <v>14.3</v>
      </c>
      <c r="C302" s="311"/>
      <c r="D302" s="311"/>
      <c r="E302" s="311">
        <v>0.8</v>
      </c>
      <c r="F302" s="311">
        <v>0.9</v>
      </c>
      <c r="G302" s="311">
        <f>E302*F302/2</f>
        <v>0.36000000000000004</v>
      </c>
      <c r="H302" s="311">
        <f>6+6</f>
        <v>12</v>
      </c>
      <c r="I302" s="311"/>
      <c r="J302" s="311">
        <f>G302*H302</f>
        <v>4.32</v>
      </c>
    </row>
    <row r="303" spans="1:10" ht="40.35" customHeight="1">
      <c r="A303" s="384" t="s">
        <v>6327</v>
      </c>
      <c r="B303" s="457"/>
      <c r="C303" s="458"/>
      <c r="D303" s="458"/>
      <c r="E303" s="458"/>
      <c r="F303" s="458"/>
      <c r="G303" s="458"/>
      <c r="H303" s="458"/>
      <c r="I303" s="459"/>
      <c r="J303" s="311"/>
    </row>
    <row r="304" spans="1:10" ht="40.35" customHeight="1">
      <c r="A304" s="295" t="s">
        <v>6328</v>
      </c>
      <c r="B304" s="311">
        <v>13.7</v>
      </c>
      <c r="C304" s="311">
        <v>0.4</v>
      </c>
      <c r="D304" s="311">
        <v>3</v>
      </c>
      <c r="E304" s="311"/>
      <c r="F304" s="311"/>
      <c r="G304" s="311"/>
      <c r="H304" s="311">
        <v>15</v>
      </c>
      <c r="I304" s="311"/>
      <c r="J304" s="311">
        <f>C304*D304*H304</f>
        <v>18.000000000000004</v>
      </c>
    </row>
    <row r="305" spans="1:10" ht="40.35" customHeight="1">
      <c r="A305" s="295" t="s">
        <v>6329</v>
      </c>
      <c r="B305" s="311">
        <v>13.7</v>
      </c>
      <c r="C305" s="311">
        <v>0.5</v>
      </c>
      <c r="D305" s="311">
        <v>7</v>
      </c>
      <c r="E305" s="311"/>
      <c r="F305" s="311"/>
      <c r="G305" s="311"/>
      <c r="H305" s="311">
        <v>2</v>
      </c>
      <c r="I305" s="311"/>
      <c r="J305" s="311">
        <f>D305*C305*H305</f>
        <v>7</v>
      </c>
    </row>
    <row r="306" spans="1:10" ht="40.35" customHeight="1">
      <c r="A306" s="295" t="s">
        <v>6330</v>
      </c>
      <c r="B306" s="311">
        <v>13.7</v>
      </c>
      <c r="C306" s="311"/>
      <c r="D306" s="311"/>
      <c r="E306" s="311">
        <v>0.8</v>
      </c>
      <c r="F306" s="311">
        <v>0.9</v>
      </c>
      <c r="G306" s="311">
        <f>E306*F306/2</f>
        <v>0.36000000000000004</v>
      </c>
      <c r="H306" s="311">
        <f>6+6</f>
        <v>12</v>
      </c>
      <c r="I306" s="311"/>
      <c r="J306" s="311">
        <f>G306*H306</f>
        <v>4.32</v>
      </c>
    </row>
    <row r="307" spans="1:10" ht="40.35" customHeight="1">
      <c r="A307" s="384" t="s">
        <v>6343</v>
      </c>
      <c r="B307" s="457"/>
      <c r="C307" s="458"/>
      <c r="D307" s="458"/>
      <c r="E307" s="458"/>
      <c r="F307" s="458"/>
      <c r="G307" s="458"/>
      <c r="H307" s="458"/>
      <c r="I307" s="458"/>
      <c r="J307" s="459"/>
    </row>
    <row r="308" spans="1:10" ht="40.35" customHeight="1">
      <c r="A308" s="295" t="s">
        <v>6344</v>
      </c>
      <c r="B308" s="311">
        <v>14.3</v>
      </c>
      <c r="C308" s="311">
        <v>0.4</v>
      </c>
      <c r="D308" s="311">
        <v>3</v>
      </c>
      <c r="E308" s="311"/>
      <c r="F308" s="311"/>
      <c r="G308" s="311"/>
      <c r="H308" s="311">
        <v>16</v>
      </c>
      <c r="I308" s="311"/>
      <c r="J308" s="311">
        <f>C308*D308*H308</f>
        <v>19.200000000000003</v>
      </c>
    </row>
    <row r="309" spans="1:10" ht="40.35" customHeight="1">
      <c r="A309" s="295" t="s">
        <v>6345</v>
      </c>
      <c r="B309" s="311">
        <v>14.3</v>
      </c>
      <c r="C309" s="311">
        <v>0.5</v>
      </c>
      <c r="D309" s="311">
        <v>7</v>
      </c>
      <c r="E309" s="311"/>
      <c r="F309" s="311"/>
      <c r="G309" s="311"/>
      <c r="H309" s="311">
        <v>2</v>
      </c>
      <c r="I309" s="311"/>
      <c r="J309" s="311">
        <f>D309*H309</f>
        <v>14</v>
      </c>
    </row>
    <row r="310" spans="1:10" ht="40.35" customHeight="1">
      <c r="A310" s="295" t="s">
        <v>6346</v>
      </c>
      <c r="B310" s="311">
        <v>14.3</v>
      </c>
      <c r="C310" s="311"/>
      <c r="D310" s="311"/>
      <c r="E310" s="311">
        <v>0.8</v>
      </c>
      <c r="F310" s="311">
        <v>0.9</v>
      </c>
      <c r="G310" s="311">
        <f>E310*F310/2</f>
        <v>0.36000000000000004</v>
      </c>
      <c r="H310" s="311">
        <f>6+6</f>
        <v>12</v>
      </c>
      <c r="I310" s="311"/>
      <c r="J310" s="311">
        <f>G310*H310</f>
        <v>4.32</v>
      </c>
    </row>
    <row r="311" spans="1:10" ht="40.35" customHeight="1">
      <c r="A311" s="384" t="s">
        <v>6359</v>
      </c>
      <c r="B311" s="457"/>
      <c r="C311" s="458"/>
      <c r="D311" s="458"/>
      <c r="E311" s="458"/>
      <c r="F311" s="458"/>
      <c r="G311" s="458"/>
      <c r="H311" s="458"/>
      <c r="I311" s="459"/>
      <c r="J311" s="311"/>
    </row>
    <row r="312" spans="1:10" ht="40.35" customHeight="1">
      <c r="A312" s="295" t="s">
        <v>6360</v>
      </c>
      <c r="B312" s="311">
        <v>13.9</v>
      </c>
      <c r="C312" s="311">
        <v>0.4</v>
      </c>
      <c r="D312" s="311">
        <v>3</v>
      </c>
      <c r="E312" s="311"/>
      <c r="F312" s="311"/>
      <c r="G312" s="311"/>
      <c r="H312" s="311">
        <v>16</v>
      </c>
      <c r="I312" s="311"/>
      <c r="J312" s="311">
        <f>C312*D312*H312</f>
        <v>19.200000000000003</v>
      </c>
    </row>
    <row r="313" spans="1:10" ht="40.35" customHeight="1">
      <c r="A313" s="295" t="s">
        <v>6361</v>
      </c>
      <c r="B313" s="311">
        <v>13.9</v>
      </c>
      <c r="C313" s="311">
        <v>0.5</v>
      </c>
      <c r="D313" s="311">
        <v>7</v>
      </c>
      <c r="E313" s="311"/>
      <c r="F313" s="311"/>
      <c r="G313" s="311"/>
      <c r="H313" s="311">
        <v>2</v>
      </c>
      <c r="I313" s="311"/>
      <c r="J313" s="311">
        <f>C313*D313*H313</f>
        <v>7</v>
      </c>
    </row>
    <row r="314" spans="1:10" ht="40.35" customHeight="1">
      <c r="A314" s="295" t="s">
        <v>6362</v>
      </c>
      <c r="B314" s="311">
        <v>13.9</v>
      </c>
      <c r="C314" s="311"/>
      <c r="D314" s="311"/>
      <c r="E314" s="311">
        <v>0.8</v>
      </c>
      <c r="F314" s="311">
        <v>0.9</v>
      </c>
      <c r="G314" s="311">
        <f>E314*F314/2</f>
        <v>0.36000000000000004</v>
      </c>
      <c r="H314" s="311">
        <v>12</v>
      </c>
      <c r="I314" s="311"/>
      <c r="J314" s="311">
        <f>G314*H314</f>
        <v>4.32</v>
      </c>
    </row>
    <row r="315" spans="1:10" ht="40.35" customHeight="1">
      <c r="A315" s="384" t="s">
        <v>6380</v>
      </c>
      <c r="B315" s="457"/>
      <c r="C315" s="458"/>
      <c r="D315" s="458"/>
      <c r="E315" s="458"/>
      <c r="F315" s="458"/>
      <c r="G315" s="458"/>
      <c r="H315" s="458"/>
      <c r="I315" s="459"/>
      <c r="J315" s="311"/>
    </row>
    <row r="316" spans="1:10" ht="40.35" customHeight="1">
      <c r="A316" s="295" t="s">
        <v>6367</v>
      </c>
      <c r="B316" s="311">
        <v>7.9</v>
      </c>
      <c r="C316" s="311">
        <v>0.4</v>
      </c>
      <c r="D316" s="311">
        <v>3</v>
      </c>
      <c r="E316" s="311"/>
      <c r="F316" s="311"/>
      <c r="G316" s="311"/>
      <c r="H316" s="311">
        <v>9</v>
      </c>
      <c r="I316" s="311"/>
      <c r="J316" s="311">
        <f>C316*D316*H316</f>
        <v>10.8</v>
      </c>
    </row>
    <row r="317" spans="1:10" ht="40.35" customHeight="1">
      <c r="A317" s="295" t="s">
        <v>6368</v>
      </c>
      <c r="B317" s="311">
        <v>7.9</v>
      </c>
      <c r="C317" s="311">
        <v>0.5</v>
      </c>
      <c r="D317" s="311">
        <v>4</v>
      </c>
      <c r="E317" s="311"/>
      <c r="F317" s="311"/>
      <c r="G317" s="311"/>
      <c r="H317" s="311">
        <v>2</v>
      </c>
      <c r="I317" s="311"/>
      <c r="J317" s="311">
        <f>C317*D317*H317</f>
        <v>4</v>
      </c>
    </row>
    <row r="318" spans="1:10" ht="40.35" customHeight="1">
      <c r="A318" s="295" t="s">
        <v>6369</v>
      </c>
      <c r="B318" s="311">
        <v>7.9</v>
      </c>
      <c r="C318" s="311"/>
      <c r="D318" s="311"/>
      <c r="E318" s="311">
        <v>0.8</v>
      </c>
      <c r="F318" s="311">
        <v>0.9</v>
      </c>
      <c r="G318" s="311">
        <f>E318*F318/2</f>
        <v>0.36000000000000004</v>
      </c>
      <c r="H318" s="311">
        <v>6</v>
      </c>
      <c r="I318" s="311"/>
      <c r="J318" s="311">
        <f>G318*H318</f>
        <v>2.16</v>
      </c>
    </row>
    <row r="319" spans="1:10" ht="40.35" customHeight="1">
      <c r="A319" s="384" t="s">
        <v>6390</v>
      </c>
      <c r="B319" s="457"/>
      <c r="C319" s="458"/>
      <c r="D319" s="458"/>
      <c r="E319" s="458"/>
      <c r="F319" s="458"/>
      <c r="G319" s="458"/>
      <c r="H319" s="458"/>
      <c r="I319" s="459"/>
      <c r="J319" s="311"/>
    </row>
    <row r="320" spans="1:10" ht="40.35" customHeight="1">
      <c r="A320" s="295" t="s">
        <v>6391</v>
      </c>
      <c r="B320" s="311">
        <v>10.7</v>
      </c>
      <c r="C320" s="311">
        <v>0.4</v>
      </c>
      <c r="D320" s="311">
        <v>3</v>
      </c>
      <c r="E320" s="311"/>
      <c r="F320" s="311"/>
      <c r="G320" s="311"/>
      <c r="H320" s="311">
        <v>12</v>
      </c>
      <c r="I320" s="311"/>
      <c r="J320" s="311">
        <f>C320*D320*H320</f>
        <v>14.400000000000002</v>
      </c>
    </row>
    <row r="321" spans="1:10" ht="40.35" customHeight="1">
      <c r="A321" s="295" t="s">
        <v>6392</v>
      </c>
      <c r="B321" s="311">
        <v>10.7</v>
      </c>
      <c r="C321" s="311">
        <v>0.5</v>
      </c>
      <c r="D321" s="311">
        <v>5.5</v>
      </c>
      <c r="E321" s="311"/>
      <c r="F321" s="311"/>
      <c r="G321" s="311"/>
      <c r="H321" s="311">
        <v>2</v>
      </c>
      <c r="I321" s="311"/>
      <c r="J321" s="311">
        <f>C321*D321*H321</f>
        <v>5.5</v>
      </c>
    </row>
    <row r="322" spans="1:10" ht="40.35" customHeight="1">
      <c r="A322" s="295" t="s">
        <v>6393</v>
      </c>
      <c r="B322" s="311">
        <v>10.7</v>
      </c>
      <c r="C322" s="311"/>
      <c r="D322" s="311"/>
      <c r="E322" s="311">
        <v>0.8</v>
      </c>
      <c r="F322" s="311">
        <v>0.9</v>
      </c>
      <c r="G322" s="311">
        <f>E322*F322/2</f>
        <v>0.36000000000000004</v>
      </c>
      <c r="H322" s="311">
        <f>5+5</f>
        <v>10</v>
      </c>
      <c r="I322" s="311"/>
      <c r="J322" s="311">
        <f>G322*H322</f>
        <v>3.6000000000000005</v>
      </c>
    </row>
    <row r="323" spans="1:10" ht="40.35" customHeight="1">
      <c r="A323" s="384" t="s">
        <v>6406</v>
      </c>
      <c r="B323" s="457"/>
      <c r="C323" s="458"/>
      <c r="D323" s="458"/>
      <c r="E323" s="458"/>
      <c r="F323" s="458"/>
      <c r="G323" s="458"/>
      <c r="H323" s="458"/>
      <c r="I323" s="459"/>
      <c r="J323" s="311"/>
    </row>
    <row r="324" spans="1:10" ht="40.35" customHeight="1">
      <c r="A324" s="295" t="s">
        <v>6407</v>
      </c>
      <c r="B324" s="311">
        <v>10</v>
      </c>
      <c r="C324" s="311">
        <v>0.4</v>
      </c>
      <c r="D324" s="311">
        <v>3</v>
      </c>
      <c r="E324" s="311"/>
      <c r="F324" s="311"/>
      <c r="G324" s="311"/>
      <c r="H324" s="311">
        <v>11</v>
      </c>
      <c r="I324" s="311"/>
      <c r="J324" s="311">
        <f>C324*D324*H324</f>
        <v>13.200000000000003</v>
      </c>
    </row>
    <row r="325" spans="1:10" ht="40.35" customHeight="1">
      <c r="A325" s="295" t="s">
        <v>6408</v>
      </c>
      <c r="B325" s="311">
        <v>10</v>
      </c>
      <c r="C325" s="311">
        <v>0.5</v>
      </c>
      <c r="D325" s="311">
        <v>5</v>
      </c>
      <c r="E325" s="311"/>
      <c r="F325" s="311"/>
      <c r="G325" s="311"/>
      <c r="H325" s="311">
        <v>2</v>
      </c>
      <c r="I325" s="311"/>
      <c r="J325" s="311">
        <f>C325*D325*H325</f>
        <v>5</v>
      </c>
    </row>
    <row r="326" spans="1:10" ht="40.35" customHeight="1">
      <c r="A326" s="295" t="s">
        <v>6409</v>
      </c>
      <c r="B326" s="311">
        <v>10</v>
      </c>
      <c r="C326" s="311"/>
      <c r="D326" s="311"/>
      <c r="E326" s="311">
        <v>0.8</v>
      </c>
      <c r="F326" s="311">
        <v>0.9</v>
      </c>
      <c r="G326" s="311">
        <f>E326*F326/2</f>
        <v>0.36000000000000004</v>
      </c>
      <c r="H326" s="311">
        <f>5+5</f>
        <v>10</v>
      </c>
      <c r="I326" s="311"/>
      <c r="J326" s="311">
        <f>G326*H326</f>
        <v>3.6000000000000005</v>
      </c>
    </row>
    <row r="327" spans="1:10" ht="40.35" customHeight="1">
      <c r="A327" s="384" t="s">
        <v>6418</v>
      </c>
      <c r="B327" s="457"/>
      <c r="C327" s="458"/>
      <c r="D327" s="458"/>
      <c r="E327" s="458"/>
      <c r="F327" s="458"/>
      <c r="G327" s="458"/>
      <c r="H327" s="458"/>
      <c r="I327" s="459"/>
      <c r="J327" s="311"/>
    </row>
    <row r="328" spans="1:10" ht="40.35" customHeight="1">
      <c r="A328" s="295" t="s">
        <v>6419</v>
      </c>
      <c r="B328" s="311">
        <v>10</v>
      </c>
      <c r="C328" s="311">
        <v>0.4</v>
      </c>
      <c r="D328" s="311">
        <v>3</v>
      </c>
      <c r="E328" s="311"/>
      <c r="F328" s="311"/>
      <c r="G328" s="311"/>
      <c r="H328" s="311">
        <v>11</v>
      </c>
      <c r="I328" s="311"/>
      <c r="J328" s="311">
        <f>C328*D328*H328</f>
        <v>13.200000000000003</v>
      </c>
    </row>
    <row r="329" spans="1:10" ht="40.35" customHeight="1">
      <c r="A329" s="295" t="s">
        <v>6420</v>
      </c>
      <c r="B329" s="311">
        <v>10</v>
      </c>
      <c r="C329" s="311">
        <v>0.5</v>
      </c>
      <c r="D329" s="311">
        <v>5</v>
      </c>
      <c r="E329" s="311"/>
      <c r="F329" s="311"/>
      <c r="G329" s="311"/>
      <c r="H329" s="311">
        <v>2</v>
      </c>
      <c r="I329" s="311"/>
      <c r="J329" s="311">
        <f>C329*D329*H329</f>
        <v>5</v>
      </c>
    </row>
    <row r="330" spans="1:10" ht="40.35" customHeight="1">
      <c r="A330" s="295" t="s">
        <v>6421</v>
      </c>
      <c r="B330" s="311">
        <v>10</v>
      </c>
      <c r="C330" s="311"/>
      <c r="D330" s="311"/>
      <c r="E330" s="311">
        <v>0.8</v>
      </c>
      <c r="F330" s="311">
        <v>0.9</v>
      </c>
      <c r="G330" s="311">
        <f>E330*F330/2</f>
        <v>0.36000000000000004</v>
      </c>
      <c r="H330" s="311">
        <f>5+5</f>
        <v>10</v>
      </c>
      <c r="I330" s="311"/>
      <c r="J330" s="311">
        <f>G330*H330</f>
        <v>3.6000000000000005</v>
      </c>
    </row>
    <row r="331" spans="1:10" ht="40.35" customHeight="1">
      <c r="A331" s="384" t="s">
        <v>6439</v>
      </c>
      <c r="B331" s="457"/>
      <c r="C331" s="458"/>
      <c r="D331" s="458"/>
      <c r="E331" s="458"/>
      <c r="F331" s="458"/>
      <c r="G331" s="458"/>
      <c r="H331" s="458"/>
      <c r="I331" s="459"/>
      <c r="J331" s="311"/>
    </row>
    <row r="332" spans="1:10" ht="40.35" customHeight="1">
      <c r="A332" s="295" t="s">
        <v>6440</v>
      </c>
      <c r="B332" s="311">
        <v>11.5</v>
      </c>
      <c r="C332" s="311">
        <v>0.4</v>
      </c>
      <c r="D332" s="311">
        <v>3</v>
      </c>
      <c r="E332" s="311"/>
      <c r="F332" s="311"/>
      <c r="G332" s="311"/>
      <c r="H332" s="311">
        <v>13</v>
      </c>
      <c r="I332" s="311"/>
      <c r="J332" s="311">
        <f>C332*D332*H332</f>
        <v>15.600000000000001</v>
      </c>
    </row>
    <row r="333" spans="1:10" ht="40.35" customHeight="1">
      <c r="A333" s="295" t="s">
        <v>6441</v>
      </c>
      <c r="B333" s="311">
        <v>11.5</v>
      </c>
      <c r="C333" s="311">
        <v>0.5</v>
      </c>
      <c r="D333" s="311">
        <v>6</v>
      </c>
      <c r="E333" s="311"/>
      <c r="F333" s="311"/>
      <c r="G333" s="311"/>
      <c r="H333" s="311">
        <v>2</v>
      </c>
      <c r="I333" s="311"/>
      <c r="J333" s="311">
        <f>C333*D333*H333</f>
        <v>6</v>
      </c>
    </row>
    <row r="334" spans="1:10" ht="40.35" customHeight="1">
      <c r="A334" s="295" t="s">
        <v>6442</v>
      </c>
      <c r="B334" s="311">
        <v>11.5</v>
      </c>
      <c r="C334" s="311"/>
      <c r="D334" s="311"/>
      <c r="E334" s="311">
        <v>0.8</v>
      </c>
      <c r="F334" s="311">
        <v>0.9</v>
      </c>
      <c r="G334" s="311">
        <f>E334*F334/2</f>
        <v>0.36000000000000004</v>
      </c>
      <c r="H334" s="311">
        <f>6+6</f>
        <v>12</v>
      </c>
      <c r="I334" s="311"/>
      <c r="J334" s="311">
        <f>G334*H334</f>
        <v>4.32</v>
      </c>
    </row>
    <row r="335" spans="1:10" ht="40.35" customHeight="1">
      <c r="A335" s="384" t="s">
        <v>6458</v>
      </c>
      <c r="B335" s="311"/>
      <c r="C335" s="311"/>
      <c r="D335" s="311"/>
      <c r="E335" s="311"/>
      <c r="F335" s="311"/>
      <c r="G335" s="311"/>
      <c r="H335" s="311"/>
      <c r="I335" s="311"/>
      <c r="J335" s="311"/>
    </row>
    <row r="336" spans="1:10" ht="40.35" customHeight="1">
      <c r="A336" s="295" t="s">
        <v>6474</v>
      </c>
      <c r="B336" s="311">
        <v>12</v>
      </c>
      <c r="C336" s="311">
        <v>0.4</v>
      </c>
      <c r="D336" s="311">
        <v>3</v>
      </c>
      <c r="E336" s="311"/>
      <c r="F336" s="311"/>
      <c r="G336" s="311"/>
      <c r="H336" s="311">
        <v>14</v>
      </c>
      <c r="I336" s="311"/>
      <c r="J336" s="311">
        <f>C336*D336*H336</f>
        <v>16.800000000000004</v>
      </c>
    </row>
    <row r="337" spans="1:10" ht="40.35" customHeight="1">
      <c r="A337" s="295" t="s">
        <v>6475</v>
      </c>
      <c r="B337" s="311">
        <v>12</v>
      </c>
      <c r="C337" s="311">
        <v>0.5</v>
      </c>
      <c r="D337" s="311">
        <v>6</v>
      </c>
      <c r="E337" s="311"/>
      <c r="F337" s="311"/>
      <c r="G337" s="311"/>
      <c r="H337" s="311">
        <v>2</v>
      </c>
      <c r="I337" s="311"/>
      <c r="J337" s="311">
        <f>C337*D337*H337</f>
        <v>6</v>
      </c>
    </row>
    <row r="338" spans="1:10" ht="40.35" customHeight="1">
      <c r="A338" s="295" t="s">
        <v>6476</v>
      </c>
      <c r="B338" s="311">
        <v>12</v>
      </c>
      <c r="C338" s="311"/>
      <c r="D338" s="311"/>
      <c r="E338" s="311">
        <v>0.8</v>
      </c>
      <c r="F338" s="311">
        <v>0.9</v>
      </c>
      <c r="G338" s="311">
        <f>E338*F338/2</f>
        <v>0.36000000000000004</v>
      </c>
      <c r="H338" s="311">
        <f>6+6</f>
        <v>12</v>
      </c>
      <c r="I338" s="311"/>
      <c r="J338" s="311">
        <f>G338*H338</f>
        <v>4.32</v>
      </c>
    </row>
    <row r="339" spans="1:10" ht="40.35" customHeight="1">
      <c r="A339" s="384" t="s">
        <v>6504</v>
      </c>
      <c r="B339" s="311"/>
      <c r="C339" s="311"/>
      <c r="D339" s="311"/>
      <c r="E339" s="311"/>
      <c r="F339" s="311"/>
      <c r="G339" s="311"/>
      <c r="H339" s="311"/>
      <c r="I339" s="311"/>
      <c r="J339" s="311"/>
    </row>
    <row r="340" spans="1:10" ht="40.35" customHeight="1">
      <c r="A340" s="295" t="s">
        <v>6505</v>
      </c>
      <c r="B340" s="311">
        <v>12</v>
      </c>
      <c r="C340" s="311">
        <v>0.4</v>
      </c>
      <c r="D340" s="311">
        <v>3</v>
      </c>
      <c r="E340" s="311"/>
      <c r="F340" s="311"/>
      <c r="G340" s="311"/>
      <c r="H340" s="311">
        <v>14</v>
      </c>
      <c r="I340" s="311"/>
      <c r="J340" s="311">
        <f>C340*D340*H340</f>
        <v>16.800000000000004</v>
      </c>
    </row>
    <row r="341" spans="1:10" ht="40.35" customHeight="1">
      <c r="A341" s="295" t="s">
        <v>6506</v>
      </c>
      <c r="B341" s="311">
        <v>12</v>
      </c>
      <c r="C341" s="311">
        <v>0.5</v>
      </c>
      <c r="D341" s="311">
        <v>6</v>
      </c>
      <c r="E341" s="311"/>
      <c r="F341" s="311"/>
      <c r="G341" s="311"/>
      <c r="H341" s="311">
        <v>2</v>
      </c>
      <c r="I341" s="311"/>
      <c r="J341" s="311">
        <f>C341*D341*H341</f>
        <v>6</v>
      </c>
    </row>
    <row r="342" spans="1:10" ht="40.35" customHeight="1">
      <c r="A342" s="295" t="s">
        <v>6507</v>
      </c>
      <c r="B342" s="311">
        <v>12</v>
      </c>
      <c r="C342" s="311"/>
      <c r="D342" s="311"/>
      <c r="E342" s="311">
        <v>0.8</v>
      </c>
      <c r="F342" s="311">
        <v>0.9</v>
      </c>
      <c r="G342" s="311">
        <f>E342*F342/2</f>
        <v>0.36000000000000004</v>
      </c>
      <c r="H342" s="311">
        <f>6+6</f>
        <v>12</v>
      </c>
      <c r="I342" s="311"/>
      <c r="J342" s="311">
        <f>G342*H342</f>
        <v>4.32</v>
      </c>
    </row>
    <row r="343" spans="1:10" ht="40.35" customHeight="1">
      <c r="A343" s="384" t="s">
        <v>6508</v>
      </c>
      <c r="B343" s="311"/>
      <c r="C343" s="311"/>
      <c r="D343" s="311"/>
      <c r="E343" s="311"/>
      <c r="F343" s="311"/>
      <c r="G343" s="311"/>
      <c r="H343" s="311"/>
      <c r="I343" s="311"/>
      <c r="J343" s="311"/>
    </row>
    <row r="344" spans="1:10" ht="40.35" customHeight="1">
      <c r="A344" s="295" t="s">
        <v>6509</v>
      </c>
      <c r="B344" s="311">
        <v>12</v>
      </c>
      <c r="C344" s="311">
        <v>0.4</v>
      </c>
      <c r="D344" s="311">
        <v>3</v>
      </c>
      <c r="E344" s="311"/>
      <c r="F344" s="311"/>
      <c r="G344" s="311"/>
      <c r="H344" s="311">
        <v>14</v>
      </c>
      <c r="I344" s="311"/>
      <c r="J344" s="311">
        <f>C344*D344*H344</f>
        <v>16.800000000000004</v>
      </c>
    </row>
    <row r="345" spans="1:10" ht="40.35" customHeight="1">
      <c r="A345" s="295" t="s">
        <v>6510</v>
      </c>
      <c r="B345" s="311">
        <v>12</v>
      </c>
      <c r="C345" s="311">
        <v>0.5</v>
      </c>
      <c r="D345" s="311">
        <v>6</v>
      </c>
      <c r="E345" s="311"/>
      <c r="F345" s="311"/>
      <c r="G345" s="311"/>
      <c r="H345" s="311">
        <v>2</v>
      </c>
      <c r="I345" s="311"/>
      <c r="J345" s="311">
        <f>C345*D345*H345</f>
        <v>6</v>
      </c>
    </row>
    <row r="346" spans="1:10" ht="40.35" customHeight="1">
      <c r="A346" s="295" t="s">
        <v>6511</v>
      </c>
      <c r="B346" s="311">
        <v>12</v>
      </c>
      <c r="C346" s="311"/>
      <c r="D346" s="311"/>
      <c r="E346" s="311">
        <v>0.8</v>
      </c>
      <c r="F346" s="311">
        <v>0.9</v>
      </c>
      <c r="G346" s="311">
        <f>E346*F346/2</f>
        <v>0.36000000000000004</v>
      </c>
      <c r="H346" s="311">
        <f>6+6</f>
        <v>12</v>
      </c>
      <c r="I346" s="311"/>
      <c r="J346" s="311">
        <f>G346*H346</f>
        <v>4.32</v>
      </c>
    </row>
    <row r="347" spans="1:10" ht="40.35" customHeight="1">
      <c r="A347" s="254" t="s">
        <v>1318</v>
      </c>
      <c r="B347" s="466" t="str">
        <f>INDEX(ORCAMENTO!$E:$E,MATCH(A347,ORCAMENTO!$B:$B,0))</f>
        <v>Sinalização Vertical, Inclusive Transporte De Placa Sinalização E Madeira</v>
      </c>
      <c r="C347" s="467"/>
      <c r="D347" s="467"/>
      <c r="E347" s="467"/>
      <c r="F347" s="467"/>
      <c r="G347" s="467"/>
      <c r="H347" s="468"/>
      <c r="I347" s="204" t="str">
        <f>INDEX(ORCAMENTO!$F:$F,MATCH(A347,ORCAMENTO!$B:$B,0))</f>
        <v>m2</v>
      </c>
      <c r="J347" s="205">
        <f>ROUND(SUM(J350:J444),2)</f>
        <v>33.79</v>
      </c>
    </row>
    <row r="348" spans="1:10" ht="40.35" customHeight="1">
      <c r="A348" s="206" t="s">
        <v>81</v>
      </c>
      <c r="B348" s="207" t="s">
        <v>3300</v>
      </c>
      <c r="C348" s="206" t="s">
        <v>1301</v>
      </c>
      <c r="D348" s="206" t="s">
        <v>1300</v>
      </c>
      <c r="E348" s="207" t="s">
        <v>3301</v>
      </c>
      <c r="F348" s="206"/>
      <c r="G348" s="206" t="s">
        <v>1360</v>
      </c>
      <c r="H348" s="206"/>
      <c r="I348" s="206"/>
      <c r="J348" s="208"/>
    </row>
    <row r="349" spans="1:10" ht="40.35" customHeight="1">
      <c r="A349" s="384" t="s">
        <v>6104</v>
      </c>
      <c r="B349" s="457"/>
      <c r="C349" s="458"/>
      <c r="D349" s="458"/>
      <c r="E349" s="458"/>
      <c r="F349" s="458"/>
      <c r="G349" s="458"/>
      <c r="H349" s="458"/>
      <c r="I349" s="458"/>
      <c r="J349" s="459"/>
    </row>
    <row r="350" spans="1:10" ht="40.35" customHeight="1">
      <c r="A350" s="295" t="s">
        <v>6101</v>
      </c>
      <c r="B350" s="311">
        <v>0.4</v>
      </c>
      <c r="D350" s="311"/>
      <c r="E350" s="311">
        <f>3.16*((B350/2)^2)</f>
        <v>0.12640000000000004</v>
      </c>
      <c r="F350" s="311"/>
      <c r="G350" s="311">
        <v>2</v>
      </c>
      <c r="H350" s="311"/>
      <c r="I350" s="311"/>
      <c r="J350" s="311">
        <f t="shared" ref="J350:J352" si="39">G350*E350</f>
        <v>0.25280000000000008</v>
      </c>
    </row>
    <row r="351" spans="1:10" ht="40.35" customHeight="1">
      <c r="A351" s="295" t="s">
        <v>6102</v>
      </c>
      <c r="B351" s="311"/>
      <c r="C351" s="287">
        <v>0.45</v>
      </c>
      <c r="D351" s="311">
        <v>0.45</v>
      </c>
      <c r="E351" s="311">
        <f>D351*C351</f>
        <v>0.20250000000000001</v>
      </c>
      <c r="F351" s="311"/>
      <c r="G351" s="311">
        <v>2</v>
      </c>
      <c r="H351" s="311"/>
      <c r="I351" s="311"/>
      <c r="J351" s="311">
        <f t="shared" si="39"/>
        <v>0.40500000000000003</v>
      </c>
    </row>
    <row r="352" spans="1:10" ht="40.35" customHeight="1">
      <c r="A352" s="295" t="s">
        <v>6103</v>
      </c>
      <c r="B352" s="311"/>
      <c r="C352" s="287">
        <v>0.5</v>
      </c>
      <c r="D352" s="311">
        <v>0.75</v>
      </c>
      <c r="E352" s="311">
        <f>D352*C352</f>
        <v>0.375</v>
      </c>
      <c r="F352" s="311"/>
      <c r="G352" s="311">
        <v>2</v>
      </c>
      <c r="H352" s="311"/>
      <c r="I352" s="311"/>
      <c r="J352" s="311">
        <f t="shared" si="39"/>
        <v>0.75</v>
      </c>
    </row>
    <row r="353" spans="1:10" ht="40.35" customHeight="1">
      <c r="A353" s="295" t="s">
        <v>6123</v>
      </c>
      <c r="B353" s="457"/>
      <c r="C353" s="458"/>
      <c r="D353" s="458"/>
      <c r="E353" s="458"/>
      <c r="F353" s="458"/>
      <c r="G353" s="458"/>
      <c r="H353" s="458"/>
      <c r="I353" s="458"/>
      <c r="J353" s="459"/>
    </row>
    <row r="354" spans="1:10" ht="56.25" customHeight="1">
      <c r="A354" s="295" t="s">
        <v>6124</v>
      </c>
      <c r="B354" s="311">
        <v>0.4</v>
      </c>
      <c r="C354" s="287"/>
      <c r="D354" s="311"/>
      <c r="E354" s="311">
        <f>3.16*((B354/2)^2)</f>
        <v>0.12640000000000004</v>
      </c>
      <c r="F354" s="311"/>
      <c r="G354" s="311">
        <v>2</v>
      </c>
      <c r="H354" s="311"/>
      <c r="I354" s="311"/>
      <c r="J354" s="311">
        <f>E354*G354</f>
        <v>0.25280000000000008</v>
      </c>
    </row>
    <row r="355" spans="1:10" ht="40.35" customHeight="1">
      <c r="A355" s="295" t="s">
        <v>6125</v>
      </c>
      <c r="B355" s="311"/>
      <c r="C355" s="287">
        <v>0.45</v>
      </c>
      <c r="D355" s="311">
        <v>0.45</v>
      </c>
      <c r="E355" s="311">
        <f>C355*D355</f>
        <v>0.20250000000000001</v>
      </c>
      <c r="F355" s="311"/>
      <c r="G355" s="311">
        <v>2</v>
      </c>
      <c r="H355" s="311"/>
      <c r="I355" s="311"/>
      <c r="J355" s="311">
        <f>E355*G355</f>
        <v>0.40500000000000003</v>
      </c>
    </row>
    <row r="356" spans="1:10" ht="54" customHeight="1">
      <c r="A356" s="295" t="s">
        <v>6126</v>
      </c>
      <c r="B356" s="311"/>
      <c r="C356" s="287">
        <v>0.5</v>
      </c>
      <c r="D356" s="311">
        <v>0.75</v>
      </c>
      <c r="E356" s="311">
        <f>C356*D356</f>
        <v>0.375</v>
      </c>
      <c r="F356" s="311"/>
      <c r="G356" s="311">
        <v>2</v>
      </c>
      <c r="H356" s="311"/>
      <c r="I356" s="311"/>
      <c r="J356" s="311">
        <f>E356*G356</f>
        <v>0.75</v>
      </c>
    </row>
    <row r="357" spans="1:10" ht="40.35" customHeight="1">
      <c r="A357" s="384" t="s">
        <v>6141</v>
      </c>
      <c r="B357" s="457"/>
      <c r="C357" s="458"/>
      <c r="D357" s="458"/>
      <c r="E357" s="458"/>
      <c r="F357" s="458"/>
      <c r="G357" s="458"/>
      <c r="H357" s="458"/>
      <c r="I357" s="459"/>
      <c r="J357" s="311"/>
    </row>
    <row r="358" spans="1:10" ht="40.35" customHeight="1">
      <c r="A358" s="295" t="s">
        <v>6142</v>
      </c>
      <c r="B358" s="311">
        <v>0.4</v>
      </c>
      <c r="C358" s="287"/>
      <c r="D358" s="311"/>
      <c r="E358" s="311">
        <f>3.16*((B358/2)^2)</f>
        <v>0.12640000000000004</v>
      </c>
      <c r="F358" s="311"/>
      <c r="G358" s="311">
        <v>2</v>
      </c>
      <c r="H358" s="311"/>
      <c r="I358" s="311"/>
      <c r="J358" s="311">
        <f>E358*G358</f>
        <v>0.25280000000000008</v>
      </c>
    </row>
    <row r="359" spans="1:10" ht="40.35" customHeight="1">
      <c r="A359" s="295" t="s">
        <v>6143</v>
      </c>
      <c r="B359" s="311"/>
      <c r="C359" s="287">
        <v>0.45</v>
      </c>
      <c r="D359" s="311">
        <v>0.45</v>
      </c>
      <c r="E359" s="311">
        <f>C359*D359</f>
        <v>0.20250000000000001</v>
      </c>
      <c r="F359" s="311"/>
      <c r="G359" s="311">
        <v>2</v>
      </c>
      <c r="H359" s="311"/>
      <c r="I359" s="311"/>
      <c r="J359" s="311">
        <f t="shared" ref="J359:J360" si="40">E359*G359</f>
        <v>0.40500000000000003</v>
      </c>
    </row>
    <row r="360" spans="1:10" ht="40.35" customHeight="1">
      <c r="A360" s="295" t="s">
        <v>6144</v>
      </c>
      <c r="B360" s="311"/>
      <c r="C360" s="287">
        <v>0.5</v>
      </c>
      <c r="D360" s="311">
        <v>0.75</v>
      </c>
      <c r="E360" s="311">
        <f>C360*D360</f>
        <v>0.375</v>
      </c>
      <c r="F360" s="311"/>
      <c r="G360" s="311">
        <v>2</v>
      </c>
      <c r="H360" s="311"/>
      <c r="I360" s="311"/>
      <c r="J360" s="311">
        <f t="shared" si="40"/>
        <v>0.75</v>
      </c>
    </row>
    <row r="361" spans="1:10" ht="40.35" customHeight="1">
      <c r="A361" s="384" t="s">
        <v>6158</v>
      </c>
      <c r="B361" s="457"/>
      <c r="C361" s="458"/>
      <c r="D361" s="458"/>
      <c r="E361" s="458"/>
      <c r="F361" s="458"/>
      <c r="G361" s="458"/>
      <c r="H361" s="458"/>
      <c r="I361" s="459"/>
      <c r="J361" s="311"/>
    </row>
    <row r="362" spans="1:10" ht="40.35" customHeight="1">
      <c r="A362" s="295" t="s">
        <v>6159</v>
      </c>
      <c r="B362" s="311">
        <v>0.4</v>
      </c>
      <c r="D362" s="311"/>
      <c r="E362" s="311">
        <f>3.16*((B362/2)^2)</f>
        <v>0.12640000000000004</v>
      </c>
      <c r="F362" s="311"/>
      <c r="G362" s="311">
        <v>2</v>
      </c>
      <c r="H362" s="311"/>
      <c r="I362" s="311"/>
      <c r="J362" s="311">
        <f>E362*G362</f>
        <v>0.25280000000000008</v>
      </c>
    </row>
    <row r="363" spans="1:10" ht="40.35" customHeight="1">
      <c r="A363" s="295" t="s">
        <v>6161</v>
      </c>
      <c r="B363" s="311"/>
      <c r="C363" s="287">
        <v>0.45</v>
      </c>
      <c r="D363" s="311">
        <v>0.45</v>
      </c>
      <c r="E363" s="311">
        <f>C363*D363</f>
        <v>0.20250000000000001</v>
      </c>
      <c r="F363" s="311"/>
      <c r="G363" s="311">
        <v>2</v>
      </c>
      <c r="H363" s="311"/>
      <c r="I363" s="311"/>
      <c r="J363" s="311">
        <f>E363*G363</f>
        <v>0.40500000000000003</v>
      </c>
    </row>
    <row r="364" spans="1:10" ht="40.35" customHeight="1">
      <c r="A364" s="295" t="s">
        <v>6160</v>
      </c>
      <c r="B364" s="311"/>
      <c r="C364" s="287">
        <v>0.5</v>
      </c>
      <c r="D364" s="311">
        <v>0.75</v>
      </c>
      <c r="E364" s="311">
        <f>C364*D364</f>
        <v>0.375</v>
      </c>
      <c r="F364" s="311"/>
      <c r="G364" s="311">
        <v>2</v>
      </c>
      <c r="H364" s="311"/>
      <c r="I364" s="311"/>
      <c r="J364" s="311">
        <f>E364*G364</f>
        <v>0.75</v>
      </c>
    </row>
    <row r="365" spans="1:10" ht="40.35" customHeight="1">
      <c r="A365" s="384" t="s">
        <v>6172</v>
      </c>
      <c r="B365" s="457"/>
      <c r="C365" s="458"/>
      <c r="D365" s="458"/>
      <c r="E365" s="458"/>
      <c r="F365" s="458"/>
      <c r="G365" s="458"/>
      <c r="H365" s="458"/>
      <c r="I365" s="459"/>
      <c r="J365" s="311"/>
    </row>
    <row r="366" spans="1:10" ht="40.35" customHeight="1">
      <c r="A366" s="295" t="s">
        <v>6176</v>
      </c>
      <c r="B366" s="311">
        <v>0.4</v>
      </c>
      <c r="C366" s="287"/>
      <c r="D366" s="311"/>
      <c r="E366" s="311">
        <f>3.16*((B366/2)^2)</f>
        <v>0.12640000000000004</v>
      </c>
      <c r="F366" s="311"/>
      <c r="G366" s="311">
        <v>2</v>
      </c>
      <c r="H366" s="311"/>
      <c r="I366" s="311"/>
      <c r="J366" s="311">
        <f>E366*G366</f>
        <v>0.25280000000000008</v>
      </c>
    </row>
    <row r="367" spans="1:10" ht="40.35" customHeight="1">
      <c r="A367" s="295" t="s">
        <v>6177</v>
      </c>
      <c r="B367" s="311"/>
      <c r="C367" s="287">
        <v>0.45</v>
      </c>
      <c r="D367" s="311">
        <v>0.45</v>
      </c>
      <c r="E367" s="311">
        <f>C367*D367</f>
        <v>0.20250000000000001</v>
      </c>
      <c r="F367" s="311"/>
      <c r="G367" s="311">
        <v>2</v>
      </c>
      <c r="H367" s="311"/>
      <c r="I367" s="311"/>
      <c r="J367" s="311">
        <f>E367*G367</f>
        <v>0.40500000000000003</v>
      </c>
    </row>
    <row r="368" spans="1:10" ht="40.35" customHeight="1">
      <c r="A368" s="295" t="s">
        <v>6178</v>
      </c>
      <c r="B368" s="311"/>
      <c r="C368" s="210">
        <v>0.5</v>
      </c>
      <c r="D368" s="311">
        <v>0.75</v>
      </c>
      <c r="E368" s="311">
        <f>C368*D368</f>
        <v>0.375</v>
      </c>
      <c r="F368" s="311"/>
      <c r="G368" s="311">
        <v>2</v>
      </c>
      <c r="H368" s="311"/>
      <c r="I368" s="311"/>
      <c r="J368" s="311">
        <f>E368*G368</f>
        <v>0.75</v>
      </c>
    </row>
    <row r="369" spans="1:10" ht="40.35" customHeight="1">
      <c r="A369" s="384" t="s">
        <v>6187</v>
      </c>
      <c r="B369" s="457"/>
      <c r="C369" s="458"/>
      <c r="D369" s="458"/>
      <c r="E369" s="458"/>
      <c r="F369" s="458"/>
      <c r="G369" s="458"/>
      <c r="H369" s="458"/>
      <c r="I369" s="459"/>
      <c r="J369" s="311"/>
    </row>
    <row r="370" spans="1:10" ht="40.35" customHeight="1">
      <c r="A370" s="295" t="s">
        <v>6191</v>
      </c>
      <c r="B370" s="311">
        <v>0.4</v>
      </c>
      <c r="C370" s="287"/>
      <c r="D370" s="311"/>
      <c r="E370" s="311">
        <f>3.16*((B370/2)^2)</f>
        <v>0.12640000000000004</v>
      </c>
      <c r="F370" s="311"/>
      <c r="G370" s="311">
        <v>2</v>
      </c>
      <c r="H370" s="311"/>
      <c r="I370" s="311"/>
      <c r="J370" s="311">
        <f>G370*E370</f>
        <v>0.25280000000000008</v>
      </c>
    </row>
    <row r="371" spans="1:10" ht="40.35" customHeight="1">
      <c r="A371" s="295" t="s">
        <v>6192</v>
      </c>
      <c r="B371" s="311"/>
      <c r="C371" s="210">
        <v>0.45</v>
      </c>
      <c r="D371" s="311">
        <v>0.45</v>
      </c>
      <c r="E371" s="311">
        <f>C371*D371</f>
        <v>0.20250000000000001</v>
      </c>
      <c r="F371" s="311"/>
      <c r="G371" s="311">
        <v>2</v>
      </c>
      <c r="H371" s="311"/>
      <c r="I371" s="311"/>
      <c r="J371" s="311">
        <f t="shared" ref="J371:J372" si="41">G371*E371</f>
        <v>0.40500000000000003</v>
      </c>
    </row>
    <row r="372" spans="1:10" ht="40.35" customHeight="1">
      <c r="A372" s="295" t="s">
        <v>6193</v>
      </c>
      <c r="B372" s="311"/>
      <c r="C372" s="287">
        <v>0.5</v>
      </c>
      <c r="D372" s="311">
        <v>0.75</v>
      </c>
      <c r="E372" s="311">
        <f>C372*D372</f>
        <v>0.375</v>
      </c>
      <c r="F372" s="311"/>
      <c r="G372" s="311">
        <v>2</v>
      </c>
      <c r="H372" s="311"/>
      <c r="I372" s="311"/>
      <c r="J372" s="311">
        <f t="shared" si="41"/>
        <v>0.75</v>
      </c>
    </row>
    <row r="373" spans="1:10" ht="40.35" customHeight="1">
      <c r="A373" s="384" t="s">
        <v>6207</v>
      </c>
      <c r="B373" s="457"/>
      <c r="C373" s="458"/>
      <c r="D373" s="458"/>
      <c r="E373" s="458"/>
      <c r="F373" s="458"/>
      <c r="G373" s="458"/>
      <c r="H373" s="458"/>
      <c r="I373" s="459"/>
      <c r="J373" s="311"/>
    </row>
    <row r="374" spans="1:10" ht="40.35" customHeight="1">
      <c r="A374" s="295" t="s">
        <v>6208</v>
      </c>
      <c r="B374" s="311">
        <v>0.4</v>
      </c>
      <c r="D374" s="311"/>
      <c r="E374" s="311">
        <f>3.16*((B374/2)^2)</f>
        <v>0.12640000000000004</v>
      </c>
      <c r="F374" s="311"/>
      <c r="G374" s="311">
        <v>2</v>
      </c>
      <c r="H374" s="311"/>
      <c r="I374" s="311"/>
      <c r="J374" s="311">
        <f>E374*G374</f>
        <v>0.25280000000000008</v>
      </c>
    </row>
    <row r="375" spans="1:10" ht="40.35" customHeight="1">
      <c r="A375" s="295" t="s">
        <v>6209</v>
      </c>
      <c r="B375" s="311"/>
      <c r="C375" s="287">
        <v>0.45</v>
      </c>
      <c r="D375" s="311">
        <v>0.45</v>
      </c>
      <c r="E375" s="311">
        <f>C375*D375</f>
        <v>0.20250000000000001</v>
      </c>
      <c r="F375" s="311"/>
      <c r="G375" s="311">
        <v>2</v>
      </c>
      <c r="H375" s="311"/>
      <c r="I375" s="311"/>
      <c r="J375" s="311">
        <f>E375*G375</f>
        <v>0.40500000000000003</v>
      </c>
    </row>
    <row r="376" spans="1:10" ht="40.35" customHeight="1">
      <c r="A376" s="295" t="s">
        <v>6210</v>
      </c>
      <c r="B376" s="311"/>
      <c r="C376" s="287">
        <v>0.5</v>
      </c>
      <c r="D376" s="311">
        <v>0.75</v>
      </c>
      <c r="E376" s="311">
        <f>C376*D376</f>
        <v>0.375</v>
      </c>
      <c r="F376" s="311"/>
      <c r="G376" s="311">
        <v>2</v>
      </c>
      <c r="H376" s="311"/>
      <c r="I376" s="311"/>
      <c r="J376" s="311">
        <f>E376*G376</f>
        <v>0.75</v>
      </c>
    </row>
    <row r="377" spans="1:10" ht="40.35" customHeight="1">
      <c r="A377" s="384" t="s">
        <v>6222</v>
      </c>
      <c r="B377" s="457"/>
      <c r="C377" s="458"/>
      <c r="D377" s="458"/>
      <c r="E377" s="458"/>
      <c r="F377" s="458"/>
      <c r="G377" s="458"/>
      <c r="H377" s="458"/>
      <c r="I377" s="459"/>
      <c r="J377" s="311"/>
    </row>
    <row r="378" spans="1:10" ht="40.35" customHeight="1">
      <c r="A378" s="295" t="s">
        <v>6226</v>
      </c>
      <c r="B378" s="311">
        <v>0.4</v>
      </c>
      <c r="C378" s="287"/>
      <c r="D378" s="311"/>
      <c r="E378" s="311">
        <f>3.16*((B378/2)^2)</f>
        <v>0.12640000000000004</v>
      </c>
      <c r="F378" s="311"/>
      <c r="G378" s="311">
        <v>2</v>
      </c>
      <c r="H378" s="311"/>
      <c r="I378" s="311"/>
      <c r="J378" s="311">
        <f>E378*G378</f>
        <v>0.25280000000000008</v>
      </c>
    </row>
    <row r="379" spans="1:10" ht="40.35" customHeight="1">
      <c r="A379" s="295" t="s">
        <v>6227</v>
      </c>
      <c r="B379" s="311"/>
      <c r="C379" s="287">
        <v>0.45</v>
      </c>
      <c r="D379" s="311">
        <v>0.45</v>
      </c>
      <c r="E379" s="311">
        <f>C379*D379</f>
        <v>0.20250000000000001</v>
      </c>
      <c r="F379" s="311"/>
      <c r="G379" s="311">
        <v>2</v>
      </c>
      <c r="H379" s="311"/>
      <c r="I379" s="311"/>
      <c r="J379" s="311">
        <f>E379*G379</f>
        <v>0.40500000000000003</v>
      </c>
    </row>
    <row r="380" spans="1:10" ht="40.35" customHeight="1">
      <c r="A380" s="295" t="s">
        <v>6228</v>
      </c>
      <c r="B380" s="311"/>
      <c r="C380" s="210">
        <v>0.5</v>
      </c>
      <c r="D380" s="311">
        <v>0.75</v>
      </c>
      <c r="E380" s="311">
        <f>C380*D380</f>
        <v>0.375</v>
      </c>
      <c r="F380" s="311"/>
      <c r="G380" s="311">
        <v>2</v>
      </c>
      <c r="H380" s="311"/>
      <c r="I380" s="311"/>
      <c r="J380" s="311">
        <f>E380*G380</f>
        <v>0.75</v>
      </c>
    </row>
    <row r="381" spans="1:10" ht="40.35" customHeight="1">
      <c r="A381" s="384" t="s">
        <v>6239</v>
      </c>
      <c r="B381" s="457"/>
      <c r="C381" s="458"/>
      <c r="D381" s="458"/>
      <c r="E381" s="458"/>
      <c r="F381" s="458"/>
      <c r="G381" s="458"/>
      <c r="H381" s="458"/>
      <c r="I381" s="459"/>
      <c r="J381" s="311"/>
    </row>
    <row r="382" spans="1:10" ht="40.35" customHeight="1">
      <c r="A382" s="295" t="s">
        <v>6242</v>
      </c>
      <c r="B382" s="311">
        <v>0.4</v>
      </c>
      <c r="C382" s="287"/>
      <c r="D382" s="311"/>
      <c r="E382" s="311">
        <f>3.16*((B382/2)^2)</f>
        <v>0.12640000000000004</v>
      </c>
      <c r="F382" s="311"/>
      <c r="G382" s="311">
        <v>2</v>
      </c>
      <c r="H382" s="311"/>
      <c r="I382" s="311"/>
      <c r="J382" s="311">
        <f>E382*G382</f>
        <v>0.25280000000000008</v>
      </c>
    </row>
    <row r="383" spans="1:10" ht="40.35" customHeight="1">
      <c r="A383" s="295" t="s">
        <v>6241</v>
      </c>
      <c r="B383" s="311"/>
      <c r="C383" s="210">
        <v>0.45</v>
      </c>
      <c r="D383" s="311">
        <v>0.45</v>
      </c>
      <c r="E383" s="311">
        <f>C383*D383</f>
        <v>0.20250000000000001</v>
      </c>
      <c r="F383" s="311"/>
      <c r="G383" s="311">
        <v>2</v>
      </c>
      <c r="H383" s="311"/>
      <c r="I383" s="311"/>
      <c r="J383" s="311">
        <f t="shared" ref="J383:J384" si="42">E383*G383</f>
        <v>0.40500000000000003</v>
      </c>
    </row>
    <row r="384" spans="1:10" ht="40.35" customHeight="1">
      <c r="A384" s="295" t="s">
        <v>6240</v>
      </c>
      <c r="B384" s="311"/>
      <c r="C384" s="287">
        <v>0.5</v>
      </c>
      <c r="D384" s="311">
        <v>0.75</v>
      </c>
      <c r="E384" s="311">
        <f>C384*D384</f>
        <v>0.375</v>
      </c>
      <c r="F384" s="311"/>
      <c r="G384" s="311">
        <v>2</v>
      </c>
      <c r="H384" s="311"/>
      <c r="I384" s="311"/>
      <c r="J384" s="311">
        <f t="shared" si="42"/>
        <v>0.75</v>
      </c>
    </row>
    <row r="385" spans="1:10" ht="40.35" customHeight="1">
      <c r="A385" s="384" t="s">
        <v>6265</v>
      </c>
      <c r="B385" s="457"/>
      <c r="C385" s="458"/>
      <c r="D385" s="458"/>
      <c r="E385" s="458"/>
      <c r="F385" s="458"/>
      <c r="G385" s="458"/>
      <c r="H385" s="458"/>
      <c r="I385" s="459"/>
      <c r="J385" s="311"/>
    </row>
    <row r="386" spans="1:10" ht="60" customHeight="1">
      <c r="A386" s="295" t="s">
        <v>6259</v>
      </c>
      <c r="B386" s="311">
        <v>0.4</v>
      </c>
      <c r="D386" s="311"/>
      <c r="E386" s="311">
        <f>3.16*((B386/2)^2)</f>
        <v>0.12640000000000004</v>
      </c>
      <c r="F386" s="311"/>
      <c r="G386" s="311">
        <v>2</v>
      </c>
      <c r="H386" s="311"/>
      <c r="I386" s="311"/>
      <c r="J386" s="311">
        <f>E386*G386</f>
        <v>0.25280000000000008</v>
      </c>
    </row>
    <row r="387" spans="1:10" ht="59.25" customHeight="1">
      <c r="A387" s="295" t="s">
        <v>6260</v>
      </c>
      <c r="B387" s="311"/>
      <c r="C387" s="287">
        <v>0.45</v>
      </c>
      <c r="D387" s="311">
        <v>0.45</v>
      </c>
      <c r="E387" s="311">
        <f>C387*D387</f>
        <v>0.20250000000000001</v>
      </c>
      <c r="F387" s="311"/>
      <c r="G387" s="311">
        <v>2</v>
      </c>
      <c r="H387" s="311"/>
      <c r="I387" s="311"/>
      <c r="J387" s="311">
        <f>E387*G387</f>
        <v>0.40500000000000003</v>
      </c>
    </row>
    <row r="388" spans="1:10" ht="56.25" customHeight="1">
      <c r="A388" s="295" t="s">
        <v>6261</v>
      </c>
      <c r="B388" s="311"/>
      <c r="C388" s="287">
        <v>0.5</v>
      </c>
      <c r="D388" s="311">
        <v>0.75</v>
      </c>
      <c r="E388" s="311">
        <f>C388*D388</f>
        <v>0.375</v>
      </c>
      <c r="F388" s="311"/>
      <c r="G388" s="311">
        <v>2</v>
      </c>
      <c r="H388" s="311"/>
      <c r="I388" s="311"/>
      <c r="J388" s="311">
        <f t="shared" ref="J388" si="43">E388*G388</f>
        <v>0.75</v>
      </c>
    </row>
    <row r="389" spans="1:10" ht="40.35" customHeight="1">
      <c r="A389" s="384" t="s">
        <v>6276</v>
      </c>
      <c r="B389" s="457"/>
      <c r="C389" s="458"/>
      <c r="D389" s="458"/>
      <c r="E389" s="458"/>
      <c r="F389" s="458"/>
      <c r="G389" s="458"/>
      <c r="H389" s="458"/>
      <c r="I389" s="459"/>
      <c r="J389" s="311"/>
    </row>
    <row r="390" spans="1:10" ht="50.25" customHeight="1">
      <c r="A390" s="295" t="s">
        <v>6277</v>
      </c>
      <c r="B390" s="311">
        <v>0.4</v>
      </c>
      <c r="C390" s="287"/>
      <c r="D390" s="311"/>
      <c r="E390" s="311">
        <f>3.16*((B390/2)^2)</f>
        <v>0.12640000000000004</v>
      </c>
      <c r="F390" s="311"/>
      <c r="G390" s="311">
        <v>2</v>
      </c>
      <c r="H390" s="311"/>
      <c r="I390" s="311"/>
      <c r="J390" s="311">
        <f>E390*G390</f>
        <v>0.25280000000000008</v>
      </c>
    </row>
    <row r="391" spans="1:10" ht="54.75" customHeight="1">
      <c r="A391" s="295" t="s">
        <v>6278</v>
      </c>
      <c r="B391" s="311"/>
      <c r="C391" s="287">
        <v>0.45</v>
      </c>
      <c r="D391" s="311">
        <v>0.45</v>
      </c>
      <c r="E391" s="311">
        <f>C391*D391</f>
        <v>0.20250000000000001</v>
      </c>
      <c r="F391" s="311"/>
      <c r="G391" s="311">
        <v>2</v>
      </c>
      <c r="H391" s="311"/>
      <c r="I391" s="311"/>
      <c r="J391" s="311">
        <f t="shared" ref="J391:J392" si="44">E391*G391</f>
        <v>0.40500000000000003</v>
      </c>
    </row>
    <row r="392" spans="1:10" ht="58.5" customHeight="1">
      <c r="A392" s="295" t="s">
        <v>6279</v>
      </c>
      <c r="B392" s="311"/>
      <c r="C392" s="210">
        <v>0.5</v>
      </c>
      <c r="D392" s="311">
        <v>0.75</v>
      </c>
      <c r="E392" s="311">
        <f>C392*D392</f>
        <v>0.375</v>
      </c>
      <c r="F392" s="311"/>
      <c r="G392" s="311">
        <v>2</v>
      </c>
      <c r="H392" s="311"/>
      <c r="I392" s="311"/>
      <c r="J392" s="311">
        <f t="shared" si="44"/>
        <v>0.75</v>
      </c>
    </row>
    <row r="393" spans="1:10" ht="40.35" customHeight="1">
      <c r="A393" s="384" t="s">
        <v>6290</v>
      </c>
      <c r="B393" s="457"/>
      <c r="C393" s="458"/>
      <c r="D393" s="458"/>
      <c r="E393" s="458"/>
      <c r="F393" s="458"/>
      <c r="G393" s="458"/>
      <c r="H393" s="458"/>
      <c r="I393" s="459"/>
      <c r="J393" s="311"/>
    </row>
    <row r="394" spans="1:10" ht="54.75" customHeight="1">
      <c r="A394" s="295" t="s">
        <v>6294</v>
      </c>
      <c r="B394" s="311">
        <v>0.4</v>
      </c>
      <c r="C394" s="287"/>
      <c r="D394" s="311"/>
      <c r="E394" s="311">
        <f>3.16*((B394/2)^2)</f>
        <v>0.12640000000000004</v>
      </c>
      <c r="F394" s="311"/>
      <c r="G394" s="311">
        <v>2</v>
      </c>
      <c r="H394" s="311"/>
      <c r="I394" s="311"/>
      <c r="J394" s="311">
        <f>E394*G394</f>
        <v>0.25280000000000008</v>
      </c>
    </row>
    <row r="395" spans="1:10" ht="51" customHeight="1">
      <c r="A395" s="295" t="s">
        <v>6295</v>
      </c>
      <c r="B395" s="311"/>
      <c r="C395" s="210">
        <v>0.45</v>
      </c>
      <c r="D395" s="311">
        <v>0.45</v>
      </c>
      <c r="E395" s="311">
        <f>C395*D395</f>
        <v>0.20250000000000001</v>
      </c>
      <c r="F395" s="311"/>
      <c r="G395" s="311">
        <v>2</v>
      </c>
      <c r="H395" s="311"/>
      <c r="I395" s="311"/>
      <c r="J395" s="311">
        <f>E395*G395</f>
        <v>0.40500000000000003</v>
      </c>
    </row>
    <row r="396" spans="1:10" ht="71.25" customHeight="1">
      <c r="A396" s="295" t="s">
        <v>6296</v>
      </c>
      <c r="B396" s="311"/>
      <c r="C396" s="287">
        <v>0.5</v>
      </c>
      <c r="D396" s="311">
        <v>0.75</v>
      </c>
      <c r="E396" s="311">
        <f>C396*D396</f>
        <v>0.375</v>
      </c>
      <c r="F396" s="311"/>
      <c r="G396" s="311">
        <v>2</v>
      </c>
      <c r="H396" s="311"/>
      <c r="I396" s="311"/>
      <c r="J396" s="311">
        <f>E396*G396</f>
        <v>0.75</v>
      </c>
    </row>
    <row r="397" spans="1:10" ht="40.35" customHeight="1">
      <c r="A397" s="384" t="s">
        <v>6313</v>
      </c>
      <c r="B397" s="457"/>
      <c r="C397" s="458"/>
      <c r="D397" s="458"/>
      <c r="E397" s="458"/>
      <c r="F397" s="458"/>
      <c r="G397" s="458"/>
      <c r="H397" s="458"/>
      <c r="I397" s="459"/>
      <c r="J397" s="311"/>
    </row>
    <row r="398" spans="1:10" ht="45" customHeight="1">
      <c r="A398" s="295" t="s">
        <v>6314</v>
      </c>
      <c r="B398" s="311">
        <v>0.4</v>
      </c>
      <c r="D398" s="311"/>
      <c r="E398" s="311">
        <f>3.16*((B398/2)^2)</f>
        <v>0.12640000000000004</v>
      </c>
      <c r="F398" s="311"/>
      <c r="G398" s="311">
        <v>2</v>
      </c>
      <c r="H398" s="311"/>
      <c r="I398" s="311"/>
      <c r="J398" s="311">
        <f>E398*G398</f>
        <v>0.25280000000000008</v>
      </c>
    </row>
    <row r="399" spans="1:10" ht="52.5" customHeight="1">
      <c r="A399" s="295" t="s">
        <v>6315</v>
      </c>
      <c r="B399" s="311"/>
      <c r="C399" s="287">
        <v>0.45</v>
      </c>
      <c r="D399" s="311">
        <v>0.45</v>
      </c>
      <c r="E399" s="311">
        <f>C399*D399</f>
        <v>0.20250000000000001</v>
      </c>
      <c r="F399" s="311"/>
      <c r="G399" s="311">
        <v>2</v>
      </c>
      <c r="H399" s="311"/>
      <c r="I399" s="311"/>
      <c r="J399" s="311">
        <f t="shared" ref="J399:J400" si="45">E399*G399</f>
        <v>0.40500000000000003</v>
      </c>
    </row>
    <row r="400" spans="1:10" ht="50.25" customHeight="1">
      <c r="A400" s="295" t="s">
        <v>6316</v>
      </c>
      <c r="B400" s="311"/>
      <c r="C400" s="287">
        <v>0.5</v>
      </c>
      <c r="D400" s="311">
        <v>0.75</v>
      </c>
      <c r="E400" s="311">
        <f>C400*D400</f>
        <v>0.375</v>
      </c>
      <c r="F400" s="311"/>
      <c r="G400" s="311">
        <v>2</v>
      </c>
      <c r="H400" s="311"/>
      <c r="I400" s="311"/>
      <c r="J400" s="311">
        <f t="shared" si="45"/>
        <v>0.75</v>
      </c>
    </row>
    <row r="401" spans="1:10" ht="40.35" customHeight="1">
      <c r="A401" s="384" t="s">
        <v>6327</v>
      </c>
      <c r="B401" s="460"/>
      <c r="C401" s="461"/>
      <c r="D401" s="461"/>
      <c r="E401" s="461"/>
      <c r="F401" s="461"/>
      <c r="G401" s="461"/>
      <c r="H401" s="461"/>
      <c r="I401" s="462"/>
      <c r="J401" s="311"/>
    </row>
    <row r="402" spans="1:10" ht="55.5" customHeight="1">
      <c r="A402" s="295" t="s">
        <v>6331</v>
      </c>
      <c r="B402" s="311">
        <v>0.4</v>
      </c>
      <c r="C402" s="287"/>
      <c r="D402" s="311"/>
      <c r="E402" s="311">
        <f>3.16*((B398/2)^2)</f>
        <v>0.12640000000000004</v>
      </c>
      <c r="F402" s="311"/>
      <c r="G402" s="311">
        <v>2</v>
      </c>
      <c r="H402" s="311"/>
      <c r="I402" s="311"/>
      <c r="J402" s="311">
        <f>E402*G402</f>
        <v>0.25280000000000008</v>
      </c>
    </row>
    <row r="403" spans="1:10" ht="54" customHeight="1">
      <c r="A403" s="295" t="s">
        <v>6332</v>
      </c>
      <c r="B403" s="311"/>
      <c r="C403" s="287">
        <v>0.45</v>
      </c>
      <c r="D403" s="311">
        <v>0.45</v>
      </c>
      <c r="E403" s="311">
        <f>C403*D403</f>
        <v>0.20250000000000001</v>
      </c>
      <c r="F403" s="311"/>
      <c r="G403" s="311">
        <v>2</v>
      </c>
      <c r="H403" s="311"/>
      <c r="I403" s="311"/>
      <c r="J403" s="311">
        <f t="shared" ref="J403:J404" si="46">E403*G403</f>
        <v>0.40500000000000003</v>
      </c>
    </row>
    <row r="404" spans="1:10" ht="57" customHeight="1">
      <c r="A404" s="295" t="s">
        <v>6333</v>
      </c>
      <c r="B404" s="311"/>
      <c r="C404" s="210">
        <v>0.5</v>
      </c>
      <c r="D404" s="311">
        <v>0.75</v>
      </c>
      <c r="E404" s="311">
        <f>C404*D404</f>
        <v>0.375</v>
      </c>
      <c r="F404" s="311"/>
      <c r="G404" s="311">
        <v>2</v>
      </c>
      <c r="H404" s="311"/>
      <c r="I404" s="311"/>
      <c r="J404" s="311">
        <f t="shared" si="46"/>
        <v>0.75</v>
      </c>
    </row>
    <row r="405" spans="1:10" ht="40.35" customHeight="1">
      <c r="A405" s="384" t="s">
        <v>6343</v>
      </c>
      <c r="B405" s="457"/>
      <c r="C405" s="458"/>
      <c r="D405" s="458"/>
      <c r="E405" s="458"/>
      <c r="F405" s="458"/>
      <c r="G405" s="458"/>
      <c r="H405" s="458"/>
      <c r="I405" s="459"/>
      <c r="J405" s="311"/>
    </row>
    <row r="406" spans="1:10" ht="55.5" customHeight="1">
      <c r="A406" s="295" t="s">
        <v>6347</v>
      </c>
      <c r="B406" s="311">
        <v>0.4</v>
      </c>
      <c r="C406" s="287"/>
      <c r="D406" s="311"/>
      <c r="E406" s="311">
        <f>3.16*((B406/2)^2)</f>
        <v>0.12640000000000004</v>
      </c>
      <c r="F406" s="311"/>
      <c r="G406" s="311">
        <v>2</v>
      </c>
      <c r="H406" s="311"/>
      <c r="I406" s="311"/>
      <c r="J406" s="311">
        <f>E406*G406</f>
        <v>0.25280000000000008</v>
      </c>
    </row>
    <row r="407" spans="1:10" ht="49.5" customHeight="1">
      <c r="A407" s="295" t="s">
        <v>6348</v>
      </c>
      <c r="B407" s="311"/>
      <c r="C407" s="210">
        <v>0.45</v>
      </c>
      <c r="D407" s="311">
        <v>0.45</v>
      </c>
      <c r="E407" s="311">
        <f>C407*D407</f>
        <v>0.20250000000000001</v>
      </c>
      <c r="F407" s="311"/>
      <c r="G407" s="311">
        <v>2</v>
      </c>
      <c r="H407" s="311"/>
      <c r="I407" s="311"/>
      <c r="J407" s="311">
        <f>E407*G407</f>
        <v>0.40500000000000003</v>
      </c>
    </row>
    <row r="408" spans="1:10" ht="57" customHeight="1">
      <c r="A408" s="295" t="s">
        <v>6349</v>
      </c>
      <c r="B408" s="311"/>
      <c r="C408" s="287">
        <v>0.5</v>
      </c>
      <c r="D408" s="311">
        <v>0.75</v>
      </c>
      <c r="E408" s="311">
        <f>C408*D408</f>
        <v>0.375</v>
      </c>
      <c r="F408" s="311"/>
      <c r="G408" s="311">
        <v>2</v>
      </c>
      <c r="H408" s="311"/>
      <c r="I408" s="311"/>
      <c r="J408" s="311">
        <f>E408*G408</f>
        <v>0.75</v>
      </c>
    </row>
    <row r="409" spans="1:10" ht="40.35" customHeight="1">
      <c r="A409" s="384" t="s">
        <v>6359</v>
      </c>
      <c r="B409" s="457"/>
      <c r="C409" s="458"/>
      <c r="D409" s="458"/>
      <c r="E409" s="458"/>
      <c r="F409" s="458"/>
      <c r="G409" s="458"/>
      <c r="H409" s="458"/>
      <c r="I409" s="459"/>
      <c r="J409" s="311"/>
    </row>
    <row r="410" spans="1:10" ht="55.5" customHeight="1">
      <c r="A410" s="295" t="s">
        <v>6364</v>
      </c>
      <c r="B410" s="311">
        <v>0.4</v>
      </c>
      <c r="C410" s="287"/>
      <c r="D410" s="311"/>
      <c r="E410" s="311">
        <f>3.16*((B410/2)^2)</f>
        <v>0.12640000000000004</v>
      </c>
      <c r="F410" s="311"/>
      <c r="G410" s="311">
        <v>2</v>
      </c>
      <c r="H410" s="311"/>
      <c r="I410" s="311"/>
      <c r="J410" s="311">
        <f>E410*G410</f>
        <v>0.25280000000000008</v>
      </c>
    </row>
    <row r="411" spans="1:10" ht="49.5" customHeight="1">
      <c r="A411" s="295" t="s">
        <v>6365</v>
      </c>
      <c r="B411" s="311"/>
      <c r="C411" s="210">
        <v>0.45</v>
      </c>
      <c r="D411" s="311">
        <v>0.45</v>
      </c>
      <c r="E411" s="311">
        <f>C411*D411</f>
        <v>0.20250000000000001</v>
      </c>
      <c r="F411" s="311"/>
      <c r="G411" s="311">
        <v>2</v>
      </c>
      <c r="H411" s="311"/>
      <c r="I411" s="311"/>
      <c r="J411" s="311">
        <f>E411*G411</f>
        <v>0.40500000000000003</v>
      </c>
    </row>
    <row r="412" spans="1:10" ht="57" customHeight="1">
      <c r="A412" s="295" t="s">
        <v>6366</v>
      </c>
      <c r="B412" s="311"/>
      <c r="C412" s="287">
        <v>0.5</v>
      </c>
      <c r="D412" s="311">
        <v>0.75</v>
      </c>
      <c r="E412" s="311">
        <f>C412*D412</f>
        <v>0.375</v>
      </c>
      <c r="F412" s="311"/>
      <c r="G412" s="311">
        <v>2</v>
      </c>
      <c r="H412" s="311"/>
      <c r="I412" s="311"/>
      <c r="J412" s="311">
        <f>E412*G412</f>
        <v>0.75</v>
      </c>
    </row>
    <row r="413" spans="1:10" ht="40.35" customHeight="1">
      <c r="A413" s="384" t="s">
        <v>6380</v>
      </c>
      <c r="B413" s="457"/>
      <c r="C413" s="458"/>
      <c r="D413" s="458"/>
      <c r="E413" s="458"/>
      <c r="F413" s="458"/>
      <c r="G413" s="458"/>
      <c r="H413" s="458"/>
      <c r="I413" s="459"/>
      <c r="J413" s="311"/>
    </row>
    <row r="414" spans="1:10" ht="55.5" customHeight="1">
      <c r="A414" s="295" t="s">
        <v>6370</v>
      </c>
      <c r="B414" s="311">
        <v>0.4</v>
      </c>
      <c r="C414" s="287"/>
      <c r="D414" s="311"/>
      <c r="E414" s="311">
        <f>3.16*((B414/2)^2)</f>
        <v>0.12640000000000004</v>
      </c>
      <c r="F414" s="311"/>
      <c r="G414" s="311">
        <v>2</v>
      </c>
      <c r="H414" s="311"/>
      <c r="I414" s="311"/>
      <c r="J414" s="311">
        <f>E414*G414</f>
        <v>0.25280000000000008</v>
      </c>
    </row>
    <row r="415" spans="1:10" ht="49.5" customHeight="1">
      <c r="A415" s="295" t="s">
        <v>6371</v>
      </c>
      <c r="B415" s="311"/>
      <c r="C415" s="210">
        <v>0.45</v>
      </c>
      <c r="D415" s="311">
        <v>0.45</v>
      </c>
      <c r="E415" s="311">
        <f>C415*D415</f>
        <v>0.20250000000000001</v>
      </c>
      <c r="F415" s="311"/>
      <c r="G415" s="311">
        <v>2</v>
      </c>
      <c r="H415" s="311"/>
      <c r="I415" s="311"/>
      <c r="J415" s="311">
        <f>E415*G415</f>
        <v>0.40500000000000003</v>
      </c>
    </row>
    <row r="416" spans="1:10" ht="57" customHeight="1">
      <c r="A416" s="295" t="s">
        <v>6372</v>
      </c>
      <c r="B416" s="311"/>
      <c r="C416" s="287">
        <v>0.5</v>
      </c>
      <c r="D416" s="311">
        <v>0.75</v>
      </c>
      <c r="E416" s="311">
        <f>C416*D416</f>
        <v>0.375</v>
      </c>
      <c r="F416" s="311"/>
      <c r="G416" s="311">
        <v>2</v>
      </c>
      <c r="H416" s="311"/>
      <c r="I416" s="311"/>
      <c r="J416" s="311">
        <f>E416*G416</f>
        <v>0.75</v>
      </c>
    </row>
    <row r="417" spans="1:10" ht="40.35" customHeight="1">
      <c r="A417" s="384" t="s">
        <v>6390</v>
      </c>
      <c r="B417" s="457"/>
      <c r="C417" s="458"/>
      <c r="D417" s="458"/>
      <c r="E417" s="458"/>
      <c r="F417" s="458"/>
      <c r="G417" s="458"/>
      <c r="H417" s="458"/>
      <c r="I417" s="459"/>
      <c r="J417" s="311"/>
    </row>
    <row r="418" spans="1:10" ht="55.5" customHeight="1">
      <c r="A418" s="295" t="s">
        <v>6394</v>
      </c>
      <c r="B418" s="311">
        <v>0.4</v>
      </c>
      <c r="C418" s="287"/>
      <c r="D418" s="311"/>
      <c r="E418" s="311">
        <f>3.16*((B418/2)^2)</f>
        <v>0.12640000000000004</v>
      </c>
      <c r="F418" s="311"/>
      <c r="G418" s="311">
        <v>2</v>
      </c>
      <c r="H418" s="311"/>
      <c r="I418" s="311"/>
      <c r="J418" s="311">
        <f>E418*G418</f>
        <v>0.25280000000000008</v>
      </c>
    </row>
    <row r="419" spans="1:10" ht="49.5" customHeight="1">
      <c r="A419" s="295" t="s">
        <v>6395</v>
      </c>
      <c r="B419" s="311"/>
      <c r="C419" s="210">
        <v>0.45</v>
      </c>
      <c r="D419" s="311">
        <v>0.45</v>
      </c>
      <c r="E419" s="311">
        <f>C419*D419</f>
        <v>0.20250000000000001</v>
      </c>
      <c r="F419" s="311"/>
      <c r="G419" s="311">
        <v>2</v>
      </c>
      <c r="H419" s="311"/>
      <c r="I419" s="311"/>
      <c r="J419" s="311">
        <f>E419*G419</f>
        <v>0.40500000000000003</v>
      </c>
    </row>
    <row r="420" spans="1:10" ht="57" customHeight="1">
      <c r="A420" s="295" t="s">
        <v>6396</v>
      </c>
      <c r="B420" s="311"/>
      <c r="C420" s="287">
        <v>0.5</v>
      </c>
      <c r="D420" s="311">
        <v>0.75</v>
      </c>
      <c r="E420" s="311">
        <f>C420*D420</f>
        <v>0.375</v>
      </c>
      <c r="F420" s="311"/>
      <c r="G420" s="311">
        <v>2</v>
      </c>
      <c r="H420" s="311"/>
      <c r="I420" s="311"/>
      <c r="J420" s="311">
        <f>E420*G420</f>
        <v>0.75</v>
      </c>
    </row>
    <row r="421" spans="1:10" ht="40.35" customHeight="1">
      <c r="A421" s="384" t="s">
        <v>6406</v>
      </c>
      <c r="B421" s="457"/>
      <c r="C421" s="458"/>
      <c r="D421" s="458"/>
      <c r="E421" s="458"/>
      <c r="F421" s="458"/>
      <c r="G421" s="458"/>
      <c r="H421" s="458"/>
      <c r="I421" s="459"/>
      <c r="J421" s="311"/>
    </row>
    <row r="422" spans="1:10" ht="55.5" customHeight="1">
      <c r="A422" s="295" t="s">
        <v>6423</v>
      </c>
      <c r="B422" s="311">
        <v>0.4</v>
      </c>
      <c r="C422" s="287"/>
      <c r="D422" s="311"/>
      <c r="E422" s="311">
        <f>3.16*((B422/2)^2)</f>
        <v>0.12640000000000004</v>
      </c>
      <c r="F422" s="311"/>
      <c r="G422" s="311">
        <v>2</v>
      </c>
      <c r="H422" s="311"/>
      <c r="I422" s="311"/>
      <c r="J422" s="311">
        <f>E422*G422</f>
        <v>0.25280000000000008</v>
      </c>
    </row>
    <row r="423" spans="1:10" ht="49.5" customHeight="1">
      <c r="A423" s="295" t="s">
        <v>6424</v>
      </c>
      <c r="B423" s="311"/>
      <c r="C423" s="210">
        <v>0.45</v>
      </c>
      <c r="D423" s="311">
        <v>0.45</v>
      </c>
      <c r="E423" s="311">
        <f>C423*D423</f>
        <v>0.20250000000000001</v>
      </c>
      <c r="F423" s="311"/>
      <c r="G423" s="311">
        <v>2</v>
      </c>
      <c r="H423" s="311"/>
      <c r="I423" s="311"/>
      <c r="J423" s="311">
        <f>E423*G423</f>
        <v>0.40500000000000003</v>
      </c>
    </row>
    <row r="424" spans="1:10" ht="57" customHeight="1">
      <c r="A424" s="295" t="s">
        <v>6425</v>
      </c>
      <c r="B424" s="311"/>
      <c r="C424" s="287">
        <v>0.5</v>
      </c>
      <c r="D424" s="311">
        <v>0.75</v>
      </c>
      <c r="E424" s="311">
        <f>C424*D424</f>
        <v>0.375</v>
      </c>
      <c r="F424" s="311"/>
      <c r="G424" s="311">
        <v>2</v>
      </c>
      <c r="H424" s="311"/>
      <c r="I424" s="311"/>
      <c r="J424" s="311">
        <f>E424*G424</f>
        <v>0.75</v>
      </c>
    </row>
    <row r="425" spans="1:10" ht="40.35" customHeight="1">
      <c r="A425" s="384" t="s">
        <v>6422</v>
      </c>
      <c r="B425" s="457"/>
      <c r="C425" s="458"/>
      <c r="D425" s="458"/>
      <c r="E425" s="458"/>
      <c r="F425" s="458"/>
      <c r="G425" s="458"/>
      <c r="H425" s="458"/>
      <c r="I425" s="459"/>
      <c r="J425" s="311"/>
    </row>
    <row r="426" spans="1:10" ht="40.35" customHeight="1">
      <c r="A426" s="295" t="s">
        <v>6426</v>
      </c>
      <c r="B426" s="311">
        <v>0.4</v>
      </c>
      <c r="C426" s="287"/>
      <c r="D426" s="311"/>
      <c r="E426" s="311">
        <f>3.16*((B426/2)^2)</f>
        <v>0.12640000000000004</v>
      </c>
      <c r="F426" s="311"/>
      <c r="G426" s="311">
        <v>2</v>
      </c>
      <c r="H426" s="311"/>
      <c r="I426" s="311"/>
      <c r="J426" s="311">
        <f>E426*G426</f>
        <v>0.25280000000000008</v>
      </c>
    </row>
    <row r="427" spans="1:10" ht="40.35" customHeight="1">
      <c r="A427" s="295" t="s">
        <v>6427</v>
      </c>
      <c r="B427" s="311"/>
      <c r="C427" s="210">
        <v>0.45</v>
      </c>
      <c r="D427" s="311">
        <v>0.45</v>
      </c>
      <c r="E427" s="311">
        <f>C427*D427</f>
        <v>0.20250000000000001</v>
      </c>
      <c r="F427" s="311"/>
      <c r="G427" s="311">
        <v>2</v>
      </c>
      <c r="H427" s="311"/>
      <c r="I427" s="311"/>
      <c r="J427" s="311">
        <f>E427*G427</f>
        <v>0.40500000000000003</v>
      </c>
    </row>
    <row r="428" spans="1:10" ht="40.35" customHeight="1">
      <c r="A428" s="295" t="s">
        <v>6428</v>
      </c>
      <c r="B428" s="311"/>
      <c r="C428" s="287">
        <v>0.5</v>
      </c>
      <c r="D428" s="311">
        <v>0.75</v>
      </c>
      <c r="E428" s="311">
        <f>C428*D428</f>
        <v>0.375</v>
      </c>
      <c r="F428" s="311"/>
      <c r="G428" s="311">
        <v>2</v>
      </c>
      <c r="H428" s="311"/>
      <c r="I428" s="311"/>
      <c r="J428" s="311">
        <f>E428*G428</f>
        <v>0.75</v>
      </c>
    </row>
    <row r="429" spans="1:10" ht="40.35" customHeight="1">
      <c r="A429" s="384" t="s">
        <v>6439</v>
      </c>
      <c r="B429" s="457"/>
      <c r="C429" s="458"/>
      <c r="D429" s="458"/>
      <c r="E429" s="458"/>
      <c r="F429" s="458"/>
      <c r="G429" s="458"/>
      <c r="H429" s="458"/>
      <c r="I429" s="459"/>
      <c r="J429" s="311"/>
    </row>
    <row r="430" spans="1:10" ht="40.35" customHeight="1">
      <c r="A430" s="295" t="s">
        <v>6443</v>
      </c>
      <c r="B430" s="311">
        <v>0.4</v>
      </c>
      <c r="C430" s="287"/>
      <c r="D430" s="311"/>
      <c r="E430" s="311">
        <f>3.16*((B430/2)^2)</f>
        <v>0.12640000000000004</v>
      </c>
      <c r="F430" s="311"/>
      <c r="G430" s="311">
        <v>2</v>
      </c>
      <c r="H430" s="311"/>
      <c r="I430" s="311"/>
      <c r="J430" s="311">
        <f>E430*G430</f>
        <v>0.25280000000000008</v>
      </c>
    </row>
    <row r="431" spans="1:10" ht="40.35" customHeight="1">
      <c r="A431" s="295" t="s">
        <v>6444</v>
      </c>
      <c r="B431" s="311"/>
      <c r="C431" s="210">
        <v>0.45</v>
      </c>
      <c r="D431" s="311">
        <v>0.45</v>
      </c>
      <c r="E431" s="311">
        <f>C431*D431</f>
        <v>0.20250000000000001</v>
      </c>
      <c r="F431" s="311"/>
      <c r="G431" s="311">
        <v>2</v>
      </c>
      <c r="H431" s="311"/>
      <c r="I431" s="311"/>
      <c r="J431" s="311">
        <f>E431*G431</f>
        <v>0.40500000000000003</v>
      </c>
    </row>
    <row r="432" spans="1:10" ht="40.35" customHeight="1">
      <c r="A432" s="295" t="s">
        <v>6445</v>
      </c>
      <c r="B432" s="311"/>
      <c r="C432" s="287">
        <v>0.5</v>
      </c>
      <c r="D432" s="311">
        <v>0.75</v>
      </c>
      <c r="E432" s="311">
        <f>C432*D432</f>
        <v>0.375</v>
      </c>
      <c r="F432" s="311"/>
      <c r="G432" s="311">
        <v>2</v>
      </c>
      <c r="H432" s="311"/>
      <c r="I432" s="311"/>
      <c r="J432" s="311">
        <f>E432*G432</f>
        <v>0.75</v>
      </c>
    </row>
    <row r="433" spans="1:10" ht="40.35" customHeight="1">
      <c r="A433" s="384" t="s">
        <v>6458</v>
      </c>
      <c r="B433" s="457"/>
      <c r="C433" s="458"/>
      <c r="D433" s="458"/>
      <c r="E433" s="458"/>
      <c r="F433" s="458"/>
      <c r="G433" s="458"/>
      <c r="H433" s="458"/>
      <c r="I433" s="459"/>
      <c r="J433" s="311"/>
    </row>
    <row r="434" spans="1:10" ht="40.35" customHeight="1">
      <c r="A434" s="295" t="s">
        <v>6443</v>
      </c>
      <c r="B434" s="311">
        <v>0.4</v>
      </c>
      <c r="C434" s="287"/>
      <c r="D434" s="311"/>
      <c r="E434" s="311">
        <f>3.16*((B434/2)^2)</f>
        <v>0.12640000000000004</v>
      </c>
      <c r="F434" s="311"/>
      <c r="G434" s="311">
        <v>2</v>
      </c>
      <c r="H434" s="311"/>
      <c r="I434" s="311"/>
      <c r="J434" s="311">
        <f>E434*G434</f>
        <v>0.25280000000000008</v>
      </c>
    </row>
    <row r="435" spans="1:10" ht="40.35" customHeight="1">
      <c r="A435" s="295" t="s">
        <v>6444</v>
      </c>
      <c r="B435" s="311"/>
      <c r="C435" s="210">
        <v>0.45</v>
      </c>
      <c r="D435" s="311">
        <v>0.45</v>
      </c>
      <c r="E435" s="311">
        <f>C435*D435</f>
        <v>0.20250000000000001</v>
      </c>
      <c r="F435" s="311"/>
      <c r="G435" s="311">
        <v>2</v>
      </c>
      <c r="H435" s="311"/>
      <c r="I435" s="311"/>
      <c r="J435" s="311">
        <f>E435*G435</f>
        <v>0.40500000000000003</v>
      </c>
    </row>
    <row r="436" spans="1:10" ht="40.35" customHeight="1">
      <c r="A436" s="295" t="s">
        <v>6445</v>
      </c>
      <c r="B436" s="311"/>
      <c r="C436" s="287">
        <v>0.5</v>
      </c>
      <c r="D436" s="311">
        <v>0.75</v>
      </c>
      <c r="E436" s="311">
        <f>C436*D436</f>
        <v>0.375</v>
      </c>
      <c r="F436" s="311"/>
      <c r="G436" s="311">
        <v>2</v>
      </c>
      <c r="H436" s="311"/>
      <c r="I436" s="311"/>
      <c r="J436" s="311">
        <f>E436*G436</f>
        <v>0.75</v>
      </c>
    </row>
    <row r="437" spans="1:10" ht="40.35" customHeight="1">
      <c r="A437" s="384" t="s">
        <v>6504</v>
      </c>
      <c r="B437" s="457"/>
      <c r="C437" s="458"/>
      <c r="D437" s="458"/>
      <c r="E437" s="458"/>
      <c r="F437" s="458"/>
      <c r="G437" s="458"/>
      <c r="H437" s="458"/>
      <c r="I437" s="459"/>
      <c r="J437" s="311"/>
    </row>
    <row r="438" spans="1:10" ht="40.35" customHeight="1">
      <c r="A438" s="295" t="s">
        <v>6443</v>
      </c>
      <c r="B438" s="311">
        <v>0.4</v>
      </c>
      <c r="C438" s="287"/>
      <c r="D438" s="311"/>
      <c r="E438" s="311">
        <f>3.16*((B438/2)^2)</f>
        <v>0.12640000000000004</v>
      </c>
      <c r="F438" s="311"/>
      <c r="G438" s="311">
        <v>2</v>
      </c>
      <c r="H438" s="311"/>
      <c r="I438" s="311"/>
      <c r="J438" s="311">
        <f>E438*G438</f>
        <v>0.25280000000000008</v>
      </c>
    </row>
    <row r="439" spans="1:10" ht="40.35" customHeight="1">
      <c r="A439" s="295" t="s">
        <v>6444</v>
      </c>
      <c r="B439" s="311"/>
      <c r="C439" s="210">
        <v>0.45</v>
      </c>
      <c r="D439" s="311">
        <v>0.45</v>
      </c>
      <c r="E439" s="311">
        <f>C439*D439</f>
        <v>0.20250000000000001</v>
      </c>
      <c r="F439" s="311"/>
      <c r="G439" s="311">
        <v>2</v>
      </c>
      <c r="H439" s="311"/>
      <c r="I439" s="311"/>
      <c r="J439" s="311">
        <f>E439*G439</f>
        <v>0.40500000000000003</v>
      </c>
    </row>
    <row r="440" spans="1:10" ht="40.35" customHeight="1">
      <c r="A440" s="295" t="s">
        <v>6445</v>
      </c>
      <c r="B440" s="311"/>
      <c r="C440" s="287">
        <v>0.5</v>
      </c>
      <c r="D440" s="311">
        <v>0.75</v>
      </c>
      <c r="E440" s="311">
        <f>C440*D440</f>
        <v>0.375</v>
      </c>
      <c r="F440" s="311"/>
      <c r="G440" s="311">
        <v>2</v>
      </c>
      <c r="H440" s="311"/>
      <c r="I440" s="311"/>
      <c r="J440" s="311">
        <f>E440*G440</f>
        <v>0.75</v>
      </c>
    </row>
    <row r="441" spans="1:10" ht="40.35" customHeight="1">
      <c r="A441" s="384" t="s">
        <v>6508</v>
      </c>
      <c r="B441" s="457"/>
      <c r="C441" s="458"/>
      <c r="D441" s="458"/>
      <c r="E441" s="458"/>
      <c r="F441" s="458"/>
      <c r="G441" s="458"/>
      <c r="H441" s="458"/>
      <c r="I441" s="459"/>
      <c r="J441" s="311"/>
    </row>
    <row r="442" spans="1:10" ht="40.35" customHeight="1">
      <c r="A442" s="295" t="s">
        <v>6443</v>
      </c>
      <c r="B442" s="311">
        <v>0.4</v>
      </c>
      <c r="C442" s="287"/>
      <c r="D442" s="311"/>
      <c r="E442" s="311">
        <f>3.16*((B442/2)^2)</f>
        <v>0.12640000000000004</v>
      </c>
      <c r="F442" s="311"/>
      <c r="G442" s="311">
        <v>2</v>
      </c>
      <c r="H442" s="311"/>
      <c r="I442" s="311"/>
      <c r="J442" s="311">
        <f>E442*G442</f>
        <v>0.25280000000000008</v>
      </c>
    </row>
    <row r="443" spans="1:10" ht="40.35" customHeight="1">
      <c r="A443" s="295" t="s">
        <v>6444</v>
      </c>
      <c r="B443" s="311"/>
      <c r="C443" s="210">
        <v>0.45</v>
      </c>
      <c r="D443" s="311">
        <v>0.45</v>
      </c>
      <c r="E443" s="311">
        <f>C443*D443</f>
        <v>0.20250000000000001</v>
      </c>
      <c r="F443" s="311"/>
      <c r="G443" s="311">
        <v>2</v>
      </c>
      <c r="H443" s="311"/>
      <c r="I443" s="311"/>
      <c r="J443" s="311">
        <f>E443*G443</f>
        <v>0.40500000000000003</v>
      </c>
    </row>
    <row r="444" spans="1:10" ht="40.35" customHeight="1">
      <c r="A444" s="295" t="s">
        <v>6445</v>
      </c>
      <c r="B444" s="311"/>
      <c r="C444" s="287">
        <v>0.5</v>
      </c>
      <c r="D444" s="311">
        <v>0.75</v>
      </c>
      <c r="E444" s="311">
        <f>C444*D444</f>
        <v>0.375</v>
      </c>
      <c r="F444" s="311"/>
      <c r="G444" s="311">
        <v>2</v>
      </c>
      <c r="H444" s="311"/>
      <c r="I444" s="311"/>
      <c r="J444" s="311">
        <f>E444*G444</f>
        <v>0.75</v>
      </c>
    </row>
    <row r="445" spans="1:10" ht="40.35" customHeight="1">
      <c r="A445" s="203">
        <v>5</v>
      </c>
      <c r="B445" s="463" t="str">
        <f>INDEX(ORCAMENTO!$E:$E,MATCH(A445,ORCAMENTO!$B:$B,0))</f>
        <v>ESTRUTURA DE DRENAGEM</v>
      </c>
      <c r="C445" s="464"/>
      <c r="D445" s="464"/>
      <c r="E445" s="464"/>
      <c r="F445" s="464"/>
      <c r="G445" s="464"/>
      <c r="H445" s="464"/>
      <c r="I445" s="464"/>
      <c r="J445" s="465"/>
    </row>
    <row r="446" spans="1:10" ht="40.35" customHeight="1">
      <c r="A446" s="254" t="s">
        <v>1332</v>
      </c>
      <c r="B446" s="466" t="str">
        <f>INDEX(ORCAMENTO!$E:$E,MATCH(A446,ORCAMENTO!$B:$B,0))</f>
        <v xml:space="preserve">Tubo De Pvc Para Rede Coletora De Esgoto De Parede Maciça, Dn 150 Mm, 
Junta Elástica - Fornecimento E Assentamento. </v>
      </c>
      <c r="C446" s="467"/>
      <c r="D446" s="467"/>
      <c r="E446" s="467"/>
      <c r="F446" s="467"/>
      <c r="G446" s="467"/>
      <c r="H446" s="468"/>
      <c r="I446" s="204" t="str">
        <f>INDEX(ORCAMENTO!$F:$F,MATCH(A446,ORCAMENTO!$B:$B,0))</f>
        <v>m</v>
      </c>
      <c r="J446" s="205">
        <f>ROUND(SUM(J448:J471),2)</f>
        <v>312.8</v>
      </c>
    </row>
    <row r="447" spans="1:10" ht="40.35" customHeight="1">
      <c r="A447" s="206" t="s">
        <v>81</v>
      </c>
      <c r="B447" s="207"/>
      <c r="C447" s="207" t="s">
        <v>3285</v>
      </c>
      <c r="D447" s="207" t="s">
        <v>3286</v>
      </c>
      <c r="E447" s="206"/>
      <c r="F447" s="206" t="s">
        <v>1360</v>
      </c>
      <c r="G447" s="206"/>
      <c r="H447" s="206"/>
      <c r="I447" s="206"/>
      <c r="J447" s="208"/>
    </row>
    <row r="448" spans="1:10" ht="40.35" customHeight="1">
      <c r="A448" s="294" t="s">
        <v>6105</v>
      </c>
      <c r="B448" s="311"/>
      <c r="C448" s="311">
        <v>4</v>
      </c>
      <c r="D448" s="311">
        <v>0.3</v>
      </c>
      <c r="E448" s="311"/>
      <c r="F448" s="311">
        <v>2</v>
      </c>
      <c r="G448" s="311"/>
      <c r="H448" s="312"/>
      <c r="I448" s="311"/>
      <c r="J448" s="311">
        <f t="shared" ref="J448:J469" si="47">(C448+(2*D448))*F448</f>
        <v>9.1999999999999993</v>
      </c>
    </row>
    <row r="449" spans="1:10" ht="40.35" customHeight="1">
      <c r="A449" s="294" t="s">
        <v>6127</v>
      </c>
      <c r="B449" s="311"/>
      <c r="C449" s="311">
        <v>4</v>
      </c>
      <c r="D449" s="311">
        <v>0.3</v>
      </c>
      <c r="E449" s="311"/>
      <c r="F449" s="311">
        <v>2</v>
      </c>
      <c r="G449" s="311"/>
      <c r="H449" s="312"/>
      <c r="I449" s="311"/>
      <c r="J449" s="311">
        <f t="shared" si="47"/>
        <v>9.1999999999999993</v>
      </c>
    </row>
    <row r="450" spans="1:10" ht="40.35" customHeight="1">
      <c r="A450" s="294" t="s">
        <v>6162</v>
      </c>
      <c r="B450" s="311"/>
      <c r="C450" s="311">
        <v>4</v>
      </c>
      <c r="D450" s="311">
        <v>0.3</v>
      </c>
      <c r="E450" s="311"/>
      <c r="F450" s="311">
        <v>2</v>
      </c>
      <c r="G450" s="311"/>
      <c r="H450" s="312"/>
      <c r="I450" s="311"/>
      <c r="J450" s="311">
        <f t="shared" si="47"/>
        <v>9.1999999999999993</v>
      </c>
    </row>
    <row r="451" spans="1:10" ht="40.35" customHeight="1">
      <c r="A451" s="294" t="s">
        <v>6212</v>
      </c>
      <c r="B451" s="311"/>
      <c r="C451" s="311">
        <v>4</v>
      </c>
      <c r="D451" s="311">
        <v>0.3</v>
      </c>
      <c r="E451" s="311"/>
      <c r="F451" s="311">
        <v>2</v>
      </c>
      <c r="G451" s="311"/>
      <c r="H451" s="312"/>
      <c r="I451" s="311"/>
      <c r="J451" s="311">
        <f t="shared" si="47"/>
        <v>9.1999999999999993</v>
      </c>
    </row>
    <row r="452" spans="1:10" ht="40.35" customHeight="1">
      <c r="A452" s="294" t="s">
        <v>6213</v>
      </c>
      <c r="B452" s="311"/>
      <c r="C452" s="311">
        <v>4</v>
      </c>
      <c r="D452" s="311">
        <v>0.3</v>
      </c>
      <c r="E452" s="311"/>
      <c r="F452" s="311">
        <v>2</v>
      </c>
      <c r="G452" s="311"/>
      <c r="H452" s="312"/>
      <c r="I452" s="311"/>
      <c r="J452" s="311">
        <f t="shared" si="47"/>
        <v>9.1999999999999993</v>
      </c>
    </row>
    <row r="453" spans="1:10" ht="40.35" customHeight="1">
      <c r="A453" s="294" t="s">
        <v>6194</v>
      </c>
      <c r="B453" s="311"/>
      <c r="C453" s="311">
        <v>4</v>
      </c>
      <c r="D453" s="311">
        <v>0.3</v>
      </c>
      <c r="E453" s="311"/>
      <c r="F453" s="311">
        <v>2</v>
      </c>
      <c r="G453" s="311"/>
      <c r="H453" s="312"/>
      <c r="I453" s="311"/>
      <c r="J453" s="311">
        <f t="shared" si="47"/>
        <v>9.1999999999999993</v>
      </c>
    </row>
    <row r="454" spans="1:10" ht="40.35" customHeight="1">
      <c r="A454" s="294" t="s">
        <v>6211</v>
      </c>
      <c r="B454" s="311"/>
      <c r="C454" s="311">
        <v>4</v>
      </c>
      <c r="D454" s="311">
        <v>0.3</v>
      </c>
      <c r="E454" s="311"/>
      <c r="F454" s="311">
        <v>2</v>
      </c>
      <c r="G454" s="311"/>
      <c r="H454" s="312"/>
      <c r="I454" s="311"/>
      <c r="J454" s="311">
        <f t="shared" si="47"/>
        <v>9.1999999999999993</v>
      </c>
    </row>
    <row r="455" spans="1:10" ht="40.35" customHeight="1">
      <c r="A455" s="294" t="s">
        <v>6229</v>
      </c>
      <c r="B455" s="311"/>
      <c r="C455" s="311">
        <v>4</v>
      </c>
      <c r="D455" s="311">
        <v>0.3</v>
      </c>
      <c r="E455" s="311"/>
      <c r="F455" s="311">
        <v>2</v>
      </c>
      <c r="G455" s="311"/>
      <c r="H455" s="312"/>
      <c r="I455" s="311"/>
      <c r="J455" s="311">
        <f t="shared" si="47"/>
        <v>9.1999999999999993</v>
      </c>
    </row>
    <row r="456" spans="1:10" ht="40.35" customHeight="1">
      <c r="A456" s="294" t="s">
        <v>6243</v>
      </c>
      <c r="B456" s="311"/>
      <c r="C456" s="311">
        <v>4</v>
      </c>
      <c r="D456" s="311">
        <v>0.3</v>
      </c>
      <c r="E456" s="311"/>
      <c r="F456" s="311">
        <v>2</v>
      </c>
      <c r="G456" s="311"/>
      <c r="H456" s="312"/>
      <c r="I456" s="311"/>
      <c r="J456" s="311">
        <f t="shared" si="47"/>
        <v>9.1999999999999993</v>
      </c>
    </row>
    <row r="457" spans="1:10" ht="40.35" customHeight="1">
      <c r="A457" s="294" t="s">
        <v>6266</v>
      </c>
      <c r="B457" s="311"/>
      <c r="C457" s="311">
        <v>4</v>
      </c>
      <c r="D457" s="311">
        <v>0.3</v>
      </c>
      <c r="E457" s="311"/>
      <c r="F457" s="311">
        <v>2</v>
      </c>
      <c r="G457" s="311"/>
      <c r="H457" s="312"/>
      <c r="I457" s="311"/>
      <c r="J457" s="311">
        <f t="shared" si="47"/>
        <v>9.1999999999999993</v>
      </c>
    </row>
    <row r="458" spans="1:10" ht="40.35" customHeight="1">
      <c r="A458" s="294" t="s">
        <v>6280</v>
      </c>
      <c r="B458" s="311"/>
      <c r="C458" s="311">
        <v>4</v>
      </c>
      <c r="D458" s="311">
        <v>0.3</v>
      </c>
      <c r="E458" s="311"/>
      <c r="F458" s="311">
        <v>2</v>
      </c>
      <c r="G458" s="311"/>
      <c r="H458" s="312"/>
      <c r="I458" s="311"/>
      <c r="J458" s="311">
        <f t="shared" si="47"/>
        <v>9.1999999999999993</v>
      </c>
    </row>
    <row r="459" spans="1:10" ht="40.35" customHeight="1">
      <c r="A459" s="294" t="s">
        <v>6297</v>
      </c>
      <c r="B459" s="311"/>
      <c r="C459" s="311">
        <v>4</v>
      </c>
      <c r="D459" s="311">
        <v>0.3</v>
      </c>
      <c r="E459" s="311"/>
      <c r="F459" s="311">
        <v>2</v>
      </c>
      <c r="G459" s="311"/>
      <c r="H459" s="312"/>
      <c r="I459" s="311"/>
      <c r="J459" s="311">
        <f t="shared" si="47"/>
        <v>9.1999999999999993</v>
      </c>
    </row>
    <row r="460" spans="1:10" ht="40.35" customHeight="1">
      <c r="A460" s="294" t="s">
        <v>6317</v>
      </c>
      <c r="B460" s="311"/>
      <c r="C460" s="311">
        <v>4</v>
      </c>
      <c r="D460" s="311">
        <v>0.3</v>
      </c>
      <c r="E460" s="311"/>
      <c r="F460" s="311">
        <v>2</v>
      </c>
      <c r="G460" s="311"/>
      <c r="H460" s="312"/>
      <c r="I460" s="311"/>
      <c r="J460" s="311">
        <f t="shared" si="47"/>
        <v>9.1999999999999993</v>
      </c>
    </row>
    <row r="461" spans="1:10" ht="40.35" customHeight="1">
      <c r="A461" s="294" t="s">
        <v>6334</v>
      </c>
      <c r="B461" s="311"/>
      <c r="C461" s="311">
        <v>4</v>
      </c>
      <c r="D461" s="311">
        <v>0.3</v>
      </c>
      <c r="E461" s="311"/>
      <c r="F461" s="311">
        <v>4</v>
      </c>
      <c r="G461" s="311"/>
      <c r="H461" s="312"/>
      <c r="I461" s="311"/>
      <c r="J461" s="311">
        <f t="shared" si="47"/>
        <v>18.399999999999999</v>
      </c>
    </row>
    <row r="462" spans="1:10" ht="40.35" customHeight="1">
      <c r="A462" s="294" t="s">
        <v>6350</v>
      </c>
      <c r="B462" s="311"/>
      <c r="C462" s="311">
        <v>4</v>
      </c>
      <c r="D462" s="311">
        <v>0.3</v>
      </c>
      <c r="E462" s="311"/>
      <c r="F462" s="311">
        <v>2</v>
      </c>
      <c r="G462" s="311"/>
      <c r="H462" s="312"/>
      <c r="I462" s="311"/>
      <c r="J462" s="311">
        <f t="shared" si="47"/>
        <v>9.1999999999999993</v>
      </c>
    </row>
    <row r="463" spans="1:10" ht="40.35" customHeight="1">
      <c r="A463" s="294" t="s">
        <v>6363</v>
      </c>
      <c r="B463" s="311"/>
      <c r="C463" s="311">
        <v>4</v>
      </c>
      <c r="D463" s="311">
        <v>0.3</v>
      </c>
      <c r="E463" s="311"/>
      <c r="F463" s="311">
        <v>4</v>
      </c>
      <c r="G463" s="311"/>
      <c r="H463" s="312"/>
      <c r="I463" s="311"/>
      <c r="J463" s="311">
        <f t="shared" si="47"/>
        <v>18.399999999999999</v>
      </c>
    </row>
    <row r="464" spans="1:10" ht="40.35" customHeight="1">
      <c r="A464" s="294" t="s">
        <v>6381</v>
      </c>
      <c r="B464" s="311"/>
      <c r="C464" s="311">
        <v>4</v>
      </c>
      <c r="D464" s="311">
        <v>0.3</v>
      </c>
      <c r="E464" s="311"/>
      <c r="F464" s="311">
        <v>4</v>
      </c>
      <c r="G464" s="311"/>
      <c r="H464" s="312"/>
      <c r="I464" s="311"/>
      <c r="J464" s="311">
        <f t="shared" si="47"/>
        <v>18.399999999999999</v>
      </c>
    </row>
    <row r="465" spans="1:10" ht="40.35" customHeight="1">
      <c r="A465" s="294" t="s">
        <v>6397</v>
      </c>
      <c r="B465" s="311"/>
      <c r="C465" s="311">
        <v>4</v>
      </c>
      <c r="D465" s="311">
        <v>0.3</v>
      </c>
      <c r="E465" s="311"/>
      <c r="F465" s="311">
        <v>4</v>
      </c>
      <c r="G465" s="311"/>
      <c r="H465" s="312"/>
      <c r="I465" s="311"/>
      <c r="J465" s="311">
        <f t="shared" si="47"/>
        <v>18.399999999999999</v>
      </c>
    </row>
    <row r="466" spans="1:10" ht="40.35" customHeight="1">
      <c r="A466" s="294" t="s">
        <v>6410</v>
      </c>
      <c r="B466" s="311"/>
      <c r="C466" s="311">
        <v>4</v>
      </c>
      <c r="D466" s="311">
        <v>0.3</v>
      </c>
      <c r="E466" s="311"/>
      <c r="F466" s="311">
        <v>4</v>
      </c>
      <c r="G466" s="311"/>
      <c r="H466" s="312"/>
      <c r="I466" s="311"/>
      <c r="J466" s="311">
        <f t="shared" ref="J466" si="48">(C466+(2*D466))*F466</f>
        <v>18.399999999999999</v>
      </c>
    </row>
    <row r="467" spans="1:10" ht="40.35" customHeight="1">
      <c r="A467" s="294" t="s">
        <v>6429</v>
      </c>
      <c r="B467" s="311"/>
      <c r="C467" s="311">
        <v>4</v>
      </c>
      <c r="D467" s="311">
        <v>0.3</v>
      </c>
      <c r="E467" s="311"/>
      <c r="F467" s="311">
        <v>4</v>
      </c>
      <c r="G467" s="311"/>
      <c r="H467" s="312"/>
      <c r="I467" s="311"/>
      <c r="J467" s="311">
        <f t="shared" ref="J467" si="49">(C467+(2*D467))*F467</f>
        <v>18.399999999999999</v>
      </c>
    </row>
    <row r="468" spans="1:10" ht="40.35" customHeight="1">
      <c r="A468" s="294" t="s">
        <v>6446</v>
      </c>
      <c r="C468" s="311">
        <v>4</v>
      </c>
      <c r="D468" s="311">
        <v>0.3</v>
      </c>
      <c r="E468" s="311"/>
      <c r="F468" s="311">
        <v>4</v>
      </c>
      <c r="G468" s="311"/>
      <c r="H468" s="312"/>
      <c r="I468" s="311"/>
      <c r="J468" s="311">
        <f t="shared" si="47"/>
        <v>18.399999999999999</v>
      </c>
    </row>
    <row r="469" spans="1:10" ht="40.35" customHeight="1">
      <c r="A469" s="294" t="s">
        <v>6459</v>
      </c>
      <c r="B469" s="311"/>
      <c r="C469" s="311">
        <v>4</v>
      </c>
      <c r="D469" s="311">
        <v>0.3</v>
      </c>
      <c r="E469" s="311"/>
      <c r="F469" s="311">
        <v>4</v>
      </c>
      <c r="G469" s="311"/>
      <c r="H469" s="312"/>
      <c r="I469" s="311"/>
      <c r="J469" s="311">
        <f t="shared" si="47"/>
        <v>18.399999999999999</v>
      </c>
    </row>
    <row r="470" spans="1:10" ht="40.35" customHeight="1">
      <c r="A470" s="294" t="s">
        <v>6512</v>
      </c>
      <c r="B470" s="311"/>
      <c r="C470" s="311">
        <v>4</v>
      </c>
      <c r="D470" s="311">
        <v>0.3</v>
      </c>
      <c r="E470" s="311"/>
      <c r="F470" s="311">
        <v>4</v>
      </c>
      <c r="G470" s="311"/>
      <c r="H470" s="312"/>
      <c r="I470" s="311"/>
      <c r="J470" s="311">
        <f t="shared" ref="J470" si="50">(C470+(2*D470))*F470</f>
        <v>18.399999999999999</v>
      </c>
    </row>
    <row r="471" spans="1:10" ht="40.35" customHeight="1">
      <c r="A471" s="294" t="s">
        <v>6513</v>
      </c>
      <c r="B471" s="311"/>
      <c r="C471" s="311">
        <v>4</v>
      </c>
      <c r="D471" s="311">
        <v>0.3</v>
      </c>
      <c r="E471" s="311"/>
      <c r="F471" s="311">
        <v>4</v>
      </c>
      <c r="G471" s="311"/>
      <c r="H471" s="312"/>
      <c r="I471" s="311"/>
      <c r="J471" s="311">
        <f t="shared" ref="J471" si="51">(C471+(2*D471))*F471</f>
        <v>18.399999999999999</v>
      </c>
    </row>
  </sheetData>
  <mergeCells count="64">
    <mergeCell ref="B353:J353"/>
    <mergeCell ref="B361:I361"/>
    <mergeCell ref="B357:I357"/>
    <mergeCell ref="B437:I437"/>
    <mergeCell ref="B441:I441"/>
    <mergeCell ref="B429:I429"/>
    <mergeCell ref="B433:I433"/>
    <mergeCell ref="B413:I413"/>
    <mergeCell ref="B417:I417"/>
    <mergeCell ref="B425:I425"/>
    <mergeCell ref="B421:I421"/>
    <mergeCell ref="B295:I295"/>
    <mergeCell ref="B299:I299"/>
    <mergeCell ref="B303:I303"/>
    <mergeCell ref="B307:J307"/>
    <mergeCell ref="B331:I331"/>
    <mergeCell ref="B311:I311"/>
    <mergeCell ref="B315:I315"/>
    <mergeCell ref="B61:H61"/>
    <mergeCell ref="A1:J1"/>
    <mergeCell ref="B4:J4"/>
    <mergeCell ref="B2:J2"/>
    <mergeCell ref="B3:J3"/>
    <mergeCell ref="B5:H5"/>
    <mergeCell ref="B113:H113"/>
    <mergeCell ref="B287:I287"/>
    <mergeCell ref="B283:I283"/>
    <mergeCell ref="B279:I279"/>
    <mergeCell ref="B291:I291"/>
    <mergeCell ref="B259:I259"/>
    <mergeCell ref="B271:I271"/>
    <mergeCell ref="B251:J251"/>
    <mergeCell ref="B445:J445"/>
    <mergeCell ref="B446:H446"/>
    <mergeCell ref="B8:J8"/>
    <mergeCell ref="B9:H9"/>
    <mergeCell ref="B35:H35"/>
    <mergeCell ref="B117:J117"/>
    <mergeCell ref="B87:H87"/>
    <mergeCell ref="B249:H249"/>
    <mergeCell ref="B347:H347"/>
    <mergeCell ref="B144:H144"/>
    <mergeCell ref="B248:J248"/>
    <mergeCell ref="B118:H118"/>
    <mergeCell ref="B222:H222"/>
    <mergeCell ref="B196:H196"/>
    <mergeCell ref="B170:H170"/>
    <mergeCell ref="B275:I275"/>
    <mergeCell ref="B405:I405"/>
    <mergeCell ref="B409:I409"/>
    <mergeCell ref="B389:I389"/>
    <mergeCell ref="B393:I393"/>
    <mergeCell ref="B319:I319"/>
    <mergeCell ref="B323:I323"/>
    <mergeCell ref="B327:I327"/>
    <mergeCell ref="B349:J349"/>
    <mergeCell ref="B397:I397"/>
    <mergeCell ref="B401:I401"/>
    <mergeCell ref="B385:I385"/>
    <mergeCell ref="B381:I381"/>
    <mergeCell ref="B377:I377"/>
    <mergeCell ref="B373:I373"/>
    <mergeCell ref="B365:I365"/>
    <mergeCell ref="B369:I369"/>
  </mergeCells>
  <phoneticPr fontId="60" type="noConversion"/>
  <dataValidations disablePrompts="1" count="1">
    <dataValidation type="list" errorStyle="warning" allowBlank="1" showInputMessage="1" showErrorMessage="1" error="Selecionar Referencial compatível" sqref="XEP1:XFD3">
      <formula1>DADOS</formula1>
    </dataValidation>
  </dataValidations>
  <printOptions horizontalCentered="1"/>
  <pageMargins left="0.39370078740157483" right="0.39370078740157483" top="1.7716535433070868" bottom="0.74803149606299213" header="0.31496062992125984" footer="0.31496062992125984"/>
  <pageSetup paperSize="9" scale="74" fitToHeight="0" orientation="landscape" horizontalDpi="72" r:id="rId1"/>
  <headerFooter scaleWithDoc="0" alignWithMargins="0">
    <oddHeader>&amp;C&amp;G</oddHeader>
    <oddFooter>&amp;L&amp;"Glacial Indifference,Regular"&amp;8&amp;F&amp;R&amp;"Glacial Indifference,Regular"&amp;8Página &amp;P/&amp;N</oddFooter>
  </headerFooter>
  <rowBreaks count="14" manualBreakCount="14">
    <brk id="18" max="9" man="1"/>
    <brk id="31" max="9" man="1"/>
    <brk id="45" max="9" man="1"/>
    <brk id="58" max="9" man="1"/>
    <brk id="72" max="9" man="1"/>
    <brk id="86" max="9" man="1"/>
    <brk id="97" max="9" man="1"/>
    <brk id="160" max="9" man="1"/>
    <brk id="181" max="9" man="1"/>
    <brk id="190" max="9" man="1"/>
    <brk id="206" max="9" man="1"/>
    <brk id="213" max="9" man="1"/>
    <brk id="395" max="9" man="1"/>
    <brk id="443" max="9" man="1"/>
  </rowBreaks>
  <ignoredErrors>
    <ignoredError sqref="J318" formula="1"/>
  </ignoredError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2">
    <tabColor theme="9" tint="-0.249977111117893"/>
    <pageSetUpPr fitToPage="1"/>
  </sheetPr>
  <dimension ref="A1:XFC21"/>
  <sheetViews>
    <sheetView showGridLines="0" view="pageBreakPreview" topLeftCell="A10" zoomScale="90" zoomScaleNormal="100" zoomScaleSheetLayoutView="90" zoomScalePageLayoutView="115" workbookViewId="0">
      <selection activeCell="I5" sqref="I5"/>
    </sheetView>
  </sheetViews>
  <sheetFormatPr defaultColWidth="0" defaultRowHeight="14.25"/>
  <cols>
    <col min="1" max="1" width="10.375" style="29" customWidth="1"/>
    <col min="2" max="2" width="9.375" style="27" customWidth="1"/>
    <col min="3" max="3" width="8.625" style="27" customWidth="1"/>
    <col min="4" max="4" width="34.125" style="27" customWidth="1"/>
    <col min="5" max="5" width="8.625" style="29" customWidth="1"/>
    <col min="6" max="6" width="10.125" style="28" customWidth="1"/>
    <col min="7" max="7" width="8.25" style="28" customWidth="1"/>
    <col min="8" max="8" width="8.625" style="30" customWidth="1"/>
    <col min="9" max="9" width="11.875" style="30" customWidth="1"/>
    <col min="10" max="10" width="0" style="26" hidden="1" customWidth="1"/>
    <col min="11" max="16383" width="9" style="26" hidden="1"/>
    <col min="16384" max="16384" width="2.375" style="26" customWidth="1"/>
  </cols>
  <sheetData>
    <row r="1" spans="1:996 16376:16376" s="17" customFormat="1" ht="24.95" customHeight="1">
      <c r="A1" s="476" t="s">
        <v>1287</v>
      </c>
      <c r="B1" s="476"/>
      <c r="C1" s="476"/>
      <c r="D1" s="476"/>
      <c r="E1" s="476"/>
      <c r="F1" s="476"/>
      <c r="G1" s="476"/>
      <c r="H1" s="476"/>
      <c r="I1" s="476"/>
      <c r="J1" s="476"/>
      <c r="K1" s="476"/>
      <c r="L1" s="133"/>
      <c r="M1" s="16"/>
      <c r="N1" s="16"/>
      <c r="O1" s="16"/>
      <c r="P1" s="134"/>
      <c r="Q1" s="135"/>
      <c r="R1" s="13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16"/>
      <c r="ALC1" s="16"/>
      <c r="ALD1" s="16"/>
      <c r="ALE1" s="16"/>
      <c r="ALF1" s="16"/>
      <c r="ALG1" s="16"/>
      <c r="ALH1" s="21"/>
      <c r="XEV1" s="17" t="s">
        <v>76</v>
      </c>
    </row>
    <row r="2" spans="1:996 16376:16376" s="17" customFormat="1" ht="20.100000000000001" customHeight="1">
      <c r="A2" s="130" t="str">
        <f>BDI!$A$4</f>
        <v>OBRA:</v>
      </c>
      <c r="B2" s="478" t="str">
        <f>ORCAMENTO!C2</f>
        <v>CONSTRUÇÃO DE FAIXAS ELEVADAS EM DIVERSAS RUAS</v>
      </c>
      <c r="C2" s="479"/>
      <c r="D2" s="479"/>
      <c r="E2" s="479"/>
      <c r="F2" s="479"/>
      <c r="G2" s="479"/>
      <c r="H2" s="479"/>
      <c r="I2" s="479"/>
      <c r="J2" s="318"/>
      <c r="K2" s="318"/>
      <c r="L2" s="133"/>
      <c r="M2" s="16"/>
      <c r="N2" s="16"/>
      <c r="O2" s="16"/>
      <c r="P2" s="134"/>
      <c r="Q2" s="135"/>
      <c r="R2" s="13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21"/>
      <c r="XEV2" s="17" t="s">
        <v>20</v>
      </c>
    </row>
    <row r="3" spans="1:996 16376:16376" s="17" customFormat="1" ht="20.100000000000001" customHeight="1">
      <c r="A3" s="130" t="str">
        <f>BDI!$A$5</f>
        <v>ENDEREÇO:</v>
      </c>
      <c r="B3" s="477" t="str">
        <f>ORCAMENTO!C3</f>
        <v xml:space="preserve">BAIXO GUANDU - ES </v>
      </c>
      <c r="C3" s="477"/>
      <c r="D3" s="477"/>
      <c r="E3" s="477"/>
      <c r="F3" s="477"/>
      <c r="G3" s="477"/>
      <c r="H3" s="477"/>
      <c r="I3" s="477"/>
      <c r="J3" s="319"/>
      <c r="K3" s="319"/>
      <c r="L3" s="133"/>
      <c r="M3" s="16"/>
      <c r="N3" s="16"/>
      <c r="O3" s="16"/>
      <c r="P3" s="134"/>
      <c r="Q3" s="135"/>
      <c r="R3" s="13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21"/>
      <c r="XEV3" s="17" t="s">
        <v>990</v>
      </c>
    </row>
    <row r="4" spans="1:996 16376:16376">
      <c r="A4" s="320" t="s">
        <v>77</v>
      </c>
      <c r="B4" s="480" t="s">
        <v>81</v>
      </c>
      <c r="C4" s="480"/>
      <c r="D4" s="480"/>
      <c r="E4" s="480"/>
      <c r="F4" s="480"/>
      <c r="G4" s="480"/>
      <c r="H4" s="321" t="s">
        <v>0</v>
      </c>
      <c r="I4" s="322" t="s">
        <v>80</v>
      </c>
      <c r="J4" s="323"/>
      <c r="K4" s="323"/>
    </row>
    <row r="5" spans="1:996 16376:16376" ht="60" customHeight="1">
      <c r="A5" s="324">
        <f>COUNTIF($A$4:$A4,$A$4)</f>
        <v>1</v>
      </c>
      <c r="B5" s="474" t="s">
        <v>3281</v>
      </c>
      <c r="C5" s="474"/>
      <c r="D5" s="474"/>
      <c r="E5" s="474"/>
      <c r="F5" s="474"/>
      <c r="G5" s="474"/>
      <c r="H5" s="325" t="s">
        <v>3268</v>
      </c>
      <c r="I5" s="326">
        <f>I6+I11</f>
        <v>157.12</v>
      </c>
      <c r="J5" s="323"/>
      <c r="K5" s="323"/>
    </row>
    <row r="6" spans="1:996 16376:16376">
      <c r="A6" s="475" t="s">
        <v>1273</v>
      </c>
      <c r="B6" s="475"/>
      <c r="C6" s="475"/>
      <c r="D6" s="475"/>
      <c r="E6" s="475"/>
      <c r="F6" s="475"/>
      <c r="G6" s="475"/>
      <c r="H6" s="327" t="s">
        <v>71</v>
      </c>
      <c r="I6" s="328">
        <f>SUBTOTAL(9,I8:XFD9)</f>
        <v>16.189999999999998</v>
      </c>
      <c r="J6" s="323"/>
      <c r="K6" s="323"/>
    </row>
    <row r="7" spans="1:996 16376:16376">
      <c r="A7" s="329" t="s">
        <v>82</v>
      </c>
      <c r="B7" s="329" t="s">
        <v>70</v>
      </c>
      <c r="C7" s="329" t="s">
        <v>18</v>
      </c>
      <c r="D7" s="329" t="s">
        <v>81</v>
      </c>
      <c r="E7" s="329" t="s">
        <v>19</v>
      </c>
      <c r="F7" s="330" t="s">
        <v>995</v>
      </c>
      <c r="G7" s="330" t="s">
        <v>1274</v>
      </c>
      <c r="H7" s="331" t="s">
        <v>996</v>
      </c>
      <c r="I7" s="331" t="s">
        <v>71</v>
      </c>
      <c r="J7" s="323"/>
      <c r="K7" s="323"/>
    </row>
    <row r="8" spans="1:996 16376:16376">
      <c r="A8" s="332" t="s">
        <v>1276</v>
      </c>
      <c r="B8" s="332" t="s">
        <v>76</v>
      </c>
      <c r="C8" s="332">
        <v>88260</v>
      </c>
      <c r="D8" s="333" t="str">
        <f>PROPER(IFERROR(
IF(C8="","",
IF(CONCATENATE($A8,$B8)="IIOPES",INDEX(IIOPES!$B:$B,MATCH($C8,IIOPES!$A:$A,0)),
IF(CONCATENATE($A8,$B8)="CDER",INDEX(CDER!$B:$B,MATCH($C8,CDER!$A:$A,0)),
IF(CONCATENATE($A8,$B8)="ISINAPI",INDEX(ISINAPI!$B:$B,MATCH($C8,ISINAPI!$A:$A,0)),
IF(CONCATENATE($A8,$B8)="CSINAPI",INDEX(CSINAPI!$B:$B,MATCH($C8,CSINAPI!$A:$A,0)),
IF(CONCATENATE($A8,$B8)="CCESAN",INDEX(CCESAN!$B:$B,MATCH($C8,CCESAN!$A:$A,0)),
IF(CONCATENATE($A8,$B8)="CSCORIO",INDEX(CSCORIO!$B:$B,MATCH($C8,CSCORIO!$A:$A,0)),
IF(CONCATENATE($A8,$B8)="MERC",INDEX(MERCADO!$B:$B,MATCH($C8,MERCADO!$A:$A,0)),
IF(CONCATENATE($A8,$B8)="CCOMP",INDEX(COMPOSICAO!$B:$B,MATCH($C8,COMPOSICAO!$A:$A,0)),""
))))))))),"*Verificar código*"))</f>
        <v xml:space="preserve">Calceteiro Com Engargos Complementares  </v>
      </c>
      <c r="E8" s="334" t="str">
        <f>PROPER(IFERROR(
IF(C8="","",
IF(CONCATENATE($A8,$B8)="IIOPES",INDEX(IIOPES!$C:$C,MATCH($C8,IIOPES!$A:$A,0)),
IF(CONCATENATE($A8,$B8)="CDER",INDEX(CDER!$C:$C,MATCH($C8,CDER!$A:$A,0)),
IF(CONCATENATE($A8,$B8)="ISINAPI",INDEX(ISINAPI!$C:$C,MATCH($C8,ISINAPI!$A:$A,0)),
IF(CONCATENATE($A8,$B8)="CSINAPI",INDEX(CSINAPI!$C:$C,MATCH($C8,CSINAPI!$A:$A,0)),
IF(CONCATENATE($A8,$B8)="CCESAN",INDEX(CCESAN!$C:$C,MATCH($C8,CCESAN!$A:$A,0)),
IF(CONCATENATE($A8,$B8)="CSCORIO",INDEX(CSCORIO!$C:$C,MATCH($C8,CSCORIO!$A:$A,0)),
IF(CONCATENATE($A8,$B8)="MERC",INDEX(MERCADO!$D:$D,MATCH($C8,MERCADO!$A:$A,0)),
IF(CONCATENATE($A8,$B8)="CCOMP",INDEX(COMPOSICAO!$H:$H,MATCH($C8,COMPOSICAO!$A:$A,0)),""
))))))))),"*Verificar código*"))</f>
        <v>H</v>
      </c>
      <c r="F8" s="335">
        <v>0.27029999999999998</v>
      </c>
      <c r="G8" s="335"/>
      <c r="H8" s="334" t="str">
        <f>PROPER(IFERROR(
IF(C8="","",
IF(CONCATENATE($A8,$B8)="IIOPES",INDEX(IIOPES!$D:$D,MATCH($C8,IIOPES!$A:$A,0)),
IF(CONCATENATE($A8,$B8)="CDER",INDEX(CDER!$D:$D,MATCH($C8,CDER!$A:$A,0)),
IF(CONCATENATE($A8,$B8)="ISINAPI",INDEX(ISINAPI!$E:$E,MATCH($C8,ISINAPI!$A:$A,0)),
IF(CONCATENATE($A8,$B8)="CSINAPI",INDEX(CSINAPI!$D:$D,MATCH($C8,CSINAPI!$A:$A,0)),
IF(CONCATENATE($A8,$B8)="CCESAN",INDEX(CCESAN!$D:$D,MATCH($C8,CCESAN!$A:$A,0)),
IF(CONCATENATE($A8,$B8)="CSCORIO",INDEX(CSCORIO!$D:$D,MATCH($C8,CSCORIO!$A:$A,0)),
IF(CONCATENATE($A8,$B8)="MERC",INDEX(MERCADO!$E:$E,MATCH($C8,MERCADO!$A:$A,0)),
IF(CONCATENATE($A8,$B8)="CCOMP",INDEX(COMPOSICAO!$I:$I,MATCH($C8,COMPOSICAO!$A:$A,0)),""
))))))))),"*Verificar código*"))</f>
        <v>30,92</v>
      </c>
      <c r="I8" s="336">
        <f>IFERROR(ROUND(H8*F8*(1+G8),2),"")</f>
        <v>8.36</v>
      </c>
      <c r="J8" s="323"/>
      <c r="K8" s="323"/>
    </row>
    <row r="9" spans="1:996 16376:16376">
      <c r="A9" s="332" t="s">
        <v>1276</v>
      </c>
      <c r="B9" s="332" t="s">
        <v>76</v>
      </c>
      <c r="C9" s="332">
        <v>88316</v>
      </c>
      <c r="D9" s="333" t="str">
        <f>PROPER(IFERROR(
IF(C9="","",
IF(CONCATENATE($A9,$B9)="IIOPES",INDEX(IIOPES!$B:$B,MATCH($C9,IIOPES!$A:$A,0)),
IF(CONCATENATE($A9,$B9)="CDER",INDEX(CDER!$B:$B,MATCH($C9,CDER!$A:$A,0)),
IF(CONCATENATE($A9,$B9)="ISINAPI",INDEX(ISINAPI!$B:$B,MATCH($C9,ISINAPI!$A:$A,0)),
IF(CONCATENATE($A9,$B9)="CSINAPI",INDEX(CSINAPI!$B:$B,MATCH($C9,CSINAPI!$A:$A,0)),
IF(CONCATENATE($A9,$B9)="CCESAN",INDEX(CCESAN!$B:$B,MATCH($C9,CCESAN!$A:$A,0)),
IF(CONCATENATE($A9,$B9)="CSCORIO",INDEX(CSCORIO!$B:$B,MATCH($C9,CSCORIO!$A:$A,0)),
IF(CONCATENATE($A9,$B9)="MERC",INDEX(MERCADO!$B:$B,MATCH($C9,MERCADO!$A:$A,0)),
IF(CONCATENATE($A9,$B9)="CCOMP",INDEX(COMPOSICAO!$B:$B,MATCH($C9,COMPOSICAO!$A:$A,0)),""
))))))))),"*Verificar código*"))</f>
        <v>Servente Com Encargos Complementares</v>
      </c>
      <c r="E9" s="334" t="str">
        <f>PROPER(IFERROR(
IF(C9="","",
IF(CONCATENATE($A9,$B9)="IIOPES",INDEX(IIOPES!$C:$C,MATCH($C9,IIOPES!$A:$A,0)),
IF(CONCATENATE($A9,$B9)="CDER",INDEX(CDER!$C:$C,MATCH($C9,CDER!$A:$A,0)),
IF(CONCATENATE($A9,$B9)="ISINAPI",INDEX(ISINAPI!$C:$C,MATCH($C9,ISINAPI!$A:$A,0)),
IF(CONCATENATE($A9,$B9)="CSINAPI",INDEX(CSINAPI!$C:$C,MATCH($C9,CSINAPI!$A:$A,0)),
IF(CONCATENATE($A9,$B9)="CCESAN",INDEX(CCESAN!$C:$C,MATCH($C9,CCESAN!$A:$A,0)),
IF(CONCATENATE($A9,$B9)="CSCORIO",INDEX(CSCORIO!$C:$C,MATCH($C9,CSCORIO!$A:$A,0)),
IF(CONCATENATE($A9,$B9)="MERC",INDEX(MERCADO!$D:$D,MATCH($C9,MERCADO!$A:$A,0)),
IF(CONCATENATE($A9,$B9)="CCOMP",INDEX(COMPOSICAO!$H:$H,MATCH($C9,COMPOSICAO!$A:$A,0)),""
))))))))),"*Verificar código*"))</f>
        <v>H</v>
      </c>
      <c r="F9" s="335">
        <v>0.27029999999999998</v>
      </c>
      <c r="G9" s="335"/>
      <c r="H9" s="334" t="str">
        <f>PROPER(IFERROR(
IF(C9="","",
IF(CONCATENATE($A9,$B9)="IIOPES",INDEX(IIOPES!$D:$D,MATCH($C9,IIOPES!$A:$A,0)),
IF(CONCATENATE($A9,$B9)="CDER",INDEX(CDER!$D:$D,MATCH($C9,CDER!$A:$A,0)),
IF(CONCATENATE($A9,$B9)="ISINAPI",INDEX(ISINAPI!$E:$E,MATCH($C9,ISINAPI!$A:$A,0)),
IF(CONCATENATE($A9,$B9)="CSINAPI",INDEX(CSINAPI!$D:$D,MATCH($C9,CSINAPI!$A:$A,0)),
IF(CONCATENATE($A9,$B9)="CCESAN",INDEX(CCESAN!$D:$D,MATCH($C9,CCESAN!$A:$A,0)),
IF(CONCATENATE($A9,$B9)="CSCORIO",INDEX(CSCORIO!$D:$D,MATCH($C9,CSCORIO!$A:$A,0)),
IF(CONCATENATE($A9,$B9)="MERC",INDEX(MERCADO!$E:$E,MATCH($C9,MERCADO!$A:$A,0)),
IF(CONCATENATE($A9,$B9)="CCOMP",INDEX(COMPOSICAO!$I:$I,MATCH($C9,COMPOSICAO!$A:$A,0)),""
))))))))),"*Verificar código*"))</f>
        <v>28,97</v>
      </c>
      <c r="I9" s="336">
        <f t="shared" ref="I9" si="0">IFERROR(ROUND(H9*F9*(1+G9),2),"")</f>
        <v>7.83</v>
      </c>
      <c r="J9" s="323"/>
      <c r="K9" s="323"/>
    </row>
    <row r="10" spans="1:996 16376:16376">
      <c r="A10" s="337"/>
      <c r="B10" s="338"/>
      <c r="C10" s="338"/>
      <c r="D10" s="338"/>
      <c r="E10" s="339"/>
      <c r="F10" s="340"/>
      <c r="G10" s="340"/>
      <c r="H10" s="323"/>
      <c r="I10" s="323"/>
      <c r="J10" s="323"/>
      <c r="K10" s="323"/>
    </row>
    <row r="11" spans="1:996 16376:16376">
      <c r="A11" s="475" t="s">
        <v>1275</v>
      </c>
      <c r="B11" s="475"/>
      <c r="C11" s="475"/>
      <c r="D11" s="475"/>
      <c r="E11" s="475"/>
      <c r="F11" s="475"/>
      <c r="G11" s="475"/>
      <c r="H11" s="327" t="s">
        <v>71</v>
      </c>
      <c r="I11" s="328">
        <f>SUM(I13:I21)</f>
        <v>140.93</v>
      </c>
      <c r="J11" s="323"/>
      <c r="K11" s="323"/>
    </row>
    <row r="12" spans="1:996 16376:16376">
      <c r="A12" s="329" t="s">
        <v>82</v>
      </c>
      <c r="B12" s="329" t="s">
        <v>70</v>
      </c>
      <c r="C12" s="329" t="s">
        <v>18</v>
      </c>
      <c r="D12" s="329" t="s">
        <v>81</v>
      </c>
      <c r="E12" s="329" t="s">
        <v>19</v>
      </c>
      <c r="F12" s="330" t="s">
        <v>995</v>
      </c>
      <c r="G12" s="330" t="s">
        <v>1274</v>
      </c>
      <c r="H12" s="331" t="s">
        <v>996</v>
      </c>
      <c r="I12" s="331" t="s">
        <v>71</v>
      </c>
      <c r="J12" s="323"/>
      <c r="K12" s="323"/>
    </row>
    <row r="13" spans="1:996 16376:16376" ht="66.75" customHeight="1">
      <c r="A13" s="332" t="s">
        <v>1208</v>
      </c>
      <c r="B13" s="332" t="s">
        <v>76</v>
      </c>
      <c r="C13" s="332">
        <v>36154</v>
      </c>
      <c r="D13" s="333" t="str">
        <f>PROPER(IFERROR(
IF(C13="","",
IF(CONCATENATE($A13,$B13)="IIOPES",INDEX(IIOPES!$B:$B,MATCH($C13,IIOPES!$A:$A,0)),
IF(CONCATENATE($A13,$B13)="CDER",INDEX(CDER!$B:$B,MATCH($C13,CDER!$A:$A,0)),
IF(CONCATENATE($A13,$B13)="ISINAPI",INDEX(ISINAPI!$B:$B,MATCH($C13,ISINAPI!$A:$A,0)),
IF(CONCATENATE($A13,$B13)="CSINAPI",INDEX(CSINAPI!$B:$B,MATCH($C13,CSINAPI!$A:$A,0)),
IF(CONCATENATE($A13,$B13)="CCESAN",INDEX(CCESAN!$B:$B,MATCH($C13,CCESAN!$A:$A,0)),
IF(CONCATENATE($A13,$B13)="CSCORIO",INDEX(CSCORIO!$B:$B,MATCH($C13,CSCORIO!$A:$A,0)),
IF(CONCATENATE($A13,$B13)="MERC",INDEX(MERCADO!$B:$B,MATCH($C13,MERCADO!$A:$A,0)),
IF(CONCATENATE($A13,$B13)="CCOMP",INDEX(COMPOSICAO!$B:$B,MATCH($C13,COMPOSICAO!$A:$A,0)),""
))))))))),"*Verificar código*"))</f>
        <v>Bloquete/Piso Intertravado De Concreto - Modelo Onda/16  
Faces/Retangular/Tijolinho/Paver/Holandes/Paralelepipedo, *20 X 10* Cm, E = 8
Cm, Resistencia De 35 Mpa, Colorido</v>
      </c>
      <c r="E13" s="334" t="str">
        <f>PROPER(IFERROR(
IF(C13="","",
IF(CONCATENATE($A13,$B13)="IIOPES",INDEX(IIOPES!$C:$C,MATCH($C13,IIOPES!$A:$A,0)),
IF(CONCATENATE($A13,$B13)="CDER",INDEX(CDER!$C:$C,MATCH($C13,CDER!$A:$A,0)),
IF(CONCATENATE($A13,$B13)="ISINAPI",INDEX(ISINAPI!$C:$C,MATCH($C13,ISINAPI!$A:$A,0)),
IF(CONCATENATE($A13,$B13)="CSINAPI",INDEX(CSINAPI!$C:$C,MATCH($C13,CSINAPI!$A:$A,0)),
IF(CONCATENATE($A13,$B13)="CCESAN",INDEX(CCESAN!$C:$C,MATCH($C13,CCESAN!$A:$A,0)),
IF(CONCATENATE($A13,$B13)="CSCORIO",INDEX(CSCORIO!$C:$C,MATCH($C13,CSCORIO!$A:$A,0)),
IF(CONCATENATE($A13,$B13)="MERC",INDEX(MERCADO!$D:$D,MATCH($C13,MERCADO!$A:$A,0)),
IF(CONCATENATE($A13,$B13)="CCOMP",INDEX(COMPOSICAO!$H:$H,MATCH($C13,COMPOSICAO!$A:$A,0)),""
))))))))),"*Verificar código*"))</f>
        <v>M2</v>
      </c>
      <c r="F13" s="335">
        <v>1.0129999999999999</v>
      </c>
      <c r="G13" s="335"/>
      <c r="H13" s="334" t="str">
        <f>PROPER(IFERROR(
IF(C13="","",
IF(CONCATENATE($A13,$B13)="IIOPES",INDEX(IIOPES!$D:$D,MATCH($C13,IIOPES!$A:$A,0)),
IF(CONCATENATE($A13,$B13)="CDER",INDEX(CDER!$D:$D,MATCH($C13,CDER!$A:$A,0)),
IF(CONCATENATE($A13,$B13)="ISINAPI",INDEX(ISINAPI!$E:$E,MATCH($C13,ISINAPI!$A:$A,0)),
IF(CONCATENATE($A13,$B13)="CSINAPI",INDEX(CSINAPI!$D:$D,MATCH($C13,CSINAPI!$A:$A,0)),
IF(CONCATENATE($A13,$B13)="CCESAN",INDEX(CCESAN!$D:$D,MATCH($C13,CCESAN!$A:$A,0)),
IF(CONCATENATE($A13,$B13)="CSCORIO",INDEX(CSCORIO!$D:$D,MATCH($C13,CSCORIO!$A:$A,0)),
IF(CONCATENATE($A13,$B13)="MERC",INDEX(MERCADO!$E:$E,MATCH($C13,MERCADO!$A:$A,0)),
IF(CONCATENATE($A13,$B13)="CCOMP",INDEX(COMPOSICAO!$I:$I,MATCH($C13,COMPOSICAO!$A:$A,0)),""
))))))))),"*Verificar código*"))</f>
        <v>102,53</v>
      </c>
      <c r="I13" s="336">
        <f>IFERROR(ROUND(H13*F13*(1+G13),2),"")</f>
        <v>103.86</v>
      </c>
      <c r="J13" s="323"/>
      <c r="K13" s="323"/>
    </row>
    <row r="14" spans="1:996 16376:16376" ht="24" customHeight="1">
      <c r="A14" s="332" t="s">
        <v>1208</v>
      </c>
      <c r="B14" s="332" t="s">
        <v>76</v>
      </c>
      <c r="C14" s="332">
        <v>4741</v>
      </c>
      <c r="D14" s="333" t="str">
        <f>PROPER(IFERROR(
IF(C14="","",
IF(CONCATENATE($A14,$B14)="IIOPES",INDEX(IIOPES!$B:$B,MATCH($C14,IIOPES!$A:$A,0)),
IF(CONCATENATE($A14,$B14)="CDER",INDEX(CDER!$B:$B,MATCH($C14,CDER!$A:$A,0)),
IF(CONCATENATE($A14,$B14)="ISINAPI",INDEX(ISINAPI!$B:$B,MATCH($C14,ISINAPI!$A:$A,0)),
IF(CONCATENATE($A14,$B14)="CSINAPI",INDEX(CSINAPI!$B:$B,MATCH($C14,CSINAPI!$A:$A,0)),
IF(CONCATENATE($A14,$B14)="CCESAN",INDEX(CCESAN!$B:$B,MATCH($C14,CCESAN!$A:$A,0)),
IF(CONCATENATE($A14,$B14)="CSCORIO",INDEX(CSCORIO!$B:$B,MATCH($C14,CSCORIO!$A:$A,0)),
IF(CONCATENATE($A14,$B14)="MERC",INDEX(MERCADO!$B:$B,MATCH($C14,MERCADO!$A:$A,0)),
IF(CONCATENATE($A14,$B14)="CCOMP",INDEX(COMPOSICAO!$B:$B,MATCH($C14,COMPOSICAO!$A:$A,0)),""
))))))))),"*Verificar código*"))</f>
        <v>Po De Pedra (Posto Pedreira/Fornecedor, Sem Frete)</v>
      </c>
      <c r="E14" s="334" t="str">
        <f>PROPER(IFERROR(
IF(D14="","",
IF(CONCATENATE($A14,$B14)="IIOPES",INDEX(IIOPES!$C:$C,MATCH($C14,IIOPES!$A:$A,0)),
IF(CONCATENATE($A14,$B14)="CDER",INDEX(CDER!$C:$C,MATCH($C14,CDER!$A:$A,0)),
IF(CONCATENATE($A14,$B14)="ISINAPI",INDEX(ISINAPI!$C:$C,MATCH($C14,ISINAPI!$A:$A,0)),
IF(CONCATENATE($A14,$B14)="CSINAPI",INDEX(CSINAPI!$C:$C,MATCH($C14,CSINAPI!$A:$A,0)),
IF(CONCATENATE($A14,$B14)="CCESAN",INDEX(CCESAN!$C:$C,MATCH($C14,CCESAN!$A:$A,0)),
IF(CONCATENATE($A14,$B14)="CSCORIO",INDEX(CSCORIO!$C:$C,MATCH($C14,CSCORIO!$A:$A,0)),
IF(CONCATENATE($A14,$B14)="MERC",INDEX(MERCADO!$D:$D,MATCH($C14,MERCADO!$A:$A,0)),
IF(CONCATENATE($A14,$B14)="CCOMP",INDEX(COMPOSICAO!$H:$H,MATCH($C14,COMPOSICAO!$A:$A,0)),""
))))))))),"*Verificar código*"))</f>
        <v>M³</v>
      </c>
      <c r="F14" s="335">
        <v>8.0000000000000002E-3</v>
      </c>
      <c r="G14" s="335"/>
      <c r="H14" s="334" t="str">
        <f>PROPER(IFERROR(
IF(C14="","",
IF(CONCATENATE($A14,$B14)="IIOPES",INDEX(IIOPES!$D:$D,MATCH($C14,IIOPES!$A:$A,0)),
IF(CONCATENATE($A14,$B14)="CDER",INDEX(CDER!$D:$D,MATCH($C14,CDER!$A:$A,0)),
IF(CONCATENATE($A14,$B14)="ISINAPI",INDEX(ISINAPI!$E:$E,MATCH($C14,ISINAPI!$A:$A,0)),
IF(CONCATENATE($A14,$B14)="CSINAPI",INDEX(CSINAPI!$D:$D,MATCH($C14,CSINAPI!$A:$A,0)),
IF(CONCATENATE($A14,$B14)="CCESAN",INDEX(CCESAN!$D:$D,MATCH($C14,CCESAN!$A:$A,0)),
IF(CONCATENATE($A14,$B14)="CSCORIO",INDEX(CSCORIO!$D:$D,MATCH($C14,CSCORIO!$A:$A,0)),
IF(CONCATENATE($A14,$B14)="MERC",INDEX(MERCADO!$E:$E,MATCH($C14,MERCADO!$A:$A,0)),
IF(CONCATENATE($A14,$B14)="CCOMP",INDEX(COMPOSICAO!$I:$I,MATCH($C14,COMPOSICAO!$A:$A,0)),""
))))))))),"*Verificar código*"))</f>
        <v>140,46</v>
      </c>
      <c r="I14" s="336">
        <f t="shared" ref="I14:I20" si="1">IFERROR(ROUND(H14*F14*(1+G14),2),"")</f>
        <v>1.1200000000000001</v>
      </c>
      <c r="J14" s="323"/>
      <c r="K14" s="323"/>
    </row>
    <row r="15" spans="1:996 16376:16376" ht="25.15" customHeight="1">
      <c r="A15" s="332" t="s">
        <v>1208</v>
      </c>
      <c r="B15" s="332" t="s">
        <v>76</v>
      </c>
      <c r="C15" s="332">
        <v>370</v>
      </c>
      <c r="D15" s="333" t="str">
        <f>PROPER(IFERROR(
IF(C15="","",
IF(CONCATENATE($A15,$B15)="IIOPES",INDEX(IIOPES!$B:$B,MATCH($C15,IIOPES!$A:$A,0)),
IF(CONCATENATE($A15,$B15)="CDER",INDEX(CDER!$B:$B,MATCH($C15,CDER!$A:$A,0)),
IF(CONCATENATE($A15,$B15)="ISINAPI",INDEX(ISINAPI!$B:$B,MATCH($C15,ISINAPI!$A:$A,0)),
IF(CONCATENATE($A15,$B15)="CSINAPI",INDEX(CSINAPI!$B:$B,MATCH($C15,CSINAPI!$A:$A,0)),
IF(CONCATENATE($A15,$B15)="CCESAN",INDEX(CCESAN!$B:$B,MATCH($C15,CCESAN!$A:$A,0)),
IF(CONCATENATE($A15,$B15)="CSCORIO",INDEX(CSCORIO!$B:$B,MATCH($C15,CSCORIO!$A:$A,0)),
IF(CONCATENATE($A15,$B15)="MERC",INDEX(MERCADO!$B:$B,MATCH($C15,MERCADO!$A:$A,0)),
IF(CONCATENATE($A15,$B15)="CCOMP",INDEX(COMPOSICAO!$B:$B,MATCH($C15,COMPOSICAO!$A:$A,0)),""
))))))))),"*Verificar código*"))</f>
        <v>Areia Media - Posto Jazida/Fornecedor (Retirado Na Jazida, Sem Transporte)</v>
      </c>
      <c r="E15" s="334" t="str">
        <f>PROPER(IFERROR(
IF(D15="","",
IF(CONCATENATE($A15,$B15)="IIOPES",INDEX(IIOPES!$C:$C,MATCH($C15,IIOPES!$A:$A,0)),
IF(CONCATENATE($A15,$B15)="CDER",INDEX(CDER!$C:$C,MATCH($C15,CDER!$A:$A,0)),
IF(CONCATENATE($A15,$B15)="ISINAPI",INDEX(ISINAPI!$C:$C,MATCH($C15,ISINAPI!$A:$A,0)),
IF(CONCATENATE($A15,$B15)="CSINAPI",INDEX(CSINAPI!$C:$C,MATCH($C15,CSINAPI!$A:$A,0)),
IF(CONCATENATE($A15,$B15)="CCESAN",INDEX(CCESAN!$C:$C,MATCH($C15,CCESAN!$A:$A,0)),
IF(CONCATENATE($A15,$B15)="CSCORIO",INDEX(CSCORIO!$C:$C,MATCH($C15,CSCORIO!$A:$A,0)),
IF(CONCATENATE($A15,$B15)="MERC",INDEX(MERCADO!$D:$D,MATCH($C15,MERCADO!$A:$A,0)),
IF(CONCATENATE($A15,$B15)="CCOMP",INDEX(COMPOSICAO!$H:$H,MATCH($C15,COMPOSICAO!$A:$A,0)),""
))))))))),"*Verificar código*"))</f>
        <v>M3</v>
      </c>
      <c r="F15" s="335">
        <v>5.6800000000000003E-2</v>
      </c>
      <c r="G15" s="335"/>
      <c r="H15" s="334" t="str">
        <f>PROPER(IFERROR(
IF(C15="","",
IF(CONCATENATE($A15,$B15)="IIOPES",INDEX(IIOPES!$D:$D,MATCH($C15,IIOPES!$A:$A,0)),
IF(CONCATENATE($A15,$B15)="CDER",INDEX(CDER!$D:$D,MATCH($C15,CDER!$A:$A,0)),
IF(CONCATENATE($A15,$B15)="ISINAPI",INDEX(ISINAPI!$E:$E,MATCH($C15,ISINAPI!$A:$A,0)),
IF(CONCATENATE($A15,$B15)="CSINAPI",INDEX(CSINAPI!$D:$D,MATCH($C15,CSINAPI!$A:$A,0)),
IF(CONCATENATE($A15,$B15)="CCESAN",INDEX(CCESAN!$D:$D,MATCH($C15,CCESAN!$A:$A,0)),
IF(CONCATENATE($A15,$B15)="CSCORIO",INDEX(CSCORIO!$D:$D,MATCH($C15,CSCORIO!$A:$A,0)),
IF(CONCATENATE($A15,$B15)="MERC",INDEX(MERCADO!$E:$E,MATCH($C15,MERCADO!$A:$A,0)),
IF(CONCATENATE($A15,$B15)="CCOMP",INDEX(COMPOSICAO!$I:$I,MATCH($C15,COMPOSICAO!$A:$A,0)),""
))))))))),"*Verificar código*"))</f>
        <v>90</v>
      </c>
      <c r="I15" s="336">
        <f t="shared" si="1"/>
        <v>5.1100000000000003</v>
      </c>
      <c r="J15" s="323"/>
      <c r="K15" s="323"/>
    </row>
    <row r="16" spans="1:996 16376:16376" ht="21.75" customHeight="1">
      <c r="A16" s="332" t="s">
        <v>1208</v>
      </c>
      <c r="B16" s="332" t="s">
        <v>76</v>
      </c>
      <c r="C16" s="332">
        <v>13284</v>
      </c>
      <c r="D16" s="333" t="str">
        <f>PROPER(IFERROR(
IF(C16="","",
IF(CONCATENATE($A16,$B16)="IIOPES",INDEX(IIOPES!$B:$B,MATCH($C16,IIOPES!$A:$A,0)),
IF(CONCATENATE($A16,$B16)="CDER",INDEX(CDER!$B:$B,MATCH($C16,CDER!$A:$A,0)),
IF(CONCATENATE($A16,$B16)="ISINAPI",INDEX(ISINAPI!$B:$B,MATCH($C16,ISINAPI!$A:$A,0)),
IF(CONCATENATE($A16,$B16)="CSINAPI",INDEX(CSINAPI!$B:$B,MATCH($C16,CSINAPI!$A:$A,0)),
IF(CONCATENATE($A16,$B16)="CCESAN",INDEX(CCESAN!$B:$B,MATCH($C16,CCESAN!$A:$A,0)),
IF(CONCATENATE($A16,$B16)="CSCORIO",INDEX(CSCORIO!$B:$B,MATCH($C16,CSCORIO!$A:$A,0)),
IF(CONCATENATE($A16,$B16)="MERC",INDEX(MERCADO!$B:$B,MATCH($C16,MERCADO!$A:$A,0)),
IF(CONCATENATE($A16,$B16)="CCOMP",INDEX(COMPOSICAO!$B:$B,MATCH($C16,COMPOSICAO!$A:$A,0)),""
))))))))),"*Verificar código*"))</f>
        <v>Cimento Portland De Alto Forno (Af) Cp Iii-40</v>
      </c>
      <c r="E16" s="334" t="str">
        <f>PROPER(IFERROR(
IF(D16="","",
IF(CONCATENATE($A16,$B16)="IIOPES",INDEX(IIOPES!$C:$C,MATCH($C16,IIOPES!$A:$A,0)),
IF(CONCATENATE($A16,$B16)="CDER",INDEX(CDER!$C:$C,MATCH($C16,CDER!$A:$A,0)),
IF(CONCATENATE($A16,$B16)="ISINAPI",INDEX(ISINAPI!$C:$C,MATCH($C16,ISINAPI!$A:$A,0)),
IF(CONCATENATE($A16,$B16)="CSINAPI",INDEX(CSINAPI!$C:$C,MATCH($C16,CSINAPI!$A:$A,0)),
IF(CONCATENATE($A16,$B16)="CCESAN",INDEX(CCESAN!$C:$C,MATCH($C16,CCESAN!$A:$A,0)),
IF(CONCATENATE($A16,$B16)="CSCORIO",INDEX(CSCORIO!$C:$C,MATCH($C16,CSCORIO!$A:$A,0)),
IF(CONCATENATE($A16,$B16)="MERC",INDEX(MERCADO!$D:$D,MATCH($C16,MERCADO!$A:$A,0)),
IF(CONCATENATE($A16,$B16)="CCOMP",INDEX(COMPOSICAO!$H:$H,MATCH($C16,COMPOSICAO!$A:$A,0)),""
))))))))),"*Verificar código*"))</f>
        <v>Kg</v>
      </c>
      <c r="F16" s="335">
        <v>50</v>
      </c>
      <c r="G16" s="335"/>
      <c r="H16" s="334" t="str">
        <f>PROPER(IFERROR(
IF(C16="","",
IF(CONCATENATE($A16,$B16)="IIOPES",INDEX(IIOPES!$D:$D,MATCH($C16,IIOPES!$A:$A,0)),
IF(CONCATENATE($A16,$B16)="CDER",INDEX(CDER!$D:$D,MATCH($C16,CDER!$A:$A,0)),
IF(CONCATENATE($A16,$B16)="ISINAPI",INDEX(ISINAPI!$E:$E,MATCH($C16,ISINAPI!$A:$A,0)),
IF(CONCATENATE($A16,$B16)="CSINAPI",INDEX(CSINAPI!$D:$D,MATCH($C16,CSINAPI!$A:$A,0)),
IF(CONCATENATE($A16,$B16)="CCESAN",INDEX(CCESAN!$D:$D,MATCH($C16,CCESAN!$A:$A,0)),
IF(CONCATENATE($A16,$B16)="CSCORIO",INDEX(CSCORIO!$D:$D,MATCH($C16,CSCORIO!$A:$A,0)),
IF(CONCATENATE($A16,$B16)="MERC",INDEX(MERCADO!$E:$E,MATCH($C16,MERCADO!$A:$A,0)),
IF(CONCATENATE($A16,$B16)="CCOMP",INDEX(COMPOSICAO!$I:$I,MATCH($C16,COMPOSICAO!$A:$A,0)),""
))))))))),"*Verificar código*"))</f>
        <v>0,61</v>
      </c>
      <c r="I16" s="336">
        <f t="shared" si="1"/>
        <v>30.5</v>
      </c>
      <c r="J16" s="323"/>
      <c r="K16" s="323"/>
    </row>
    <row r="17" spans="1:11" ht="55.5" customHeight="1">
      <c r="A17" s="332" t="s">
        <v>1276</v>
      </c>
      <c r="B17" s="332" t="s">
        <v>76</v>
      </c>
      <c r="C17" s="332">
        <v>91277</v>
      </c>
      <c r="D17" s="333" t="str">
        <f>PROPER(IFERROR(
IF(C17="","",
IF(CONCATENATE($A17,$B17)="IIOPES",INDEX(IIOPES!$B:$B,MATCH($C17,IIOPES!$A:$A,0)),
IF(CONCATENATE($A17,$B17)="CDER",INDEX(CDER!$B:$B,MATCH($C17,CDER!$A:$A,0)),
IF(CONCATENATE($A17,$B17)="ISINAPI",INDEX(ISINAPI!$B:$B,MATCH($C17,ISINAPI!$A:$A,0)),
IF(CONCATENATE($A17,$B17)="CSINAPI",INDEX(CSINAPI!$B:$B,MATCH($C17,CSINAPI!$A:$A,0)),
IF(CONCATENATE($A17,$B17)="CCESAN",INDEX(CCESAN!$B:$B,MATCH($C17,CCESAN!$A:$A,0)),
IF(CONCATENATE($A17,$B17)="CSCORIO",INDEX(CSCORIO!$B:$B,MATCH($C17,CSCORIO!$A:$A,0)),
IF(CONCATENATE($A17,$B17)="MERC",INDEX(MERCADO!$B:$B,MATCH($C17,MERCADO!$A:$A,0)),
IF(CONCATENATE($A17,$B17)="CCOMP",INDEX(COMPOSICAO!$B:$B,MATCH($C17,COMPOSICAO!$A:$A,0)),""
))))))))),"*Verificar código*"))</f>
        <v>Placa Vibratória Reversível Com Motor 4 Tempos A Gasolina, Força Centr 
Ífuga De 25 Kn (2500 Kgf), Potência 5,5 Cv - Chp Diurno. Af_08/2015</v>
      </c>
      <c r="E17" s="334" t="str">
        <f>PROPER(IFERROR(
IF(D17="","",
IF(CONCATENATE($A17,$B17)="IIOPES",INDEX(IIOPES!$C:$C,MATCH($C17,IIOPES!$A:$A,0)),
IF(CONCATENATE($A17,$B17)="CDER",INDEX(CDER!$C:$C,MATCH($C17,CDER!$A:$A,0)),
IF(CONCATENATE($A17,$B17)="ISINAPI",INDEX(ISINAPI!$C:$C,MATCH($C17,ISINAPI!$A:$A,0)),
IF(CONCATENATE($A17,$B17)="CSINAPI",INDEX(CSINAPI!$C:$C,MATCH($C17,CSINAPI!$A:$A,0)),
IF(CONCATENATE($A17,$B17)="CCESAN",INDEX(CCESAN!$C:$C,MATCH($C17,CCESAN!$A:$A,0)),
IF(CONCATENATE($A17,$B17)="CSCORIO",INDEX(CSCORIO!$C:$C,MATCH($C17,CSCORIO!$A:$A,0)),
IF(CONCATENATE($A17,$B17)="MERC",INDEX(MERCADO!$D:$D,MATCH($C17,MERCADO!$A:$A,0)),
IF(CONCATENATE($A17,$B17)="CCOMP",INDEX(COMPOSICAO!$H:$H,MATCH($C17,COMPOSICAO!$A:$A,0)),""
))))))))),"*Verificar código*"))</f>
        <v>Chp</v>
      </c>
      <c r="F17" s="335">
        <v>5.4999999999999997E-3</v>
      </c>
      <c r="G17" s="335"/>
      <c r="H17" s="334" t="str">
        <f>PROPER(IFERROR(
IF(C17="","",
IF(CONCATENATE($A17,$B17)="IIOPES",INDEX(IIOPES!$D:$D,MATCH($C17,IIOPES!$A:$A,0)),
IF(CONCATENATE($A17,$B17)="CDER",INDEX(CDER!$D:$D,MATCH($C17,CDER!$A:$A,0)),
IF(CONCATENATE($A17,$B17)="ISINAPI",INDEX(ISINAPI!$E:$E,MATCH($C17,ISINAPI!$A:$A,0)),
IF(CONCATENATE($A17,$B17)="CSINAPI",INDEX(CSINAPI!$D:$D,MATCH($C17,CSINAPI!$A:$A,0)),
IF(CONCATENATE($A17,$B17)="CCESAN",INDEX(CCESAN!$D:$D,MATCH($C17,CCESAN!$A:$A,0)),
IF(CONCATENATE($A17,$B17)="CSCORIO",INDEX(CSCORIO!$D:$D,MATCH($C17,CSCORIO!$A:$A,0)),
IF(CONCATENATE($A17,$B17)="MERC",INDEX(MERCADO!$E:$E,MATCH($C17,MERCADO!$A:$A,0)),
IF(CONCATENATE($A17,$B17)="CCOMP",INDEX(COMPOSICAO!$I:$I,MATCH($C17,COMPOSICAO!$A:$A,0)),""
))))))))),"*Verificar código*"))</f>
        <v>10,66</v>
      </c>
      <c r="I17" s="336">
        <f t="shared" ref="I17:I19" si="2">IFERROR(ROUND(H17*F17*(1+G17),2),"")</f>
        <v>0.06</v>
      </c>
      <c r="J17" s="323"/>
      <c r="K17" s="323"/>
    </row>
    <row r="18" spans="1:11" ht="62.25" customHeight="1">
      <c r="A18" s="332" t="s">
        <v>1276</v>
      </c>
      <c r="B18" s="332" t="s">
        <v>76</v>
      </c>
      <c r="C18" s="332">
        <v>91278</v>
      </c>
      <c r="D18" s="333" t="str">
        <f>PROPER(IFERROR(
IF(C18="","",
IF(CONCATENATE($A18,$B18)="IIOPES",INDEX(IIOPES!$B:$B,MATCH($C18,IIOPES!$A:$A,0)),
IF(CONCATENATE($A18,$B18)="CDER",INDEX(CDER!$B:$B,MATCH($C18,CDER!$A:$A,0)),
IF(CONCATENATE($A18,$B18)="ISINAPI",INDEX(ISINAPI!$B:$B,MATCH($C18,ISINAPI!$A:$A,0)),
IF(CONCATENATE($A18,$B18)="CSINAPI",INDEX(CSINAPI!$B:$B,MATCH($C18,CSINAPI!$A:$A,0)),
IF(CONCATENATE($A18,$B18)="CCESAN",INDEX(CCESAN!$B:$B,MATCH($C18,CCESAN!$A:$A,0)),
IF(CONCATENATE($A18,$B18)="CSCORIO",INDEX(CSCORIO!$B:$B,MATCH($C18,CSCORIO!$A:$A,0)),
IF(CONCATENATE($A18,$B18)="MERC",INDEX(MERCADO!$B:$B,MATCH($C18,MERCADO!$A:$A,0)),
IF(CONCATENATE($A18,$B18)="CCOMP",INDEX(COMPOSICAO!$B:$B,MATCH($C18,COMPOSICAO!$A:$A,0)),""
))))))))),"*Verificar código*"))</f>
        <v>Placa Vibratória Reversível Com Motor 4 Tempos A Gasolina, Força Centr 
Ífuga De 25 Kn (2500 Kgf), Potência 5,5 Cv - Chi Diurno. Af_08/201</v>
      </c>
      <c r="E18" s="334" t="str">
        <f>PROPER(IFERROR(
IF(D18="","",
IF(CONCATENATE($A18,$B18)="IIOPES",INDEX(IIOPES!$C:$C,MATCH($C18,IIOPES!$A:$A,0)),
IF(CONCATENATE($A18,$B18)="CDER",INDEX(CDER!$C:$C,MATCH($C18,CDER!$A:$A,0)),
IF(CONCATENATE($A18,$B18)="ISINAPI",INDEX(ISINAPI!$C:$C,MATCH($C18,ISINAPI!$A:$A,0)),
IF(CONCATENATE($A18,$B18)="CSINAPI",INDEX(CSINAPI!$C:$C,MATCH($C18,CSINAPI!$A:$A,0)),
IF(CONCATENATE($A18,$B18)="CCESAN",INDEX(CCESAN!$C:$C,MATCH($C18,CCESAN!$A:$A,0)),
IF(CONCATENATE($A18,$B18)="CSCORIO",INDEX(CSCORIO!$C:$C,MATCH($C18,CSCORIO!$A:$A,0)),
IF(CONCATENATE($A18,$B18)="MERC",INDEX(MERCADO!$D:$D,MATCH($C18,MERCADO!$A:$A,0)),
IF(CONCATENATE($A18,$B18)="CCOMP",INDEX(COMPOSICAO!$H:$H,MATCH($C18,COMPOSICAO!$A:$A,0)),""
))))))))),"*Verificar código*"))</f>
        <v xml:space="preserve">Chi </v>
      </c>
      <c r="F18" s="335">
        <v>0.12970000000000001</v>
      </c>
      <c r="G18" s="335"/>
      <c r="H18" s="334" t="str">
        <f>PROPER(IFERROR(
IF(C18="","",
IF(CONCATENATE($A18,$B18)="IIOPES",INDEX(IIOPES!$D:$D,MATCH($C18,IIOPES!$A:$A,0)),
IF(CONCATENATE($A18,$B18)="CDER",INDEX(CDER!$D:$D,MATCH($C18,CDER!$A:$A,0)),
IF(CONCATENATE($A18,$B18)="ISINAPI",INDEX(ISINAPI!$E:$E,MATCH($C18,ISINAPI!$A:$A,0)),
IF(CONCATENATE($A18,$B18)="CSINAPI",INDEX(CSINAPI!$D:$D,MATCH($C18,CSINAPI!$A:$A,0)),
IF(CONCATENATE($A18,$B18)="CCESAN",INDEX(CCESAN!$D:$D,MATCH($C18,CCESAN!$A:$A,0)),
IF(CONCATENATE($A18,$B18)="CSCORIO",INDEX(CSCORIO!$D:$D,MATCH($C18,CSCORIO!$A:$A,0)),
IF(CONCATENATE($A18,$B18)="MERC",INDEX(MERCADO!$E:$E,MATCH($C18,MERCADO!$A:$A,0)),
IF(CONCATENATE($A18,$B18)="CCOMP",INDEX(COMPOSICAO!$I:$I,MATCH($C18,COMPOSICAO!$A:$A,0)),""
))))))))),"*Verificar código*"))</f>
        <v>0,58</v>
      </c>
      <c r="I18" s="336">
        <f t="shared" si="2"/>
        <v>0.08</v>
      </c>
      <c r="J18" s="323"/>
      <c r="K18" s="323"/>
    </row>
    <row r="19" spans="1:11" ht="45" customHeight="1">
      <c r="A19" s="332" t="s">
        <v>1276</v>
      </c>
      <c r="B19" s="332" t="s">
        <v>76</v>
      </c>
      <c r="C19" s="332">
        <v>91283</v>
      </c>
      <c r="D19" s="333" t="str">
        <f>PROPER(IFERROR(
IF(C19="","",
IF(CONCATENATE($A19,$B19)="IIOPES",INDEX(IIOPES!$B:$B,MATCH($C19,IIOPES!$A:$A,0)),
IF(CONCATENATE($A19,$B19)="CDER",INDEX(CDER!$B:$B,MATCH($C19,CDER!$A:$A,0)),
IF(CONCATENATE($A19,$B19)="ISINAPI",INDEX(ISINAPI!$B:$B,MATCH($C19,ISINAPI!$A:$A,0)),
IF(CONCATENATE($A19,$B19)="CSINAPI",INDEX(CSINAPI!$B:$B,MATCH($C19,CSINAPI!$A:$A,0)),
IF(CONCATENATE($A19,$B19)="CCESAN",INDEX(CCESAN!$B:$B,MATCH($C19,CCESAN!$A:$A,0)),
IF(CONCATENATE($A19,$B19)="CSCORIO",INDEX(CSCORIO!$B:$B,MATCH($C19,CSCORIO!$A:$A,0)),
IF(CONCATENATE($A19,$B19)="MERC",INDEX(MERCADO!$B:$B,MATCH($C19,MERCADO!$A:$A,0)),
IF(CONCATENATE($A19,$B19)="CCOMP",INDEX(COMPOSICAO!$B:$B,MATCH($C19,COMPOSICAO!$A:$A,0)),""
))))))))),"*Verificar código*"))</f>
        <v>Cortadora De Piso Com Motor 4 Tempos A Gasolina, Potência De 13 Hp, Com Disco De Corte Diamantado Segmentado Para Concreto, Diâmetro De 350
Mm, Furo De 1" (14 X 1") - Chp Diurno. Af_08/20</v>
      </c>
      <c r="E19" s="334" t="str">
        <f>PROPER(IFERROR(
IF(D19="","",
IF(CONCATENATE($A19,$B19)="IIOPES",INDEX(IIOPES!$C:$C,MATCH($C19,IIOPES!$A:$A,0)),
IF(CONCATENATE($A19,$B19)="CDER",INDEX(CDER!$C:$C,MATCH($C19,CDER!$A:$A,0)),
IF(CONCATENATE($A19,$B19)="ISINAPI",INDEX(ISINAPI!$C:$C,MATCH($C19,ISINAPI!$A:$A,0)),
IF(CONCATENATE($A19,$B19)="CSINAPI",INDEX(CSINAPI!$C:$C,MATCH($C19,CSINAPI!$A:$A,0)),
IF(CONCATENATE($A19,$B19)="CCESAN",INDEX(CCESAN!$C:$C,MATCH($C19,CCESAN!$A:$A,0)),
IF(CONCATENATE($A19,$B19)="CSCORIO",INDEX(CSCORIO!$C:$C,MATCH($C19,CSCORIO!$A:$A,0)),
IF(CONCATENATE($A19,$B19)="MERC",INDEX(MERCADO!$D:$D,MATCH($C19,MERCADO!$A:$A,0)),
IF(CONCATENATE($A19,$B19)="CCOMP",INDEX(COMPOSICAO!$H:$H,MATCH($C19,COMPOSICAO!$A:$A,0)),""
))))))))),"*Verificar código*"))</f>
        <v>Chp</v>
      </c>
      <c r="F19" s="335">
        <v>1.35E-2</v>
      </c>
      <c r="G19" s="335"/>
      <c r="H19" s="334" t="str">
        <f>PROPER(IFERROR(
IF(C19="","",
IF(CONCATENATE($A19,$B19)="IIOPES",INDEX(IIOPES!$D:$D,MATCH($C19,IIOPES!$A:$A,0)),
IF(CONCATENATE($A19,$B19)="CDER",INDEX(CDER!$D:$D,MATCH($C19,CDER!$A:$A,0)),
IF(CONCATENATE($A19,$B19)="ISINAPI",INDEX(ISINAPI!$E:$E,MATCH($C19,ISINAPI!$A:$A,0)),
IF(CONCATENATE($A19,$B19)="CSINAPI",INDEX(CSINAPI!$D:$D,MATCH($C19,CSINAPI!$A:$A,0)),
IF(CONCATENATE($A19,$B19)="CCESAN",INDEX(CCESAN!$D:$D,MATCH($C19,CCESAN!$A:$A,0)),
IF(CONCATENATE($A19,$B19)="CSCORIO",INDEX(CSCORIO!$D:$D,MATCH($C19,CSCORIO!$A:$A,0)),
IF(CONCATENATE($A19,$B19)="MERC",INDEX(MERCADO!$E:$E,MATCH($C19,MERCADO!$A:$A,0)),
IF(CONCATENATE($A19,$B19)="CCOMP",INDEX(COMPOSICAO!$I:$I,MATCH($C19,COMPOSICAO!$A:$A,0)),""
))))))))),"*Verificar código*"))</f>
        <v>10,57</v>
      </c>
      <c r="I19" s="336">
        <f t="shared" si="2"/>
        <v>0.14000000000000001</v>
      </c>
      <c r="J19" s="323"/>
      <c r="K19" s="323"/>
    </row>
    <row r="20" spans="1:11" ht="81" customHeight="1">
      <c r="A20" s="332" t="s">
        <v>1276</v>
      </c>
      <c r="B20" s="332" t="s">
        <v>76</v>
      </c>
      <c r="C20" s="332">
        <v>91285</v>
      </c>
      <c r="D20" s="333" t="str">
        <f>PROPER(IFERROR(
IF(C20="","",
IF(CONCATENATE($A20,$B20)="IIOPES",INDEX(IIOPES!$B:$B,MATCH($C20,IIOPES!$A:$A,0)),
IF(CONCATENATE($A20,$B20)="CDER",INDEX(CDER!$B:$B,MATCH($C20,CDER!$A:$A,0)),
IF(CONCATENATE($A20,$B20)="ISINAPI",INDEX(ISINAPI!$B:$B,MATCH($C20,ISINAPI!$A:$A,0)),
IF(CONCATENATE($A20,$B20)="CSINAPI",INDEX(CSINAPI!$B:$B,MATCH($C20,CSINAPI!$A:$A,0)),
IF(CONCATENATE($A20,$B20)="CCESAN",INDEX(CCESAN!$B:$B,MATCH($C20,CCESAN!$A:$A,0)),
IF(CONCATENATE($A20,$B20)="CSCORIO",INDEX(CSCORIO!$B:$B,MATCH($C20,CSCORIO!$A:$A,0)),
IF(CONCATENATE($A20,$B20)="MERC",INDEX(MERCADO!$B:$B,MATCH($C20,MERCADO!$A:$A,0)),
IF(CONCATENATE($A20,$B20)="CCOMP",INDEX(COMPOSICAO!$B:$B,MATCH($C20,COMPOSICAO!$A:$A,0)),""
))))))))),"*Verificar código*"))</f>
        <v>Cortadora De Piso Com Motor 4 Tempos A Gasolina, Potência De 13 Hp, Com Disco De Corte Diamantado Segmentado Para Concreto, Diâmetro De 350
Mm, Furo De 1" (14 X 1") - C</v>
      </c>
      <c r="E20" s="334" t="str">
        <f>PROPER(IFERROR(
IF(D20="","",
IF(CONCATENATE($A20,$B20)="IIOPES",INDEX(IIOPES!$C:$C,MATCH($C20,IIOPES!$A:$A,0)),
IF(CONCATENATE($A20,$B20)="CDER",INDEX(CDER!$C:$C,MATCH($C20,CDER!$A:$A,0)),
IF(CONCATENATE($A20,$B20)="ISINAPI",INDEX(ISINAPI!$C:$C,MATCH($C20,ISINAPI!$A:$A,0)),
IF(CONCATENATE($A20,$B20)="CSINAPI",INDEX(CSINAPI!$C:$C,MATCH($C20,CSINAPI!$A:$A,0)),
IF(CONCATENATE($A20,$B20)="CCESAN",INDEX(CCESAN!$C:$C,MATCH($C20,CCESAN!$A:$A,0)),
IF(CONCATENATE($A20,$B20)="CSCORIO",INDEX(CSCORIO!$C:$C,MATCH($C20,CSCORIO!$A:$A,0)),
IF(CONCATENATE($A20,$B20)="MERC",INDEX(MERCADO!$D:$D,MATCH($C20,MERCADO!$A:$A,0)),
IF(CONCATENATE($A20,$B20)="CCOMP",INDEX(COMPOSICAO!$H:$H,MATCH($C20,COMPOSICAO!$A:$A,0)),""
))))))))),"*Verificar código*"))</f>
        <v>Chi</v>
      </c>
      <c r="F20" s="335">
        <v>0.1217</v>
      </c>
      <c r="G20" s="335"/>
      <c r="H20" s="334" t="str">
        <f>PROPER(IFERROR(
IF(C20="","",
IF(CONCATENATE($A20,$B20)="IIOPES",INDEX(IIOPES!$D:$D,MATCH($C20,IIOPES!$A:$A,0)),
IF(CONCATENATE($A20,$B20)="CDER",INDEX(CDER!$D:$D,MATCH($C20,CDER!$A:$A,0)),
IF(CONCATENATE($A20,$B20)="ISINAPI",INDEX(ISINAPI!$E:$E,MATCH($C20,ISINAPI!$A:$A,0)),
IF(CONCATENATE($A20,$B20)="CSINAPI",INDEX(CSINAPI!$D:$D,MATCH($C20,CSINAPI!$A:$A,0)),
IF(CONCATENATE($A20,$B20)="CCESAN",INDEX(CCESAN!$D:$D,MATCH($C20,CCESAN!$A:$A,0)),
IF(CONCATENATE($A20,$B20)="CSCORIO",INDEX(CSCORIO!$D:$D,MATCH($C20,CSCORIO!$A:$A,0)),
IF(CONCATENATE($A20,$B20)="MERC",INDEX(MERCADO!$E:$E,MATCH($C20,MERCADO!$A:$A,0)),
IF(CONCATENATE($A20,$B20)="CCOMP",INDEX(COMPOSICAO!$I:$I,MATCH($C20,COMPOSICAO!$A:$A,0)),""
))))))))),"*Verificar código*"))</f>
        <v>0,49</v>
      </c>
      <c r="I20" s="336">
        <f t="shared" si="1"/>
        <v>0.06</v>
      </c>
      <c r="J20" s="323"/>
      <c r="K20" s="323"/>
    </row>
    <row r="21" spans="1:11">
      <c r="A21" s="339"/>
      <c r="B21" s="338"/>
      <c r="C21" s="338"/>
      <c r="D21" s="333" t="str">
        <f>PROPER(IFERROR(
IF(C21="","",
IF(CONCATENATE($A21,$B21)="IIOPES",INDEX(IIOPES!$B:$B,MATCH($C21,IIOPES!$A:$A,0)),
IF(CONCATENATE($A21,$B21)="CDER",INDEX(CDER!$B:$B,MATCH($C21,CDER!$A:$A,0)),
IF(CONCATENATE($A21,$B21)="ISINAPI",INDEX(ISINAPI!$B:$B,MATCH($C21,ISINAPI!$A:$A,0)),
IF(CONCATENATE($A21,$B21)="CSINAPI",INDEX(CSINAPI!$B:$B,MATCH($C21,CSINAPI!$A:$A,0)),
IF(CONCATENATE($A21,$B21)="CCESAN",INDEX(CCESAN!$B:$B,MATCH($C21,CCESAN!$A:$A,0)),
IF(CONCATENATE($A21,$B21)="CSCORIO",INDEX(CSCORIO!$B:$B,MATCH($C21,CSCORIO!$A:$A,0)),
IF(CONCATENATE($A21,$B21)="MERC",INDEX(MERCADO!$B:$B,MATCH($C21,MERCADO!$A:$A,0)),
IF(CONCATENATE($A21,$B21)="CCOMP",INDEX(COMPOSICAO!$B:$B,MATCH($C21,COMPOSICAO!$A:$A,0)),""
))))))))),"*Verificar código*"))</f>
        <v/>
      </c>
      <c r="E21" s="339"/>
      <c r="F21" s="340"/>
      <c r="G21" s="340"/>
      <c r="H21" s="341"/>
      <c r="I21" s="341"/>
      <c r="J21" s="323"/>
      <c r="K21" s="323"/>
    </row>
  </sheetData>
  <mergeCells count="7">
    <mergeCell ref="B5:G5"/>
    <mergeCell ref="A6:G6"/>
    <mergeCell ref="A11:G11"/>
    <mergeCell ref="A1:K1"/>
    <mergeCell ref="B3:I3"/>
    <mergeCell ref="B2:I2"/>
    <mergeCell ref="B4:G4"/>
  </mergeCells>
  <conditionalFormatting sqref="D13:E16 D8:E9 H8:H9 D17:D21 E17:E20 H13:H20">
    <cfRule type="expression" dxfId="0" priority="29">
      <formula>IF($D8="*verificar código*",TRUE,FALSE)</formula>
    </cfRule>
  </conditionalFormatting>
  <dataValidations count="3">
    <dataValidation type="list" errorStyle="warning" allowBlank="1" showInputMessage="1" showErrorMessage="1" error="Selecionar Referencial compatível" sqref="XEV1:XFD3">
      <formula1>DADOS</formula1>
    </dataValidation>
    <dataValidation type="list" allowBlank="1" showInputMessage="1" showErrorMessage="1" errorTitle="Entrar informação" error="Informar referencial de preço válido." sqref="B8:B9 B13:B20">
      <formula1>DADOS</formula1>
    </dataValidation>
    <dataValidation type="list" allowBlank="1" showInputMessage="1" showErrorMessage="1" errorTitle="Entrar informação" error="Defina o Tipo:_x000a_I = Insumo_x000a_C = Composição" sqref="A8:A9 A13:A20">
      <formula1>ETAPA</formula1>
    </dataValidation>
  </dataValidations>
  <printOptions horizontalCentered="1"/>
  <pageMargins left="0.39370078740157483" right="0.39370078740157483" top="1.7716535433070868" bottom="0.78740157480314965" header="0.39370078740157483" footer="0.39370078740157483"/>
  <pageSetup paperSize="9" scale="79" fitToHeight="0" pageOrder="overThenDown" orientation="portrait" useFirstPageNumber="1" r:id="rId1"/>
  <headerFooter alignWithMargins="0">
    <oddHeader>&amp;C&amp;G</oddHeader>
    <oddFooter>&amp;R&amp;"Glacial Indifference,Regular"&amp;8Página &amp;P/&amp;N</oddFooter>
  </headerFooter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4">
    <tabColor theme="9" tint="-0.499984740745262"/>
    <pageSetUpPr fitToPage="1"/>
  </sheetPr>
  <dimension ref="A1:XFC50"/>
  <sheetViews>
    <sheetView zoomScaleNormal="100" zoomScaleSheetLayoutView="100" workbookViewId="0">
      <selection activeCell="B3" sqref="B3:E3"/>
    </sheetView>
  </sheetViews>
  <sheetFormatPr defaultColWidth="0" defaultRowHeight="14.25" zeroHeight="1"/>
  <cols>
    <col min="1" max="1" width="14.875" style="73" bestFit="1" customWidth="1"/>
    <col min="2" max="2" width="21.375" style="73" customWidth="1"/>
    <col min="3" max="3" width="13.5" style="73" customWidth="1"/>
    <col min="4" max="5" width="11.75" style="73" customWidth="1"/>
    <col min="6" max="6" width="0" style="26" hidden="1" customWidth="1"/>
    <col min="7" max="16383" width="9" style="26" hidden="1"/>
    <col min="16384" max="16384" width="0.875" style="26" customWidth="1"/>
  </cols>
  <sheetData>
    <row r="1" spans="1:996 16376:16376" ht="28.35" customHeight="1">
      <c r="A1" s="485" t="s">
        <v>1226</v>
      </c>
      <c r="B1" s="485"/>
      <c r="C1" s="485"/>
      <c r="D1" s="485"/>
      <c r="E1" s="485"/>
    </row>
    <row r="2" spans="1:996 16376:16376" s="17" customFormat="1" ht="30" customHeight="1">
      <c r="A2" s="202" t="str">
        <f>BDI!$A$4</f>
        <v>OBRA:</v>
      </c>
      <c r="B2" s="487" t="str">
        <f>ORCAMENTO!C2</f>
        <v>CONSTRUÇÃO DE FAIXAS ELEVADAS EM DIVERSAS RUAS</v>
      </c>
      <c r="C2" s="487"/>
      <c r="D2" s="487"/>
      <c r="E2" s="487"/>
      <c r="F2" s="222"/>
      <c r="G2" s="182"/>
      <c r="H2" s="182"/>
      <c r="I2" s="182"/>
      <c r="J2" s="137"/>
      <c r="K2" s="137"/>
      <c r="L2" s="133"/>
      <c r="M2" s="16"/>
      <c r="N2" s="16"/>
      <c r="O2" s="16"/>
      <c r="P2" s="134"/>
      <c r="Q2" s="135"/>
      <c r="R2" s="13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21"/>
      <c r="XEV2" s="17" t="s">
        <v>20</v>
      </c>
    </row>
    <row r="3" spans="1:996 16376:16376" s="17" customFormat="1" ht="20.100000000000001" customHeight="1">
      <c r="A3" s="202" t="str">
        <f>BDI!$A$5</f>
        <v>ENDEREÇO:</v>
      </c>
      <c r="B3" s="473" t="str">
        <f>ORCAMENTO!C3</f>
        <v xml:space="preserve">BAIXO GUANDU - ES </v>
      </c>
      <c r="C3" s="473"/>
      <c r="D3" s="473"/>
      <c r="E3" s="473"/>
      <c r="F3" s="222"/>
      <c r="G3" s="182"/>
      <c r="H3" s="182"/>
      <c r="I3" s="182"/>
      <c r="J3" s="138"/>
      <c r="K3" s="138"/>
      <c r="L3" s="133"/>
      <c r="M3" s="16"/>
      <c r="N3" s="16"/>
      <c r="O3" s="16"/>
      <c r="P3" s="134"/>
      <c r="Q3" s="135"/>
      <c r="R3" s="13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21"/>
      <c r="XEV3" s="17" t="s">
        <v>990</v>
      </c>
    </row>
    <row r="4" spans="1:996 16376:16376">
      <c r="A4" s="223" t="s">
        <v>78</v>
      </c>
      <c r="B4" s="483" t="s">
        <v>81</v>
      </c>
      <c r="C4" s="483"/>
      <c r="D4" s="224" t="s">
        <v>19</v>
      </c>
      <c r="E4" s="224" t="s">
        <v>80</v>
      </c>
    </row>
    <row r="5" spans="1:996 16376:16376" ht="72" customHeight="1">
      <c r="A5" s="225">
        <v>1</v>
      </c>
      <c r="B5" s="484"/>
      <c r="C5" s="484"/>
      <c r="D5" s="226"/>
      <c r="E5" s="227">
        <f>LARGE(E13,1)</f>
        <v>0</v>
      </c>
    </row>
    <row r="6" spans="1:996 16376:16376" ht="5.65" customHeight="1">
      <c r="A6" s="228"/>
      <c r="B6" s="229"/>
      <c r="C6" s="228"/>
      <c r="D6" s="228"/>
      <c r="E6" s="228"/>
    </row>
    <row r="7" spans="1:996 16376:16376">
      <c r="A7" s="486" t="s">
        <v>1210</v>
      </c>
      <c r="B7" s="486" t="s">
        <v>1211</v>
      </c>
      <c r="C7" s="486" t="s">
        <v>1217</v>
      </c>
      <c r="D7" s="486" t="s">
        <v>80</v>
      </c>
      <c r="E7" s="486"/>
    </row>
    <row r="8" spans="1:996 16376:16376">
      <c r="A8" s="486"/>
      <c r="B8" s="486"/>
      <c r="C8" s="486"/>
      <c r="D8" s="230" t="s">
        <v>79</v>
      </c>
      <c r="E8" s="230" t="s">
        <v>991</v>
      </c>
    </row>
    <row r="9" spans="1:996 16376:16376">
      <c r="A9" s="486"/>
      <c r="B9" s="486"/>
      <c r="C9" s="486"/>
      <c r="D9" s="231">
        <v>44652</v>
      </c>
      <c r="E9" s="231" t="str">
        <f>ORCAMENTO!J3</f>
        <v>SINAPI MAR/2026, DER JAN/2026, DER-R NOV/2025</v>
      </c>
    </row>
    <row r="10" spans="1:996 16376:16376" ht="28.5" customHeight="1">
      <c r="A10" s="232"/>
      <c r="B10" s="233"/>
      <c r="C10" s="234"/>
      <c r="D10" s="235"/>
      <c r="E10" s="236">
        <f>D10</f>
        <v>0</v>
      </c>
    </row>
    <row r="11" spans="1:996 16376:16376" ht="28.5" customHeight="1">
      <c r="A11" s="232"/>
      <c r="B11" s="233"/>
      <c r="C11" s="234"/>
      <c r="D11" s="235"/>
      <c r="E11" s="236">
        <f>D11</f>
        <v>0</v>
      </c>
    </row>
    <row r="12" spans="1:996 16376:16376" ht="28.5" customHeight="1">
      <c r="A12" s="232"/>
      <c r="B12" s="233"/>
      <c r="C12" s="234"/>
      <c r="D12" s="235"/>
      <c r="E12" s="236">
        <f>D12</f>
        <v>0</v>
      </c>
    </row>
    <row r="13" spans="1:996 16376:16376">
      <c r="A13" s="481" t="s">
        <v>1220</v>
      </c>
      <c r="B13" s="237" t="s">
        <v>1218</v>
      </c>
      <c r="C13" s="238"/>
      <c r="D13" s="239" t="s">
        <v>1212</v>
      </c>
      <c r="E13" s="240">
        <f>ROUND(AVERAGE(E10:E12),2)</f>
        <v>0</v>
      </c>
    </row>
    <row r="14" spans="1:996 16376:16376">
      <c r="A14" s="482"/>
      <c r="B14" s="237" t="s">
        <v>1219</v>
      </c>
      <c r="C14" s="238"/>
      <c r="D14" s="239" t="s">
        <v>1288</v>
      </c>
      <c r="E14" s="240">
        <f>ROUND(MEDIAN(E10:E12),2)</f>
        <v>0</v>
      </c>
    </row>
    <row r="15" spans="1:996 16376:16376"/>
    <row r="16" spans="1:996 16376:16376"/>
    <row r="17"/>
    <row r="18"/>
    <row r="19"/>
    <row r="20"/>
    <row r="21"/>
    <row r="22"/>
    <row r="23"/>
    <row r="24"/>
    <row r="25"/>
    <row r="26"/>
    <row r="27"/>
    <row r="28"/>
    <row r="29"/>
    <row r="39"/>
    <row r="40"/>
    <row r="41"/>
    <row r="42"/>
    <row r="43"/>
    <row r="44"/>
    <row r="45"/>
    <row r="46"/>
    <row r="47"/>
    <row r="48"/>
    <row r="49"/>
    <row r="50"/>
  </sheetData>
  <mergeCells count="10">
    <mergeCell ref="A13:A14"/>
    <mergeCell ref="B4:C4"/>
    <mergeCell ref="B5:C5"/>
    <mergeCell ref="A1:E1"/>
    <mergeCell ref="D7:E7"/>
    <mergeCell ref="C7:C9"/>
    <mergeCell ref="B7:B9"/>
    <mergeCell ref="A7:A9"/>
    <mergeCell ref="B2:E2"/>
    <mergeCell ref="B3:E3"/>
  </mergeCells>
  <dataValidations disablePrompts="1" count="1">
    <dataValidation type="list" errorStyle="warning" allowBlank="1" showInputMessage="1" showErrorMessage="1" error="Selecionar Referencial compatível" sqref="XEV2:XFD3">
      <formula1>DADOS</formula1>
    </dataValidation>
  </dataValidations>
  <printOptions horizontalCentered="1"/>
  <pageMargins left="0.39370078740157483" right="0.39370078740157483" top="0.59055118110236227" bottom="0.78740157480314965" header="0.39370078740157483" footer="0.39370078740157483"/>
  <pageSetup paperSize="9" pageOrder="overThenDown" orientation="portrait" useFirstPageNumber="1" r:id="rId1"/>
  <headerFooter alignWithMargins="0">
    <oddFooter>&amp;R&amp;10Página &amp;P de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3">
    <tabColor theme="5" tint="-0.499984740745262"/>
    <pageSetUpPr fitToPage="1"/>
  </sheetPr>
  <dimension ref="A1:XEN35"/>
  <sheetViews>
    <sheetView view="pageBreakPreview" zoomScaleNormal="100" zoomScaleSheetLayoutView="100" workbookViewId="0">
      <selection activeCell="K20" sqref="K20"/>
    </sheetView>
  </sheetViews>
  <sheetFormatPr defaultColWidth="9" defaultRowHeight="33.75" customHeight="1"/>
  <cols>
    <col min="1" max="1" width="9" style="25" customWidth="1"/>
    <col min="2" max="2" width="44.875" style="25" bestFit="1" customWidth="1"/>
    <col min="3" max="3" width="11.875" style="25" customWidth="1"/>
    <col min="4" max="7" width="12.625" style="25" customWidth="1"/>
    <col min="8" max="9" width="10.125" style="25" customWidth="1"/>
    <col min="10" max="10" width="5" style="109" customWidth="1"/>
    <col min="11" max="11" width="13.375" style="109" bestFit="1" customWidth="1"/>
    <col min="12" max="12" width="13.5" style="109" customWidth="1"/>
    <col min="13" max="14" width="9" style="109"/>
    <col min="15" max="16384" width="9" style="25"/>
  </cols>
  <sheetData>
    <row r="1" spans="1:988 16368:16368" s="20" customFormat="1" ht="24.95" customHeight="1">
      <c r="A1" s="470" t="s">
        <v>1224</v>
      </c>
      <c r="B1" s="470"/>
      <c r="C1" s="470"/>
      <c r="D1" s="470"/>
      <c r="E1" s="470"/>
      <c r="F1" s="470"/>
      <c r="G1" s="470"/>
      <c r="H1" s="470"/>
      <c r="I1" s="470"/>
      <c r="J1" s="103"/>
      <c r="K1" s="104"/>
      <c r="L1" s="104"/>
      <c r="M1" s="104"/>
      <c r="N1" s="104"/>
      <c r="O1" s="21"/>
      <c r="P1" s="21"/>
      <c r="Q1" s="21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21"/>
      <c r="XEN1" s="20" t="s">
        <v>76</v>
      </c>
    </row>
    <row r="2" spans="1:988 16368:16368" s="20" customFormat="1" ht="34.9" customHeight="1">
      <c r="A2" s="342" t="str">
        <f>BDI!$A$4</f>
        <v>OBRA:</v>
      </c>
      <c r="B2" s="488" t="str">
        <f>ORCAMENTO!C2</f>
        <v>CONSTRUÇÃO DE FAIXAS ELEVADAS EM DIVERSAS RUAS</v>
      </c>
      <c r="C2" s="488"/>
      <c r="D2" s="488"/>
      <c r="E2" s="488"/>
      <c r="F2" s="488"/>
      <c r="G2" s="488"/>
      <c r="H2" s="488"/>
      <c r="I2" s="488"/>
      <c r="J2" s="105"/>
      <c r="K2" s="104"/>
      <c r="L2" s="104"/>
      <c r="M2" s="104"/>
      <c r="N2" s="104"/>
      <c r="O2" s="21"/>
      <c r="P2" s="21"/>
      <c r="Q2" s="21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21"/>
      <c r="XEN2" s="20" t="s">
        <v>20</v>
      </c>
    </row>
    <row r="3" spans="1:988 16368:16368" s="20" customFormat="1" ht="20.100000000000001" customHeight="1">
      <c r="A3" s="342" t="str">
        <f>BDI!$A$5</f>
        <v>ENDEREÇO:</v>
      </c>
      <c r="B3" s="489" t="str">
        <f>ORCAMENTO!C3</f>
        <v xml:space="preserve">BAIXO GUANDU - ES </v>
      </c>
      <c r="C3" s="489"/>
      <c r="D3" s="489"/>
      <c r="E3" s="489"/>
      <c r="F3" s="489"/>
      <c r="G3" s="489"/>
      <c r="H3" s="489"/>
      <c r="I3" s="489"/>
      <c r="J3" s="105"/>
      <c r="K3" s="104"/>
      <c r="L3" s="104"/>
      <c r="M3" s="104"/>
      <c r="N3" s="104"/>
      <c r="O3" s="21"/>
      <c r="P3" s="21"/>
      <c r="Q3" s="21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21"/>
      <c r="XEN3" s="20" t="s">
        <v>990</v>
      </c>
    </row>
    <row r="4" spans="1:988 16368:16368" s="23" customFormat="1" ht="20.100000000000001" customHeight="1">
      <c r="A4" s="241" t="s">
        <v>69</v>
      </c>
      <c r="B4" s="241" t="s">
        <v>81</v>
      </c>
      <c r="C4" s="241" t="s">
        <v>1002</v>
      </c>
      <c r="D4" s="242">
        <v>1</v>
      </c>
      <c r="E4" s="242">
        <f>D4+1</f>
        <v>2</v>
      </c>
      <c r="F4" s="242">
        <f t="shared" ref="F4" si="0">E4+1</f>
        <v>3</v>
      </c>
      <c r="G4" s="242">
        <f t="shared" ref="G4" si="1">F4+1</f>
        <v>4</v>
      </c>
      <c r="H4" s="242">
        <f t="shared" ref="H4:I4" si="2">G4+1</f>
        <v>5</v>
      </c>
      <c r="I4" s="242">
        <f t="shared" si="2"/>
        <v>6</v>
      </c>
      <c r="J4" s="101"/>
      <c r="K4" s="101"/>
      <c r="L4" s="101"/>
      <c r="M4" s="101"/>
      <c r="N4" s="101"/>
    </row>
    <row r="5" spans="1:988 16368:16368" s="24" customFormat="1" ht="15.75" customHeight="1">
      <c r="A5" s="482">
        <v>1</v>
      </c>
      <c r="B5" s="490" t="str">
        <f>INDEX(ORCAMENTO!$E:$E,MATCH($A5,ORCAMENTO!$B:$B,0))</f>
        <v>SERVIÇOS PRELIMINARES</v>
      </c>
      <c r="C5" s="243">
        <f>INDEX(ORCAMENTO!$J:$J,MATCH($A5,ORCAMENTO!$B:$B,0))</f>
        <v>2386.8000000000002</v>
      </c>
      <c r="D5" s="244">
        <f t="shared" ref="D5:I5" si="3">D6*$C5</f>
        <v>2386.8000000000002</v>
      </c>
      <c r="E5" s="244">
        <f t="shared" si="3"/>
        <v>0</v>
      </c>
      <c r="F5" s="244">
        <f t="shared" si="3"/>
        <v>0</v>
      </c>
      <c r="G5" s="244">
        <f t="shared" si="3"/>
        <v>0</v>
      </c>
      <c r="H5" s="244">
        <f t="shared" si="3"/>
        <v>0</v>
      </c>
      <c r="I5" s="244">
        <f t="shared" si="3"/>
        <v>0</v>
      </c>
      <c r="J5" s="100" t="s">
        <v>1209</v>
      </c>
      <c r="K5" s="102">
        <f t="shared" ref="K5" si="4">SUM(D5:H5)</f>
        <v>2386.8000000000002</v>
      </c>
      <c r="L5" s="106">
        <f>K5-C5</f>
        <v>0</v>
      </c>
      <c r="M5" s="101"/>
      <c r="N5" s="101"/>
    </row>
    <row r="6" spans="1:988 16368:16368" s="24" customFormat="1" ht="13.5" customHeight="1">
      <c r="A6" s="482"/>
      <c r="B6" s="490"/>
      <c r="C6" s="245">
        <f>C5/$C$15</f>
        <v>3.990473888837014E-3</v>
      </c>
      <c r="D6" s="246">
        <v>1</v>
      </c>
      <c r="E6" s="246"/>
      <c r="F6" s="246"/>
      <c r="G6" s="246"/>
      <c r="H6" s="246"/>
      <c r="I6" s="246"/>
      <c r="J6" s="100" t="s">
        <v>38</v>
      </c>
      <c r="K6" s="107">
        <f t="shared" ref="K6:K16" si="5">SUM(D6:I6)</f>
        <v>1</v>
      </c>
      <c r="L6" s="101"/>
      <c r="M6" s="101"/>
      <c r="N6" s="101"/>
    </row>
    <row r="7" spans="1:988 16368:16368" s="24" customFormat="1" ht="15.75" customHeight="1">
      <c r="A7" s="482">
        <v>2</v>
      </c>
      <c r="B7" s="490" t="str">
        <f>INDEX(ORCAMENTO!$E:$E,MATCH(A7,ORCAMENTO!$B:$B,0))</f>
        <v>DEMOLIÇÕES, RETIRADAS E PREPARAÇÃO PARA PAVIMENTO</v>
      </c>
      <c r="C7" s="243">
        <f>INDEX(ORCAMENTO!$J:$J,MATCH($A7,ORCAMENTO!$B:$B,0))</f>
        <v>135961.97</v>
      </c>
      <c r="D7" s="244">
        <f t="shared" ref="D7:I7" si="6">D8*$C7</f>
        <v>27192.394</v>
      </c>
      <c r="E7" s="244">
        <f t="shared" si="6"/>
        <v>27192.394</v>
      </c>
      <c r="F7" s="244">
        <f t="shared" si="6"/>
        <v>27192.394</v>
      </c>
      <c r="G7" s="244">
        <f t="shared" si="6"/>
        <v>27192.394</v>
      </c>
      <c r="H7" s="244">
        <f t="shared" si="6"/>
        <v>13596.197</v>
      </c>
      <c r="I7" s="244">
        <f t="shared" si="6"/>
        <v>13596.197</v>
      </c>
      <c r="J7" s="100" t="s">
        <v>1209</v>
      </c>
      <c r="K7" s="102">
        <f t="shared" si="5"/>
        <v>135961.97</v>
      </c>
      <c r="L7" s="106">
        <f>K7-C7</f>
        <v>0</v>
      </c>
      <c r="M7" s="101"/>
      <c r="N7" s="101"/>
    </row>
    <row r="8" spans="1:988 16368:16368" s="24" customFormat="1" ht="13.5" customHeight="1">
      <c r="A8" s="482"/>
      <c r="B8" s="490"/>
      <c r="C8" s="245">
        <f>C7/$C$15</f>
        <v>0.22731384747772806</v>
      </c>
      <c r="D8" s="246">
        <v>0.2</v>
      </c>
      <c r="E8" s="246">
        <v>0.2</v>
      </c>
      <c r="F8" s="246">
        <v>0.2</v>
      </c>
      <c r="G8" s="246">
        <v>0.2</v>
      </c>
      <c r="H8" s="246">
        <v>0.1</v>
      </c>
      <c r="I8" s="246">
        <v>0.1</v>
      </c>
      <c r="J8" s="100" t="s">
        <v>38</v>
      </c>
      <c r="K8" s="107">
        <f t="shared" si="5"/>
        <v>1</v>
      </c>
      <c r="L8" s="101"/>
      <c r="M8" s="101"/>
      <c r="N8" s="101"/>
    </row>
    <row r="9" spans="1:988 16368:16368" s="24" customFormat="1" ht="13.5" customHeight="1">
      <c r="A9" s="482">
        <v>3</v>
      </c>
      <c r="B9" s="490" t="str">
        <f>INDEX(ORCAMENTO!$E:$E,MATCH(A9,ORCAMENTO!$B:$B,0))</f>
        <v>PAVIMENTAÇÃO</v>
      </c>
      <c r="C9" s="243">
        <f>INDEX(ORCAMENTO!$J:$J,MATCH($A9,ORCAMENTO!$B:$B,0))</f>
        <v>379912.36</v>
      </c>
      <c r="D9" s="244">
        <f t="shared" ref="D9:I11" si="7">D10*$C9</f>
        <v>75982.471999999994</v>
      </c>
      <c r="E9" s="244">
        <f t="shared" si="7"/>
        <v>75982.471999999994</v>
      </c>
      <c r="F9" s="244">
        <f t="shared" si="7"/>
        <v>75982.471999999994</v>
      </c>
      <c r="G9" s="244">
        <f t="shared" si="7"/>
        <v>75982.471999999994</v>
      </c>
      <c r="H9" s="244">
        <f t="shared" si="7"/>
        <v>37991.235999999997</v>
      </c>
      <c r="I9" s="244">
        <f t="shared" si="7"/>
        <v>37991.235999999997</v>
      </c>
      <c r="J9" s="100" t="s">
        <v>1209</v>
      </c>
      <c r="K9" s="102">
        <f t="shared" si="5"/>
        <v>379912.35999999993</v>
      </c>
      <c r="L9" s="106">
        <f>K9-C11</f>
        <v>351423.30999999994</v>
      </c>
      <c r="M9" s="101"/>
      <c r="N9" s="101"/>
    </row>
    <row r="10" spans="1:988 16368:16368" s="24" customFormat="1" ht="13.5" customHeight="1">
      <c r="A10" s="482"/>
      <c r="B10" s="490"/>
      <c r="C10" s="245">
        <f>C9/$C$15</f>
        <v>0.6351727637952268</v>
      </c>
      <c r="D10" s="246">
        <v>0.2</v>
      </c>
      <c r="E10" s="246">
        <v>0.2</v>
      </c>
      <c r="F10" s="246">
        <v>0.2</v>
      </c>
      <c r="G10" s="246">
        <v>0.2</v>
      </c>
      <c r="H10" s="246">
        <v>0.1</v>
      </c>
      <c r="I10" s="246">
        <v>0.1</v>
      </c>
      <c r="J10" s="100" t="s">
        <v>38</v>
      </c>
      <c r="K10" s="107">
        <f t="shared" si="5"/>
        <v>1</v>
      </c>
      <c r="L10" s="101"/>
      <c r="M10" s="101"/>
      <c r="N10" s="101"/>
    </row>
    <row r="11" spans="1:988 16368:16368" s="24" customFormat="1" ht="17.25" customHeight="1">
      <c r="A11" s="482">
        <v>4</v>
      </c>
      <c r="B11" s="490" t="str">
        <f>INDEX(ORCAMENTO!$E:$E,MATCH(A11,ORCAMENTO!$B:$B,0))</f>
        <v>SINALIZAÇÃO</v>
      </c>
      <c r="C11" s="243">
        <f>INDEX(ORCAMENTO!$J:$J,MATCH($A11,ORCAMENTO!$B:$B,0))</f>
        <v>28489.05</v>
      </c>
      <c r="D11" s="244">
        <f t="shared" si="7"/>
        <v>5697.81</v>
      </c>
      <c r="E11" s="244">
        <f t="shared" si="7"/>
        <v>5697.81</v>
      </c>
      <c r="F11" s="244">
        <f t="shared" si="7"/>
        <v>5697.81</v>
      </c>
      <c r="G11" s="244">
        <f t="shared" si="7"/>
        <v>5697.81</v>
      </c>
      <c r="H11" s="244">
        <f t="shared" si="7"/>
        <v>2848.9050000000002</v>
      </c>
      <c r="I11" s="244">
        <f t="shared" si="7"/>
        <v>2848.9050000000002</v>
      </c>
      <c r="J11" s="100" t="s">
        <v>1209</v>
      </c>
      <c r="K11" s="102">
        <f t="shared" si="5"/>
        <v>28489.05</v>
      </c>
      <c r="L11" s="106">
        <f>K11-C13</f>
        <v>-22885.219999999998</v>
      </c>
      <c r="M11" s="101"/>
      <c r="N11" s="101"/>
    </row>
    <row r="12" spans="1:988 16368:16368" s="24" customFormat="1" ht="20.100000000000001" customHeight="1">
      <c r="A12" s="482"/>
      <c r="B12" s="490"/>
      <c r="C12" s="245">
        <f>C11/$C$15</f>
        <v>4.763063940957437E-2</v>
      </c>
      <c r="D12" s="246">
        <v>0.2</v>
      </c>
      <c r="E12" s="246">
        <v>0.2</v>
      </c>
      <c r="F12" s="246">
        <v>0.2</v>
      </c>
      <c r="G12" s="246">
        <v>0.2</v>
      </c>
      <c r="H12" s="246">
        <v>0.1</v>
      </c>
      <c r="I12" s="246">
        <v>0.1</v>
      </c>
      <c r="J12" s="100" t="s">
        <v>38</v>
      </c>
      <c r="K12" s="107">
        <f t="shared" si="5"/>
        <v>1</v>
      </c>
      <c r="L12" s="101"/>
      <c r="M12" s="101"/>
      <c r="N12" s="101"/>
    </row>
    <row r="13" spans="1:988 16368:16368" s="24" customFormat="1" ht="20.100000000000001" customHeight="1">
      <c r="A13" s="482">
        <v>5</v>
      </c>
      <c r="B13" s="490" t="str">
        <f>INDEX(ORCAMENTO!$E:$E,MATCH(A13,ORCAMENTO!$B:$B,0))</f>
        <v>ESTRUTURA DE DRENAGEM</v>
      </c>
      <c r="C13" s="243">
        <f>INDEX(ORCAMENTO!$J:$J,MATCH($A13,ORCAMENTO!$B:$B,0))</f>
        <v>51374.27</v>
      </c>
      <c r="D13" s="244">
        <f t="shared" ref="D13:I13" si="8">D14*$C13</f>
        <v>10274.853999999999</v>
      </c>
      <c r="E13" s="244">
        <f t="shared" si="8"/>
        <v>10274.853999999999</v>
      </c>
      <c r="F13" s="244">
        <f t="shared" si="8"/>
        <v>10274.853999999999</v>
      </c>
      <c r="G13" s="244">
        <f t="shared" si="8"/>
        <v>10274.853999999999</v>
      </c>
      <c r="H13" s="244">
        <f t="shared" si="8"/>
        <v>5137.4269999999997</v>
      </c>
      <c r="I13" s="244">
        <f t="shared" si="8"/>
        <v>5137.4269999999997</v>
      </c>
      <c r="J13" s="100" t="s">
        <v>1209</v>
      </c>
      <c r="K13" s="102">
        <f t="shared" si="5"/>
        <v>51374.26999999999</v>
      </c>
      <c r="L13" s="106">
        <f>K13-C15</f>
        <v>-546750.18000000005</v>
      </c>
      <c r="M13" s="101"/>
      <c r="N13" s="101"/>
    </row>
    <row r="14" spans="1:988 16368:16368" s="24" customFormat="1" ht="20.100000000000001" customHeight="1">
      <c r="A14" s="482"/>
      <c r="B14" s="490"/>
      <c r="C14" s="245">
        <f>C13/$C$15</f>
        <v>8.5892275428633605E-2</v>
      </c>
      <c r="D14" s="246">
        <v>0.2</v>
      </c>
      <c r="E14" s="246">
        <v>0.2</v>
      </c>
      <c r="F14" s="246">
        <v>0.2</v>
      </c>
      <c r="G14" s="246">
        <v>0.2</v>
      </c>
      <c r="H14" s="246">
        <v>0.1</v>
      </c>
      <c r="I14" s="246">
        <v>0.1</v>
      </c>
      <c r="J14" s="100" t="s">
        <v>38</v>
      </c>
      <c r="K14" s="107">
        <f t="shared" si="5"/>
        <v>1</v>
      </c>
      <c r="L14" s="101"/>
      <c r="M14" s="101"/>
      <c r="N14" s="101"/>
    </row>
    <row r="15" spans="1:988 16368:16368" s="24" customFormat="1" ht="20.100000000000001" customHeight="1">
      <c r="A15" s="491" t="s">
        <v>1244</v>
      </c>
      <c r="B15" s="491"/>
      <c r="C15" s="247">
        <f t="shared" ref="C15:H15" si="9">SUMIF($J$5:$J$13,$J13,C$5:C$14)</f>
        <v>598124.45000000007</v>
      </c>
      <c r="D15" s="248">
        <f t="shared" si="9"/>
        <v>121534.32999999999</v>
      </c>
      <c r="E15" s="248">
        <f t="shared" si="9"/>
        <v>119147.53</v>
      </c>
      <c r="F15" s="248">
        <f t="shared" si="9"/>
        <v>119147.53</v>
      </c>
      <c r="G15" s="248">
        <f t="shared" si="9"/>
        <v>119147.53</v>
      </c>
      <c r="H15" s="248">
        <f t="shared" si="9"/>
        <v>59573.764999999999</v>
      </c>
      <c r="I15" s="248">
        <f t="shared" ref="I15" si="10">SUMIF($J$5:$J$13,$J13,I$5:I$14)</f>
        <v>59573.764999999999</v>
      </c>
      <c r="J15" s="100" t="s">
        <v>1209</v>
      </c>
      <c r="K15" s="102">
        <f t="shared" si="5"/>
        <v>598124.45000000007</v>
      </c>
      <c r="L15" s="101"/>
      <c r="M15" s="101"/>
      <c r="N15" s="101"/>
    </row>
    <row r="16" spans="1:988 16368:16368" s="24" customFormat="1" ht="33.75" customHeight="1">
      <c r="A16" s="491" t="s">
        <v>1247</v>
      </c>
      <c r="B16" s="491"/>
      <c r="C16" s="249">
        <f ca="1">SUMIF($J$5:$J$15,J16,C$5:C$14)</f>
        <v>0.99999999999999989</v>
      </c>
      <c r="D16" s="250">
        <f t="shared" ref="D16" si="11">D15/$C$15</f>
        <v>0.20319237911106958</v>
      </c>
      <c r="E16" s="250">
        <f t="shared" ref="E16:H16" si="12">E15/$C$15</f>
        <v>0.19920190522223258</v>
      </c>
      <c r="F16" s="250">
        <f t="shared" si="12"/>
        <v>0.19920190522223258</v>
      </c>
      <c r="G16" s="250">
        <f t="shared" si="12"/>
        <v>0.19920190522223258</v>
      </c>
      <c r="H16" s="250">
        <f t="shared" si="12"/>
        <v>9.9600952611116289E-2</v>
      </c>
      <c r="I16" s="250">
        <f t="shared" ref="I16" si="13">I15/$C$15</f>
        <v>9.9600952611116289E-2</v>
      </c>
      <c r="J16" s="100" t="s">
        <v>38</v>
      </c>
      <c r="K16" s="107">
        <f t="shared" si="5"/>
        <v>1</v>
      </c>
      <c r="L16" s="101"/>
      <c r="M16" s="101"/>
      <c r="N16" s="101"/>
    </row>
    <row r="17" spans="1:14" s="22" customFormat="1" ht="33.75" customHeight="1">
      <c r="A17" s="491" t="s">
        <v>1245</v>
      </c>
      <c r="B17" s="491"/>
      <c r="C17" s="251"/>
      <c r="D17" s="252">
        <f>D15</f>
        <v>121534.32999999999</v>
      </c>
      <c r="E17" s="252">
        <f t="shared" ref="E17:F18" si="14">E15+D17</f>
        <v>240681.86</v>
      </c>
      <c r="F17" s="252">
        <f t="shared" si="14"/>
        <v>359829.39</v>
      </c>
      <c r="G17" s="252">
        <f t="shared" ref="G17" si="15">G15+F17</f>
        <v>478976.92000000004</v>
      </c>
      <c r="H17" s="252">
        <f t="shared" ref="H17:I17" si="16">H15+G17</f>
        <v>538550.68500000006</v>
      </c>
      <c r="I17" s="252">
        <f t="shared" si="16"/>
        <v>598124.45000000007</v>
      </c>
      <c r="J17" s="108"/>
      <c r="K17" s="108"/>
      <c r="L17" s="108"/>
      <c r="M17" s="108"/>
      <c r="N17" s="108"/>
    </row>
    <row r="18" spans="1:14" s="22" customFormat="1" ht="33.75" customHeight="1">
      <c r="A18" s="491" t="s">
        <v>1246</v>
      </c>
      <c r="B18" s="491"/>
      <c r="C18" s="251"/>
      <c r="D18" s="253">
        <f>D16</f>
        <v>0.20319237911106958</v>
      </c>
      <c r="E18" s="253">
        <f t="shared" si="14"/>
        <v>0.40239428433330215</v>
      </c>
      <c r="F18" s="253">
        <f t="shared" si="14"/>
        <v>0.60159618955553473</v>
      </c>
      <c r="G18" s="253">
        <f t="shared" ref="G18" si="17">G16+F18</f>
        <v>0.80079809477776731</v>
      </c>
      <c r="H18" s="253">
        <f t="shared" ref="H18:I18" si="18">H16+G18</f>
        <v>0.90039904738888366</v>
      </c>
      <c r="I18" s="253">
        <f t="shared" si="18"/>
        <v>1</v>
      </c>
      <c r="J18" s="108"/>
      <c r="K18" s="108"/>
      <c r="L18" s="108"/>
      <c r="M18" s="108"/>
      <c r="N18" s="108"/>
    </row>
    <row r="19" spans="1:14" s="22" customFormat="1" ht="33.75" customHeight="1">
      <c r="J19" s="108"/>
      <c r="K19" s="108"/>
      <c r="L19" s="108"/>
      <c r="M19" s="108"/>
      <c r="N19" s="108"/>
    </row>
    <row r="20" spans="1:14" s="22" customFormat="1" ht="33.75" customHeight="1">
      <c r="J20" s="108"/>
      <c r="K20" s="108"/>
      <c r="L20" s="108"/>
      <c r="M20" s="108"/>
      <c r="N20" s="108"/>
    </row>
    <row r="21" spans="1:14" s="22" customFormat="1" ht="33.75" customHeight="1">
      <c r="J21" s="108"/>
      <c r="K21" s="108"/>
      <c r="L21" s="108"/>
      <c r="M21" s="108"/>
      <c r="N21" s="108"/>
    </row>
    <row r="22" spans="1:14" s="22" customFormat="1" ht="33.75" customHeight="1">
      <c r="J22" s="108"/>
      <c r="K22" s="108"/>
      <c r="L22" s="108"/>
      <c r="M22" s="108"/>
      <c r="N22" s="108"/>
    </row>
    <row r="23" spans="1:14" s="22" customFormat="1" ht="33.75" customHeight="1">
      <c r="J23" s="108"/>
      <c r="K23" s="108"/>
      <c r="L23" s="108"/>
      <c r="M23" s="108"/>
      <c r="N23" s="108"/>
    </row>
    <row r="24" spans="1:14" s="22" customFormat="1" ht="33.75" customHeight="1">
      <c r="J24" s="108"/>
      <c r="K24" s="108"/>
      <c r="L24" s="108"/>
      <c r="M24" s="108"/>
      <c r="N24" s="108"/>
    </row>
    <row r="25" spans="1:14" s="22" customFormat="1" ht="33.75" customHeight="1">
      <c r="J25" s="108"/>
      <c r="K25" s="108"/>
      <c r="L25" s="108"/>
      <c r="M25" s="108"/>
      <c r="N25" s="108"/>
    </row>
    <row r="26" spans="1:14" s="22" customFormat="1" ht="33.75" customHeight="1">
      <c r="J26" s="108"/>
      <c r="K26" s="108"/>
      <c r="L26" s="108"/>
      <c r="M26" s="108"/>
      <c r="N26" s="108"/>
    </row>
    <row r="27" spans="1:14" s="22" customFormat="1" ht="33.75" customHeight="1">
      <c r="J27" s="108"/>
      <c r="K27" s="108"/>
      <c r="L27" s="108"/>
      <c r="M27" s="108"/>
      <c r="N27" s="108"/>
    </row>
    <row r="28" spans="1:14" s="22" customFormat="1" ht="33.75" customHeight="1">
      <c r="J28" s="108"/>
      <c r="K28" s="108"/>
      <c r="L28" s="108"/>
      <c r="M28" s="108"/>
      <c r="N28" s="108"/>
    </row>
    <row r="29" spans="1:14" s="22" customFormat="1" ht="33.75" customHeight="1">
      <c r="J29" s="108"/>
      <c r="K29" s="108"/>
      <c r="L29" s="108"/>
      <c r="M29" s="108"/>
      <c r="N29" s="108"/>
    </row>
    <row r="30" spans="1:14" s="22" customFormat="1" ht="33.75" customHeight="1">
      <c r="J30" s="108"/>
      <c r="K30" s="108"/>
      <c r="L30" s="108"/>
      <c r="M30" s="108"/>
      <c r="N30" s="108"/>
    </row>
    <row r="31" spans="1:14" s="22" customFormat="1" ht="33.75" customHeight="1">
      <c r="J31" s="108"/>
      <c r="K31" s="108"/>
      <c r="L31" s="108"/>
      <c r="M31" s="108"/>
      <c r="N31" s="108"/>
    </row>
    <row r="32" spans="1:14" s="22" customFormat="1" ht="33.75" customHeight="1">
      <c r="J32" s="108"/>
      <c r="K32" s="108"/>
      <c r="L32" s="108"/>
      <c r="M32" s="108"/>
      <c r="N32" s="108"/>
    </row>
    <row r="33" spans="1:14" s="22" customFormat="1" ht="33.75" customHeight="1">
      <c r="J33" s="108"/>
      <c r="K33" s="108"/>
      <c r="L33" s="108"/>
      <c r="M33" s="108"/>
      <c r="N33" s="108"/>
    </row>
    <row r="34" spans="1:14" ht="33.75" customHeight="1">
      <c r="A34" s="22"/>
      <c r="B34" s="22"/>
      <c r="C34" s="22"/>
      <c r="D34" s="22"/>
      <c r="E34" s="22"/>
      <c r="F34" s="22"/>
      <c r="G34" s="22"/>
      <c r="H34" s="22"/>
      <c r="I34" s="22"/>
    </row>
    <row r="35" spans="1:14" ht="33.75" customHeight="1">
      <c r="A35" s="22"/>
      <c r="B35" s="22"/>
      <c r="C35" s="22"/>
      <c r="D35" s="22"/>
      <c r="E35" s="22"/>
      <c r="F35" s="22"/>
      <c r="G35" s="22"/>
      <c r="H35" s="22"/>
      <c r="I35" s="22"/>
    </row>
  </sheetData>
  <mergeCells count="17">
    <mergeCell ref="A18:B18"/>
    <mergeCell ref="A15:B15"/>
    <mergeCell ref="B13:B14"/>
    <mergeCell ref="A13:A14"/>
    <mergeCell ref="B5:B6"/>
    <mergeCell ref="A7:A8"/>
    <mergeCell ref="A16:B16"/>
    <mergeCell ref="A17:B17"/>
    <mergeCell ref="A9:A10"/>
    <mergeCell ref="B9:B10"/>
    <mergeCell ref="A1:I1"/>
    <mergeCell ref="B2:I2"/>
    <mergeCell ref="B3:I3"/>
    <mergeCell ref="B7:B8"/>
    <mergeCell ref="B11:B12"/>
    <mergeCell ref="A5:A6"/>
    <mergeCell ref="A11:A12"/>
  </mergeCells>
  <dataValidations disablePrompts="1" count="1">
    <dataValidation type="list" errorStyle="warning" allowBlank="1" showInputMessage="1" showErrorMessage="1" error="Selecionar Referencial compatível" sqref="XEN1:XFD3">
      <formula1>DADOS</formula1>
    </dataValidation>
  </dataValidations>
  <printOptions horizontalCentered="1"/>
  <pageMargins left="0.51181102362204722" right="0.51181102362204722" top="1.7716535433070868" bottom="0.78740157480314965" header="0.31496062992125984" footer="0.31496062992125984"/>
  <pageSetup paperSize="9" scale="91" fitToHeight="0" orientation="landscape" r:id="rId1"/>
  <headerFooter scaleWithDoc="0" alignWithMargins="0">
    <oddHeader>&amp;C&amp;G</oddHeader>
    <oddFooter>&amp;L&amp;"Glacial Indifference,Regular"&amp;8&amp;F&amp;R&amp;"Glacial Indifference,Regular"&amp;8Página &amp;P/&amp;N</oddFooter>
  </headerFooter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K8"/>
  <sheetViews>
    <sheetView workbookViewId="0">
      <selection activeCell="G9" sqref="G9"/>
    </sheetView>
  </sheetViews>
  <sheetFormatPr defaultRowHeight="14.25"/>
  <cols>
    <col min="2" max="2" width="8.25" bestFit="1" customWidth="1"/>
    <col min="4" max="4" width="5.875" bestFit="1" customWidth="1"/>
    <col min="5" max="5" width="8.375" bestFit="1" customWidth="1"/>
    <col min="6" max="6" width="9.125" bestFit="1" customWidth="1"/>
    <col min="7" max="7" width="10.5" bestFit="1" customWidth="1"/>
    <col min="8" max="8" width="9" bestFit="1" customWidth="1"/>
    <col min="9" max="9" width="8.375" bestFit="1" customWidth="1"/>
    <col min="10" max="10" width="2.75" bestFit="1" customWidth="1"/>
    <col min="11" max="11" width="8.375" bestFit="1" customWidth="1"/>
  </cols>
  <sheetData>
    <row r="4" spans="2:11" ht="22.5">
      <c r="B4" s="206" t="s">
        <v>81</v>
      </c>
      <c r="C4" s="207"/>
      <c r="D4" s="207" t="s">
        <v>1300</v>
      </c>
      <c r="E4" s="207" t="s">
        <v>3272</v>
      </c>
      <c r="F4" s="207" t="s">
        <v>1360</v>
      </c>
      <c r="G4" s="206" t="s">
        <v>1303</v>
      </c>
      <c r="H4" s="206" t="s">
        <v>3273</v>
      </c>
      <c r="I4" s="207" t="s">
        <v>3274</v>
      </c>
      <c r="J4" s="206" t="s">
        <v>1012</v>
      </c>
      <c r="K4" s="208"/>
    </row>
    <row r="5" spans="2:11" ht="33.75">
      <c r="B5" s="294" t="s">
        <v>3271</v>
      </c>
      <c r="C5" s="312"/>
      <c r="D5" s="312"/>
      <c r="E5" s="311">
        <f>26.86/6</f>
        <v>4.4766666666666666</v>
      </c>
      <c r="F5" s="311">
        <v>38</v>
      </c>
      <c r="G5" s="311">
        <v>3.7</v>
      </c>
      <c r="H5" s="312">
        <f>(G5*F5)*E5</f>
        <v>629.41933333333327</v>
      </c>
      <c r="I5" s="312">
        <f>H5/1000</f>
        <v>0.62941933333333322</v>
      </c>
      <c r="J5" s="312">
        <v>1.6</v>
      </c>
      <c r="K5" s="312">
        <f>I5*J5</f>
        <v>1.0070709333333332</v>
      </c>
    </row>
    <row r="6" spans="2:11" ht="45">
      <c r="B6" s="294" t="s">
        <v>3269</v>
      </c>
      <c r="C6" s="312"/>
      <c r="D6" s="312"/>
      <c r="E6" s="311">
        <f>14.08/6</f>
        <v>2.3466666666666667</v>
      </c>
      <c r="F6" s="311"/>
      <c r="G6" s="311">
        <f>((36.19*3)+(23.83*3))*2</f>
        <v>360.12</v>
      </c>
      <c r="H6" s="312">
        <f>G6*E6</f>
        <v>845.08159999999998</v>
      </c>
      <c r="I6" s="312">
        <f t="shared" ref="I6:I7" si="0">H6/1000</f>
        <v>0.84508159999999999</v>
      </c>
      <c r="J6" s="312">
        <v>1.6</v>
      </c>
      <c r="K6" s="312">
        <f t="shared" ref="K6:K7" si="1">I6*J6</f>
        <v>1.35213056</v>
      </c>
    </row>
    <row r="7" spans="2:11" ht="33.75">
      <c r="B7" s="294" t="s">
        <v>3270</v>
      </c>
      <c r="C7" s="312"/>
      <c r="D7" s="312">
        <v>3</v>
      </c>
      <c r="E7" s="311">
        <v>2.85</v>
      </c>
      <c r="F7" s="311"/>
      <c r="G7" s="311">
        <f>((35.79+0.4)+(23.43+0.4))*2</f>
        <v>120.03999999999999</v>
      </c>
      <c r="H7" s="312">
        <f>G7*D7*E7</f>
        <v>1026.3420000000001</v>
      </c>
      <c r="I7" s="312">
        <f t="shared" si="0"/>
        <v>1.0263420000000001</v>
      </c>
      <c r="J7" s="312">
        <v>1.6</v>
      </c>
      <c r="K7" s="312">
        <f t="shared" si="1"/>
        <v>1.6421472000000001</v>
      </c>
    </row>
    <row r="8" spans="2:11">
      <c r="B8" s="294"/>
      <c r="C8" s="312"/>
      <c r="D8" s="312"/>
      <c r="E8" s="312"/>
      <c r="F8" s="312"/>
      <c r="G8" s="312"/>
      <c r="H8" s="312"/>
      <c r="I8" s="312"/>
      <c r="J8" s="312"/>
      <c r="K8" s="312">
        <f>F8*E8</f>
        <v>0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tabColor theme="0"/>
  </sheetPr>
  <dimension ref="A1:AMC7520"/>
  <sheetViews>
    <sheetView zoomScale="80" zoomScaleNormal="80" workbookViewId="0">
      <pane ySplit="2" topLeftCell="A3" activePane="bottomLeft" state="frozen"/>
      <selection pane="bottomLeft" activeCell="B2" sqref="B2"/>
    </sheetView>
  </sheetViews>
  <sheetFormatPr defaultColWidth="0" defaultRowHeight="11.25" outlineLevelCol="1"/>
  <cols>
    <col min="1" max="1" width="20.625" style="297" customWidth="1"/>
    <col min="2" max="2" width="177.5" style="143" customWidth="1"/>
    <col min="3" max="3" width="5.625" style="144" customWidth="1"/>
    <col min="4" max="4" width="15.625" style="145" customWidth="1"/>
    <col min="5" max="5" width="13.375" style="14" hidden="1" customWidth="1"/>
    <col min="6" max="1013" width="8.375" style="13" hidden="1" customWidth="1"/>
    <col min="1014" max="1014" width="8.375" style="12" hidden="1" customWidth="1"/>
    <col min="1015" max="1016" width="0" style="12" hidden="1" customWidth="1"/>
    <col min="1017" max="1017" width="9" style="12" hidden="1" customWidth="1" outlineLevel="1"/>
    <col min="1018" max="16384" width="9" style="12" hidden="1"/>
  </cols>
  <sheetData>
    <row r="1" spans="1:4" ht="21" customHeight="1">
      <c r="A1" s="146" t="s">
        <v>1836</v>
      </c>
      <c r="B1" s="139">
        <v>46082</v>
      </c>
      <c r="C1" s="308" t="s">
        <v>1278</v>
      </c>
      <c r="D1" s="308"/>
    </row>
    <row r="2" spans="1:4" ht="21" customHeight="1">
      <c r="A2" s="296" t="s">
        <v>1004</v>
      </c>
      <c r="B2" s="141" t="s">
        <v>81</v>
      </c>
      <c r="C2" s="141" t="s">
        <v>19</v>
      </c>
      <c r="D2" s="142" t="s">
        <v>996</v>
      </c>
    </row>
    <row r="3" spans="1:4" ht="27">
      <c r="A3" s="201">
        <v>90695</v>
      </c>
      <c r="B3" s="394" t="s">
        <v>6478</v>
      </c>
      <c r="C3" s="201" t="s">
        <v>1</v>
      </c>
      <c r="D3" s="361">
        <v>133.18</v>
      </c>
    </row>
    <row r="4" spans="1:4" ht="13.5">
      <c r="A4" s="201">
        <v>88260</v>
      </c>
      <c r="B4" s="201" t="s">
        <v>6480</v>
      </c>
      <c r="C4" s="201" t="s">
        <v>5</v>
      </c>
      <c r="D4" s="361">
        <v>30.92</v>
      </c>
    </row>
    <row r="5" spans="1:4" ht="13.5">
      <c r="A5" s="201">
        <v>88316</v>
      </c>
      <c r="B5" s="201" t="s">
        <v>1008</v>
      </c>
      <c r="C5" s="201" t="s">
        <v>5</v>
      </c>
      <c r="D5" s="361">
        <v>28.97</v>
      </c>
    </row>
    <row r="6" spans="1:4" ht="41.25" customHeight="1">
      <c r="A6" s="201">
        <v>91277</v>
      </c>
      <c r="B6" s="394" t="s">
        <v>6481</v>
      </c>
      <c r="C6" s="201" t="s">
        <v>1006</v>
      </c>
      <c r="D6" s="361">
        <v>10.66</v>
      </c>
    </row>
    <row r="7" spans="1:4" ht="41.25" customHeight="1">
      <c r="A7" s="201">
        <v>91278</v>
      </c>
      <c r="B7" s="394" t="s">
        <v>6483</v>
      </c>
      <c r="C7" s="201" t="s">
        <v>6482</v>
      </c>
      <c r="D7" s="361">
        <v>0.57999999999999996</v>
      </c>
    </row>
    <row r="8" spans="1:4" ht="48" customHeight="1">
      <c r="A8" s="201">
        <v>91283</v>
      </c>
      <c r="B8" s="394" t="s">
        <v>6484</v>
      </c>
      <c r="C8" s="201" t="s">
        <v>1006</v>
      </c>
      <c r="D8" s="361">
        <v>10.57</v>
      </c>
    </row>
    <row r="9" spans="1:4" ht="38.25" customHeight="1">
      <c r="A9" s="201">
        <v>91285</v>
      </c>
      <c r="B9" s="394" t="s">
        <v>6485</v>
      </c>
      <c r="C9" s="201" t="s">
        <v>1007</v>
      </c>
      <c r="D9" s="361">
        <v>0.49</v>
      </c>
    </row>
    <row r="10" spans="1:4" ht="34.5" customHeight="1">
      <c r="A10" s="201"/>
      <c r="B10" s="394"/>
      <c r="C10" s="201"/>
      <c r="D10" s="361"/>
    </row>
    <row r="11" spans="1:4" ht="28.5" customHeight="1">
      <c r="A11" s="201"/>
      <c r="B11" s="201"/>
      <c r="C11" s="201"/>
      <c r="D11" s="361"/>
    </row>
    <row r="12" spans="1:4" ht="13.5">
      <c r="A12" s="201"/>
      <c r="B12" s="201"/>
      <c r="C12" s="201"/>
      <c r="D12" s="361"/>
    </row>
    <row r="13" spans="1:4" ht="13.5">
      <c r="A13" s="201"/>
      <c r="B13" s="201"/>
      <c r="C13" s="201"/>
      <c r="D13" s="361"/>
    </row>
    <row r="14" spans="1:4" ht="13.5">
      <c r="A14" s="201"/>
      <c r="B14" s="201"/>
      <c r="C14" s="201"/>
      <c r="D14" s="361"/>
    </row>
    <row r="15" spans="1:4" ht="13.5">
      <c r="A15" s="201"/>
      <c r="B15" s="201"/>
      <c r="C15" s="201"/>
      <c r="D15" s="361"/>
    </row>
    <row r="16" spans="1:4" ht="13.5">
      <c r="A16" s="201"/>
      <c r="B16" s="201"/>
      <c r="C16" s="201"/>
      <c r="D16" s="361"/>
    </row>
    <row r="17" spans="1:4" ht="13.5">
      <c r="A17" s="201"/>
      <c r="B17" s="201"/>
      <c r="C17" s="201"/>
      <c r="D17" s="361"/>
    </row>
    <row r="18" spans="1:4" ht="13.5">
      <c r="A18" s="201"/>
      <c r="B18" s="201"/>
      <c r="C18" s="201"/>
      <c r="D18" s="361"/>
    </row>
    <row r="19" spans="1:4" ht="13.5">
      <c r="A19" s="201"/>
      <c r="B19" s="201"/>
      <c r="C19" s="201"/>
      <c r="D19" s="361"/>
    </row>
    <row r="20" spans="1:4" ht="13.5">
      <c r="A20" s="201"/>
      <c r="B20" s="201"/>
      <c r="C20" s="201"/>
      <c r="D20" s="361"/>
    </row>
    <row r="21" spans="1:4" ht="13.5">
      <c r="A21" s="201"/>
      <c r="B21" s="201"/>
      <c r="C21" s="201"/>
      <c r="D21" s="361"/>
    </row>
    <row r="22" spans="1:4" ht="13.5">
      <c r="A22" s="201"/>
      <c r="B22" s="201"/>
      <c r="C22" s="201"/>
      <c r="D22" s="361"/>
    </row>
    <row r="23" spans="1:4" ht="13.5">
      <c r="A23" s="201"/>
      <c r="B23" s="201"/>
      <c r="C23" s="201"/>
      <c r="D23" s="361"/>
    </row>
    <row r="24" spans="1:4" ht="13.5">
      <c r="A24" s="201"/>
      <c r="B24" s="201"/>
      <c r="C24" s="201"/>
      <c r="D24" s="361"/>
    </row>
    <row r="25" spans="1:4" ht="13.5">
      <c r="A25" s="201"/>
      <c r="B25" s="201"/>
      <c r="C25" s="201"/>
      <c r="D25" s="361"/>
    </row>
    <row r="26" spans="1:4" ht="13.5">
      <c r="A26" s="201"/>
      <c r="B26" s="201"/>
      <c r="C26" s="201"/>
      <c r="D26" s="361"/>
    </row>
    <row r="27" spans="1:4" ht="13.5">
      <c r="A27" s="201"/>
      <c r="B27" s="201"/>
      <c r="C27" s="201"/>
      <c r="D27" s="361"/>
    </row>
    <row r="28" spans="1:4" ht="13.5">
      <c r="A28" s="201"/>
      <c r="B28" s="201"/>
      <c r="C28" s="201"/>
      <c r="D28" s="361"/>
    </row>
    <row r="29" spans="1:4" ht="13.5">
      <c r="A29" s="201"/>
      <c r="B29" s="201"/>
      <c r="C29" s="201"/>
      <c r="D29" s="361"/>
    </row>
    <row r="30" spans="1:4" ht="13.5">
      <c r="A30" s="201"/>
      <c r="B30" s="201"/>
      <c r="C30" s="201"/>
      <c r="D30" s="361"/>
    </row>
    <row r="31" spans="1:4" ht="13.5">
      <c r="A31" s="201"/>
      <c r="B31" s="201"/>
      <c r="C31" s="201"/>
      <c r="D31" s="361"/>
    </row>
    <row r="32" spans="1:4" ht="13.5">
      <c r="A32" s="201"/>
      <c r="B32" s="201"/>
      <c r="C32" s="201"/>
      <c r="D32" s="361"/>
    </row>
    <row r="33" spans="1:4" ht="13.5">
      <c r="A33" s="201"/>
      <c r="B33" s="201"/>
      <c r="C33" s="201"/>
      <c r="D33" s="361"/>
    </row>
    <row r="34" spans="1:4" ht="13.5">
      <c r="A34" s="201"/>
      <c r="B34" s="201"/>
      <c r="C34" s="201"/>
      <c r="D34" s="361"/>
    </row>
    <row r="35" spans="1:4" ht="13.5">
      <c r="A35" s="201"/>
      <c r="B35" s="201"/>
      <c r="C35" s="201"/>
      <c r="D35" s="361"/>
    </row>
    <row r="36" spans="1:4" ht="13.5">
      <c r="A36" s="201"/>
      <c r="B36" s="201"/>
      <c r="C36" s="201"/>
      <c r="D36" s="361"/>
    </row>
    <row r="37" spans="1:4" ht="13.5">
      <c r="A37" s="201"/>
      <c r="B37" s="201"/>
      <c r="C37" s="201"/>
      <c r="D37" s="361"/>
    </row>
    <row r="38" spans="1:4" ht="13.5">
      <c r="A38" s="201"/>
      <c r="B38" s="201"/>
      <c r="C38" s="201"/>
      <c r="D38" s="361"/>
    </row>
    <row r="39" spans="1:4" ht="13.5">
      <c r="A39" s="201"/>
      <c r="B39" s="201"/>
      <c r="C39" s="201"/>
      <c r="D39" s="361"/>
    </row>
    <row r="40" spans="1:4" ht="13.5">
      <c r="A40" s="201"/>
      <c r="B40" s="201"/>
      <c r="C40" s="201"/>
      <c r="D40" s="361"/>
    </row>
    <row r="41" spans="1:4" ht="13.5">
      <c r="A41" s="201"/>
      <c r="B41" s="201"/>
      <c r="C41" s="201"/>
      <c r="D41" s="361"/>
    </row>
    <row r="42" spans="1:4" ht="13.5">
      <c r="A42" s="201"/>
      <c r="B42" s="201"/>
      <c r="C42" s="201"/>
      <c r="D42" s="361"/>
    </row>
    <row r="43" spans="1:4" ht="13.5">
      <c r="A43" s="201"/>
      <c r="B43" s="201"/>
      <c r="C43" s="201"/>
      <c r="D43" s="361"/>
    </row>
    <row r="44" spans="1:4" ht="13.5">
      <c r="A44" s="201"/>
      <c r="B44" s="201"/>
      <c r="C44" s="201"/>
      <c r="D44" s="361"/>
    </row>
    <row r="45" spans="1:4" ht="13.5">
      <c r="A45" s="201"/>
      <c r="B45" s="201"/>
      <c r="C45" s="201"/>
      <c r="D45" s="361"/>
    </row>
    <row r="46" spans="1:4" ht="13.5">
      <c r="A46" s="201"/>
      <c r="B46" s="201"/>
      <c r="C46" s="201"/>
      <c r="D46" s="361"/>
    </row>
    <row r="47" spans="1:4" ht="13.5">
      <c r="A47" s="201"/>
      <c r="B47" s="201"/>
      <c r="C47" s="201"/>
      <c r="D47" s="361"/>
    </row>
    <row r="48" spans="1:4" ht="13.5">
      <c r="A48" s="201"/>
      <c r="B48" s="201"/>
      <c r="C48" s="201"/>
      <c r="D48" s="361"/>
    </row>
    <row r="49" spans="1:4" ht="13.5">
      <c r="A49" s="201"/>
      <c r="B49" s="201"/>
      <c r="C49" s="201"/>
      <c r="D49" s="361"/>
    </row>
    <row r="50" spans="1:4" ht="13.5">
      <c r="A50" s="201"/>
      <c r="B50" s="201"/>
      <c r="C50" s="201"/>
      <c r="D50" s="361"/>
    </row>
    <row r="51" spans="1:4" ht="13.5">
      <c r="A51" s="201"/>
      <c r="B51" s="201"/>
      <c r="C51" s="201"/>
      <c r="D51" s="361"/>
    </row>
    <row r="52" spans="1:4" ht="13.5">
      <c r="A52" s="201"/>
      <c r="B52" s="201"/>
      <c r="C52" s="201"/>
      <c r="D52" s="361"/>
    </row>
    <row r="53" spans="1:4" ht="13.5">
      <c r="A53" s="201"/>
      <c r="B53" s="201"/>
      <c r="C53" s="201"/>
      <c r="D53" s="361"/>
    </row>
    <row r="54" spans="1:4" ht="13.5">
      <c r="A54" s="201"/>
      <c r="B54" s="201"/>
      <c r="C54" s="201"/>
      <c r="D54" s="361"/>
    </row>
    <row r="55" spans="1:4" ht="13.5">
      <c r="A55" s="201"/>
      <c r="B55" s="201"/>
      <c r="C55" s="201"/>
      <c r="D55" s="361"/>
    </row>
    <row r="56" spans="1:4" ht="13.5">
      <c r="A56" s="201"/>
      <c r="B56" s="201"/>
      <c r="C56" s="201"/>
      <c r="D56" s="361"/>
    </row>
    <row r="57" spans="1:4" ht="13.5">
      <c r="A57" s="201"/>
      <c r="B57" s="201"/>
      <c r="C57" s="201"/>
      <c r="D57" s="361"/>
    </row>
    <row r="58" spans="1:4" ht="13.5">
      <c r="A58" s="201"/>
      <c r="B58" s="201"/>
      <c r="C58" s="201"/>
      <c r="D58" s="361"/>
    </row>
    <row r="59" spans="1:4" ht="13.5">
      <c r="A59" s="201"/>
      <c r="B59" s="201"/>
      <c r="C59" s="201"/>
      <c r="D59" s="361"/>
    </row>
    <row r="60" spans="1:4" ht="13.5">
      <c r="A60" s="201"/>
      <c r="B60" s="201"/>
      <c r="C60" s="201"/>
      <c r="D60" s="361"/>
    </row>
    <row r="61" spans="1:4" ht="13.5">
      <c r="A61" s="201"/>
      <c r="B61" s="201"/>
      <c r="C61" s="201"/>
      <c r="D61" s="361"/>
    </row>
    <row r="62" spans="1:4" ht="13.5">
      <c r="A62" s="201"/>
      <c r="B62" s="201"/>
      <c r="C62" s="201"/>
      <c r="D62" s="361"/>
    </row>
    <row r="63" spans="1:4" ht="13.5">
      <c r="A63" s="201"/>
      <c r="B63" s="201"/>
      <c r="C63" s="201"/>
      <c r="D63" s="361"/>
    </row>
    <row r="64" spans="1:4" ht="13.5">
      <c r="A64" s="201"/>
      <c r="B64" s="201"/>
      <c r="C64" s="201"/>
      <c r="D64" s="361"/>
    </row>
    <row r="65" spans="1:4" ht="13.5">
      <c r="A65" s="201"/>
      <c r="B65" s="201"/>
      <c r="C65" s="201"/>
      <c r="D65" s="361"/>
    </row>
    <row r="66" spans="1:4" ht="13.5">
      <c r="A66" s="201"/>
      <c r="B66" s="201"/>
      <c r="C66" s="201"/>
      <c r="D66" s="361"/>
    </row>
    <row r="67" spans="1:4" ht="13.5">
      <c r="A67" s="201"/>
      <c r="B67" s="201"/>
      <c r="C67" s="201"/>
      <c r="D67" s="361"/>
    </row>
    <row r="68" spans="1:4" ht="13.5">
      <c r="A68" s="201"/>
      <c r="B68" s="201"/>
      <c r="C68" s="201"/>
      <c r="D68" s="361"/>
    </row>
    <row r="69" spans="1:4" ht="13.5">
      <c r="A69" s="201"/>
      <c r="B69" s="201"/>
      <c r="C69" s="201"/>
      <c r="D69" s="361"/>
    </row>
    <row r="70" spans="1:4" ht="13.5">
      <c r="A70" s="201"/>
      <c r="B70" s="201"/>
      <c r="C70" s="201"/>
      <c r="D70" s="361"/>
    </row>
    <row r="71" spans="1:4" ht="13.5">
      <c r="A71" s="201"/>
      <c r="B71" s="201"/>
      <c r="C71" s="201"/>
      <c r="D71" s="361"/>
    </row>
    <row r="72" spans="1:4" ht="13.5">
      <c r="A72" s="201"/>
      <c r="B72" s="201"/>
      <c r="C72" s="201"/>
      <c r="D72" s="361"/>
    </row>
    <row r="73" spans="1:4" ht="13.5">
      <c r="A73" s="201"/>
      <c r="B73" s="201"/>
      <c r="C73" s="201"/>
      <c r="D73" s="361"/>
    </row>
    <row r="74" spans="1:4" ht="13.5">
      <c r="A74" s="201"/>
      <c r="B74" s="201"/>
      <c r="C74" s="201"/>
      <c r="D74" s="361"/>
    </row>
    <row r="75" spans="1:4" ht="13.5">
      <c r="A75" s="201"/>
      <c r="B75" s="201"/>
      <c r="C75" s="201"/>
      <c r="D75" s="361"/>
    </row>
    <row r="76" spans="1:4" ht="13.5">
      <c r="A76" s="201"/>
      <c r="B76" s="201"/>
      <c r="C76" s="201"/>
      <c r="D76" s="361"/>
    </row>
    <row r="77" spans="1:4" ht="13.5">
      <c r="A77" s="201"/>
      <c r="B77" s="201"/>
      <c r="C77" s="201"/>
      <c r="D77" s="361"/>
    </row>
    <row r="78" spans="1:4" ht="13.5">
      <c r="A78" s="201"/>
      <c r="B78" s="201"/>
      <c r="C78" s="201"/>
      <c r="D78" s="361"/>
    </row>
    <row r="79" spans="1:4" ht="13.5">
      <c r="A79" s="201"/>
      <c r="B79" s="201"/>
      <c r="C79" s="201"/>
      <c r="D79" s="361"/>
    </row>
    <row r="80" spans="1:4" ht="13.5">
      <c r="A80" s="201"/>
      <c r="B80" s="201"/>
      <c r="C80" s="201"/>
      <c r="D80" s="361"/>
    </row>
    <row r="81" spans="1:4" ht="13.5">
      <c r="A81" s="201"/>
      <c r="B81" s="201"/>
      <c r="C81" s="201"/>
      <c r="D81" s="361"/>
    </row>
    <row r="82" spans="1:4" ht="13.5">
      <c r="A82" s="201"/>
      <c r="B82" s="201"/>
      <c r="C82" s="201"/>
      <c r="D82" s="361"/>
    </row>
    <row r="83" spans="1:4" ht="13.5">
      <c r="A83" s="201"/>
      <c r="B83" s="201"/>
      <c r="C83" s="201"/>
      <c r="D83" s="361"/>
    </row>
    <row r="84" spans="1:4" ht="13.5">
      <c r="A84" s="201"/>
      <c r="B84" s="201"/>
      <c r="C84" s="201"/>
      <c r="D84" s="361"/>
    </row>
    <row r="85" spans="1:4" ht="13.5">
      <c r="A85" s="201"/>
      <c r="B85" s="201"/>
      <c r="C85" s="201"/>
      <c r="D85" s="361"/>
    </row>
    <row r="86" spans="1:4" ht="13.5">
      <c r="A86" s="201"/>
      <c r="B86" s="201"/>
      <c r="C86" s="201"/>
      <c r="D86" s="361"/>
    </row>
    <row r="87" spans="1:4" ht="13.5">
      <c r="A87" s="201"/>
      <c r="B87" s="201"/>
      <c r="C87" s="201"/>
      <c r="D87" s="361"/>
    </row>
    <row r="88" spans="1:4" ht="13.5">
      <c r="A88" s="201"/>
      <c r="B88" s="201"/>
      <c r="C88" s="201"/>
      <c r="D88" s="361"/>
    </row>
    <row r="89" spans="1:4" ht="13.5">
      <c r="A89" s="201"/>
      <c r="B89" s="201"/>
      <c r="C89" s="201"/>
      <c r="D89" s="361"/>
    </row>
    <row r="90" spans="1:4" ht="13.5">
      <c r="A90" s="201"/>
      <c r="B90" s="201"/>
      <c r="C90" s="201"/>
      <c r="D90" s="361"/>
    </row>
    <row r="91" spans="1:4" ht="13.5">
      <c r="A91" s="201"/>
      <c r="B91" s="201"/>
      <c r="C91" s="201"/>
      <c r="D91" s="361"/>
    </row>
    <row r="92" spans="1:4" ht="13.5">
      <c r="A92" s="201"/>
      <c r="B92" s="201"/>
      <c r="C92" s="201"/>
      <c r="D92" s="361"/>
    </row>
    <row r="93" spans="1:4" ht="13.5">
      <c r="A93" s="201"/>
      <c r="B93" s="201"/>
      <c r="C93" s="201"/>
      <c r="D93" s="361"/>
    </row>
    <row r="94" spans="1:4" ht="13.5">
      <c r="A94" s="201"/>
      <c r="B94" s="201"/>
      <c r="C94" s="201"/>
      <c r="D94" s="361"/>
    </row>
    <row r="95" spans="1:4" ht="13.5">
      <c r="A95" s="201"/>
      <c r="B95" s="201"/>
      <c r="C95" s="201"/>
      <c r="D95" s="361"/>
    </row>
    <row r="96" spans="1:4" ht="13.5">
      <c r="A96" s="201"/>
      <c r="B96" s="201"/>
      <c r="C96" s="201"/>
      <c r="D96" s="361"/>
    </row>
    <row r="97" spans="1:4" ht="13.5">
      <c r="A97" s="201"/>
      <c r="B97" s="201"/>
      <c r="C97" s="201"/>
      <c r="D97" s="362"/>
    </row>
    <row r="98" spans="1:4" ht="13.5">
      <c r="A98" s="201"/>
      <c r="B98" s="201"/>
      <c r="C98" s="201"/>
      <c r="D98" s="361"/>
    </row>
    <row r="99" spans="1:4" ht="13.5">
      <c r="A99" s="201"/>
      <c r="B99" s="201"/>
      <c r="C99" s="201"/>
      <c r="D99" s="361"/>
    </row>
    <row r="100" spans="1:4" ht="13.5">
      <c r="A100" s="201"/>
      <c r="B100" s="201"/>
      <c r="C100" s="201"/>
      <c r="D100" s="362"/>
    </row>
    <row r="101" spans="1:4" ht="13.5">
      <c r="A101" s="201"/>
      <c r="B101" s="201"/>
      <c r="C101" s="201"/>
      <c r="D101" s="361"/>
    </row>
    <row r="102" spans="1:4" ht="13.5">
      <c r="A102" s="201"/>
      <c r="B102" s="201"/>
      <c r="C102" s="201"/>
      <c r="D102" s="362"/>
    </row>
    <row r="103" spans="1:4" ht="13.5">
      <c r="A103" s="201"/>
      <c r="B103" s="201"/>
      <c r="C103" s="201"/>
      <c r="D103" s="361"/>
    </row>
    <row r="104" spans="1:4" ht="13.5">
      <c r="A104" s="201"/>
      <c r="B104" s="201"/>
      <c r="C104" s="201"/>
      <c r="D104" s="361"/>
    </row>
    <row r="105" spans="1:4" ht="13.5">
      <c r="A105" s="201"/>
      <c r="B105" s="201"/>
      <c r="C105" s="201"/>
      <c r="D105" s="361"/>
    </row>
    <row r="106" spans="1:4" ht="13.5">
      <c r="A106" s="201"/>
      <c r="B106" s="201"/>
      <c r="C106" s="201"/>
      <c r="D106" s="361"/>
    </row>
    <row r="107" spans="1:4" ht="13.5">
      <c r="A107" s="201"/>
      <c r="B107" s="201"/>
      <c r="C107" s="201"/>
      <c r="D107" s="361"/>
    </row>
    <row r="108" spans="1:4" ht="13.5">
      <c r="A108" s="201"/>
      <c r="B108" s="201"/>
      <c r="C108" s="201"/>
      <c r="D108" s="361"/>
    </row>
    <row r="109" spans="1:4" ht="13.5">
      <c r="A109" s="201"/>
      <c r="B109" s="201"/>
      <c r="C109" s="201"/>
      <c r="D109" s="361"/>
    </row>
    <row r="110" spans="1:4" ht="13.5">
      <c r="A110" s="201"/>
      <c r="B110" s="201"/>
      <c r="C110" s="201"/>
      <c r="D110" s="361"/>
    </row>
    <row r="111" spans="1:4" ht="13.5">
      <c r="A111" s="201"/>
      <c r="B111" s="201"/>
      <c r="C111" s="201"/>
      <c r="D111" s="361"/>
    </row>
    <row r="112" spans="1:4" ht="13.5">
      <c r="A112" s="201"/>
      <c r="B112" s="201"/>
      <c r="C112" s="201"/>
      <c r="D112" s="361"/>
    </row>
    <row r="113" spans="1:4" ht="13.5">
      <c r="A113" s="201"/>
      <c r="B113" s="201"/>
      <c r="C113" s="201"/>
      <c r="D113" s="361"/>
    </row>
    <row r="114" spans="1:4" ht="13.5">
      <c r="A114" s="201"/>
      <c r="B114" s="201"/>
      <c r="C114" s="201"/>
      <c r="D114" s="361"/>
    </row>
    <row r="115" spans="1:4" ht="13.5">
      <c r="A115" s="201"/>
      <c r="B115" s="201"/>
      <c r="C115" s="201"/>
      <c r="D115" s="361"/>
    </row>
    <row r="116" spans="1:4" ht="13.5">
      <c r="A116" s="201"/>
      <c r="B116" s="201"/>
      <c r="C116" s="201"/>
      <c r="D116" s="361"/>
    </row>
    <row r="117" spans="1:4" ht="13.5">
      <c r="A117" s="201"/>
      <c r="B117" s="201"/>
      <c r="C117" s="201"/>
      <c r="D117" s="361"/>
    </row>
    <row r="118" spans="1:4" ht="13.5">
      <c r="A118" s="201"/>
      <c r="B118" s="201"/>
      <c r="C118" s="201"/>
      <c r="D118" s="361"/>
    </row>
    <row r="119" spans="1:4" ht="13.5">
      <c r="A119" s="201"/>
      <c r="B119" s="201"/>
      <c r="C119" s="201"/>
      <c r="D119" s="361"/>
    </row>
    <row r="120" spans="1:4" ht="13.5">
      <c r="A120" s="201"/>
      <c r="B120" s="201"/>
      <c r="C120" s="201"/>
      <c r="D120" s="361"/>
    </row>
    <row r="121" spans="1:4" ht="13.5">
      <c r="A121" s="201"/>
      <c r="B121" s="201"/>
      <c r="C121" s="201"/>
      <c r="D121" s="361"/>
    </row>
    <row r="122" spans="1:4" ht="13.5">
      <c r="A122" s="201"/>
      <c r="B122" s="201"/>
      <c r="C122" s="201"/>
      <c r="D122" s="361"/>
    </row>
    <row r="123" spans="1:4" ht="13.5">
      <c r="A123" s="201"/>
      <c r="B123" s="201"/>
      <c r="C123" s="201"/>
      <c r="D123" s="361"/>
    </row>
    <row r="124" spans="1:4" ht="13.5">
      <c r="A124" s="201"/>
      <c r="B124" s="201"/>
      <c r="C124" s="201"/>
      <c r="D124" s="361"/>
    </row>
    <row r="125" spans="1:4" ht="13.5">
      <c r="A125" s="201"/>
      <c r="B125" s="201"/>
      <c r="C125" s="201"/>
      <c r="D125" s="361"/>
    </row>
    <row r="126" spans="1:4" ht="13.5">
      <c r="A126" s="201"/>
      <c r="B126" s="201"/>
      <c r="C126" s="201"/>
      <c r="D126" s="361"/>
    </row>
    <row r="127" spans="1:4" ht="13.5">
      <c r="A127" s="201"/>
      <c r="B127" s="201"/>
      <c r="C127" s="201"/>
      <c r="D127" s="361"/>
    </row>
    <row r="128" spans="1:4" ht="13.5">
      <c r="A128" s="201"/>
      <c r="B128" s="201"/>
      <c r="C128" s="201"/>
      <c r="D128" s="361"/>
    </row>
    <row r="129" spans="1:4" ht="13.5">
      <c r="A129" s="201"/>
      <c r="B129" s="201"/>
      <c r="C129" s="201"/>
      <c r="D129" s="361"/>
    </row>
    <row r="130" spans="1:4" ht="13.5">
      <c r="A130" s="201"/>
      <c r="B130" s="201"/>
      <c r="C130" s="201"/>
      <c r="D130" s="361"/>
    </row>
    <row r="131" spans="1:4" ht="13.5">
      <c r="A131" s="201"/>
      <c r="B131" s="201"/>
      <c r="C131" s="201"/>
      <c r="D131" s="361"/>
    </row>
    <row r="132" spans="1:4" ht="13.5">
      <c r="A132" s="201"/>
      <c r="B132" s="201"/>
      <c r="C132" s="201"/>
      <c r="D132" s="361"/>
    </row>
    <row r="133" spans="1:4" ht="13.5">
      <c r="A133" s="201"/>
      <c r="B133" s="201"/>
      <c r="C133" s="201"/>
      <c r="D133" s="361"/>
    </row>
    <row r="134" spans="1:4" ht="13.5">
      <c r="A134" s="201"/>
      <c r="B134" s="201"/>
      <c r="C134" s="201"/>
      <c r="D134" s="361"/>
    </row>
    <row r="135" spans="1:4" ht="13.5">
      <c r="A135" s="201"/>
      <c r="B135" s="201"/>
      <c r="C135" s="201"/>
      <c r="D135" s="361"/>
    </row>
    <row r="136" spans="1:4" ht="13.5">
      <c r="A136" s="201"/>
      <c r="B136" s="201"/>
      <c r="C136" s="201"/>
      <c r="D136" s="361"/>
    </row>
    <row r="137" spans="1:4" ht="13.5">
      <c r="A137" s="201"/>
      <c r="B137" s="201"/>
      <c r="C137" s="201"/>
      <c r="D137" s="361"/>
    </row>
    <row r="138" spans="1:4" ht="13.5">
      <c r="A138" s="201"/>
      <c r="B138" s="201"/>
      <c r="C138" s="201"/>
      <c r="D138" s="361"/>
    </row>
    <row r="139" spans="1:4" ht="13.5">
      <c r="A139" s="201"/>
      <c r="B139" s="201"/>
      <c r="C139" s="201"/>
      <c r="D139" s="361"/>
    </row>
    <row r="140" spans="1:4" ht="13.5">
      <c r="A140" s="201"/>
      <c r="B140" s="201"/>
      <c r="C140" s="201"/>
      <c r="D140" s="361"/>
    </row>
    <row r="141" spans="1:4" ht="13.5">
      <c r="A141" s="201"/>
      <c r="B141" s="201"/>
      <c r="C141" s="201"/>
      <c r="D141" s="361"/>
    </row>
    <row r="142" spans="1:4" ht="13.5">
      <c r="A142" s="201"/>
      <c r="B142" s="201"/>
      <c r="C142" s="201"/>
      <c r="D142" s="361"/>
    </row>
    <row r="143" spans="1:4" ht="13.5">
      <c r="A143" s="201"/>
      <c r="B143" s="201"/>
      <c r="C143" s="201"/>
      <c r="D143" s="361"/>
    </row>
    <row r="144" spans="1:4" ht="13.5">
      <c r="A144" s="201"/>
      <c r="B144" s="201"/>
      <c r="C144" s="201"/>
      <c r="D144" s="361"/>
    </row>
    <row r="145" spans="1:4" ht="13.5">
      <c r="A145" s="201"/>
      <c r="B145" s="201"/>
      <c r="C145" s="201"/>
      <c r="D145" s="361"/>
    </row>
    <row r="146" spans="1:4" ht="13.5">
      <c r="A146" s="201"/>
      <c r="B146" s="201"/>
      <c r="C146" s="201"/>
      <c r="D146" s="361"/>
    </row>
    <row r="147" spans="1:4" ht="13.5">
      <c r="A147" s="201"/>
      <c r="B147" s="201"/>
      <c r="C147" s="201"/>
      <c r="D147" s="361"/>
    </row>
    <row r="148" spans="1:4" ht="13.5">
      <c r="A148" s="201"/>
      <c r="B148" s="201"/>
      <c r="C148" s="201"/>
      <c r="D148" s="361"/>
    </row>
    <row r="149" spans="1:4" ht="13.5">
      <c r="A149" s="201"/>
      <c r="B149" s="201"/>
      <c r="C149" s="201"/>
      <c r="D149" s="361"/>
    </row>
    <row r="150" spans="1:4" ht="13.5">
      <c r="A150" s="201"/>
      <c r="B150" s="201"/>
      <c r="C150" s="201"/>
      <c r="D150" s="361"/>
    </row>
    <row r="151" spans="1:4" ht="13.5">
      <c r="A151" s="201"/>
      <c r="B151" s="201"/>
      <c r="C151" s="201"/>
      <c r="D151" s="361"/>
    </row>
    <row r="152" spans="1:4" ht="13.5">
      <c r="A152" s="201"/>
      <c r="B152" s="201"/>
      <c r="C152" s="201"/>
      <c r="D152" s="361"/>
    </row>
    <row r="153" spans="1:4" ht="13.5">
      <c r="A153" s="201"/>
      <c r="B153" s="201"/>
      <c r="C153" s="201"/>
      <c r="D153" s="361"/>
    </row>
    <row r="154" spans="1:4" ht="13.5">
      <c r="A154" s="201"/>
      <c r="B154" s="201"/>
      <c r="C154" s="201"/>
      <c r="D154" s="361"/>
    </row>
    <row r="155" spans="1:4" ht="13.5">
      <c r="A155" s="201"/>
      <c r="B155" s="201"/>
      <c r="C155" s="201"/>
      <c r="D155" s="361"/>
    </row>
    <row r="156" spans="1:4" ht="13.5">
      <c r="A156" s="201"/>
      <c r="B156" s="201"/>
      <c r="C156" s="201"/>
      <c r="D156" s="361"/>
    </row>
    <row r="157" spans="1:4" ht="13.5">
      <c r="A157" s="201"/>
      <c r="B157" s="201"/>
      <c r="C157" s="201"/>
      <c r="D157" s="361"/>
    </row>
    <row r="158" spans="1:4" ht="13.5">
      <c r="A158" s="201"/>
      <c r="B158" s="201"/>
      <c r="C158" s="201"/>
      <c r="D158" s="361"/>
    </row>
    <row r="159" spans="1:4" ht="13.5">
      <c r="A159" s="201"/>
      <c r="B159" s="201"/>
      <c r="C159" s="201"/>
      <c r="D159" s="361"/>
    </row>
    <row r="160" spans="1:4" ht="13.5">
      <c r="A160" s="201"/>
      <c r="B160" s="201"/>
      <c r="C160" s="201"/>
      <c r="D160" s="361"/>
    </row>
    <row r="161" spans="1:4" ht="13.5">
      <c r="A161" s="201"/>
      <c r="B161" s="201"/>
      <c r="C161" s="201"/>
      <c r="D161" s="361"/>
    </row>
    <row r="162" spans="1:4" ht="13.5">
      <c r="A162" s="201"/>
      <c r="B162" s="201"/>
      <c r="C162" s="201"/>
      <c r="D162" s="361"/>
    </row>
    <row r="163" spans="1:4" ht="13.5">
      <c r="A163" s="201"/>
      <c r="B163" s="201"/>
      <c r="C163" s="201"/>
      <c r="D163" s="361"/>
    </row>
    <row r="164" spans="1:4" ht="13.5">
      <c r="A164" s="201"/>
      <c r="B164" s="201"/>
      <c r="C164" s="201"/>
      <c r="D164" s="361"/>
    </row>
    <row r="165" spans="1:4" ht="13.5">
      <c r="A165" s="201"/>
      <c r="B165" s="201"/>
      <c r="C165" s="201"/>
      <c r="D165" s="361"/>
    </row>
    <row r="166" spans="1:4" ht="13.5">
      <c r="A166" s="201"/>
      <c r="B166" s="201"/>
      <c r="C166" s="201"/>
      <c r="D166" s="361"/>
    </row>
    <row r="167" spans="1:4" ht="13.5">
      <c r="A167" s="201"/>
      <c r="B167" s="201"/>
      <c r="C167" s="201"/>
      <c r="D167" s="361"/>
    </row>
    <row r="168" spans="1:4" ht="13.5">
      <c r="A168" s="201"/>
      <c r="B168" s="201"/>
      <c r="C168" s="201"/>
      <c r="D168" s="361"/>
    </row>
    <row r="169" spans="1:4" ht="13.5">
      <c r="A169" s="201"/>
      <c r="B169" s="201"/>
      <c r="C169" s="201"/>
      <c r="D169" s="361"/>
    </row>
    <row r="170" spans="1:4" ht="13.5">
      <c r="A170" s="201"/>
      <c r="B170" s="201"/>
      <c r="C170" s="201"/>
      <c r="D170" s="361"/>
    </row>
    <row r="171" spans="1:4" ht="13.5">
      <c r="A171" s="201"/>
      <c r="B171" s="201"/>
      <c r="C171" s="201"/>
      <c r="D171" s="361"/>
    </row>
    <row r="172" spans="1:4" ht="13.5">
      <c r="A172" s="201"/>
      <c r="B172" s="201"/>
      <c r="C172" s="201"/>
      <c r="D172" s="361"/>
    </row>
    <row r="173" spans="1:4" ht="13.5">
      <c r="A173" s="201"/>
      <c r="B173" s="201"/>
      <c r="C173" s="201"/>
      <c r="D173" s="362"/>
    </row>
    <row r="174" spans="1:4" ht="13.5">
      <c r="A174" s="201"/>
      <c r="B174" s="201"/>
      <c r="C174" s="201"/>
      <c r="D174" s="361"/>
    </row>
    <row r="175" spans="1:4" ht="13.5">
      <c r="A175" s="201"/>
      <c r="B175" s="201"/>
      <c r="C175" s="201"/>
      <c r="D175" s="361"/>
    </row>
    <row r="176" spans="1:4" ht="13.5">
      <c r="A176" s="201"/>
      <c r="B176" s="201"/>
      <c r="C176" s="201"/>
      <c r="D176" s="361"/>
    </row>
    <row r="177" spans="1:4" ht="13.5">
      <c r="A177" s="201"/>
      <c r="B177" s="201"/>
      <c r="C177" s="201"/>
      <c r="D177" s="361"/>
    </row>
    <row r="178" spans="1:4" ht="13.5">
      <c r="A178" s="201"/>
      <c r="B178" s="201"/>
      <c r="C178" s="201"/>
      <c r="D178" s="361"/>
    </row>
    <row r="179" spans="1:4" ht="13.5">
      <c r="A179" s="201"/>
      <c r="B179" s="201"/>
      <c r="C179" s="201"/>
      <c r="D179" s="361"/>
    </row>
    <row r="180" spans="1:4" ht="13.5">
      <c r="A180" s="201"/>
      <c r="B180" s="201"/>
      <c r="C180" s="201"/>
      <c r="D180" s="361"/>
    </row>
    <row r="181" spans="1:4" ht="13.5">
      <c r="A181" s="201"/>
      <c r="B181" s="201"/>
      <c r="C181" s="201"/>
      <c r="D181" s="361"/>
    </row>
    <row r="182" spans="1:4" ht="13.5">
      <c r="A182" s="201"/>
      <c r="B182" s="201"/>
      <c r="C182" s="201"/>
      <c r="D182" s="361"/>
    </row>
    <row r="183" spans="1:4" ht="13.5">
      <c r="A183" s="201"/>
      <c r="B183" s="201"/>
      <c r="C183" s="201"/>
      <c r="D183" s="361"/>
    </row>
    <row r="184" spans="1:4" ht="13.5">
      <c r="A184" s="201"/>
      <c r="B184" s="201"/>
      <c r="C184" s="201"/>
      <c r="D184" s="361"/>
    </row>
    <row r="185" spans="1:4" ht="13.5">
      <c r="A185" s="201"/>
      <c r="B185" s="201"/>
      <c r="C185" s="201"/>
      <c r="D185" s="362"/>
    </row>
    <row r="186" spans="1:4" ht="13.5">
      <c r="A186" s="201"/>
      <c r="B186" s="201"/>
      <c r="C186" s="201"/>
      <c r="D186" s="361"/>
    </row>
    <row r="187" spans="1:4" ht="13.5">
      <c r="A187" s="201"/>
      <c r="B187" s="201"/>
      <c r="C187" s="201"/>
      <c r="D187" s="361"/>
    </row>
    <row r="188" spans="1:4" ht="13.5">
      <c r="A188" s="201"/>
      <c r="B188" s="201"/>
      <c r="C188" s="201"/>
      <c r="D188" s="361"/>
    </row>
    <row r="189" spans="1:4" ht="13.5">
      <c r="A189" s="201"/>
      <c r="B189" s="201"/>
      <c r="C189" s="201"/>
      <c r="D189" s="361"/>
    </row>
    <row r="190" spans="1:4" ht="13.5">
      <c r="A190" s="201"/>
      <c r="B190" s="201"/>
      <c r="C190" s="201"/>
      <c r="D190" s="361"/>
    </row>
    <row r="191" spans="1:4" ht="13.5">
      <c r="A191" s="201"/>
      <c r="B191" s="201"/>
      <c r="C191" s="201"/>
      <c r="D191" s="361"/>
    </row>
    <row r="192" spans="1:4" ht="13.5">
      <c r="A192" s="201"/>
      <c r="B192" s="201"/>
      <c r="C192" s="201"/>
      <c r="D192" s="361"/>
    </row>
    <row r="193" spans="1:4" ht="13.5">
      <c r="A193" s="201"/>
      <c r="B193" s="201"/>
      <c r="C193" s="201"/>
      <c r="D193" s="361"/>
    </row>
    <row r="194" spans="1:4" ht="13.5">
      <c r="A194" s="201"/>
      <c r="B194" s="201"/>
      <c r="C194" s="201"/>
      <c r="D194" s="361"/>
    </row>
    <row r="195" spans="1:4" ht="13.5">
      <c r="A195" s="201"/>
      <c r="B195" s="201"/>
      <c r="C195" s="201"/>
      <c r="D195" s="361"/>
    </row>
    <row r="196" spans="1:4" ht="13.5">
      <c r="A196" s="201"/>
      <c r="B196" s="201"/>
      <c r="C196" s="201"/>
      <c r="D196" s="361"/>
    </row>
    <row r="197" spans="1:4" ht="13.5">
      <c r="A197" s="201"/>
      <c r="B197" s="201"/>
      <c r="C197" s="201"/>
      <c r="D197" s="361"/>
    </row>
    <row r="198" spans="1:4" ht="13.5">
      <c r="A198" s="201"/>
      <c r="B198" s="201"/>
      <c r="C198" s="201"/>
      <c r="D198" s="361"/>
    </row>
    <row r="199" spans="1:4" ht="13.5">
      <c r="A199" s="201"/>
      <c r="B199" s="201"/>
      <c r="C199" s="201"/>
      <c r="D199" s="361"/>
    </row>
    <row r="200" spans="1:4" ht="13.5">
      <c r="A200" s="201"/>
      <c r="B200" s="201"/>
      <c r="C200" s="201"/>
      <c r="D200" s="361"/>
    </row>
    <row r="201" spans="1:4" ht="13.5">
      <c r="A201" s="201"/>
      <c r="B201" s="201"/>
      <c r="C201" s="201"/>
      <c r="D201" s="361"/>
    </row>
    <row r="202" spans="1:4" ht="13.5">
      <c r="A202" s="201"/>
      <c r="B202" s="201"/>
      <c r="C202" s="201"/>
      <c r="D202" s="361"/>
    </row>
    <row r="203" spans="1:4" ht="13.5">
      <c r="A203" s="201"/>
      <c r="B203" s="201"/>
      <c r="C203" s="201"/>
      <c r="D203" s="361"/>
    </row>
    <row r="204" spans="1:4" ht="13.5">
      <c r="A204" s="201"/>
      <c r="B204" s="201"/>
      <c r="C204" s="201"/>
      <c r="D204" s="361"/>
    </row>
    <row r="205" spans="1:4" ht="13.5">
      <c r="A205" s="201"/>
      <c r="B205" s="201"/>
      <c r="C205" s="201"/>
      <c r="D205" s="361"/>
    </row>
    <row r="206" spans="1:4" ht="13.5">
      <c r="A206" s="201"/>
      <c r="B206" s="201"/>
      <c r="C206" s="201"/>
      <c r="D206" s="361"/>
    </row>
    <row r="207" spans="1:4" ht="13.5">
      <c r="A207" s="201"/>
      <c r="B207" s="201"/>
      <c r="C207" s="201"/>
      <c r="D207" s="361"/>
    </row>
    <row r="208" spans="1:4" ht="13.5">
      <c r="A208" s="201"/>
      <c r="B208" s="201"/>
      <c r="C208" s="201"/>
      <c r="D208" s="361"/>
    </row>
    <row r="209" spans="1:4" ht="13.5">
      <c r="A209" s="201"/>
      <c r="B209" s="201"/>
      <c r="C209" s="201"/>
      <c r="D209" s="361"/>
    </row>
    <row r="210" spans="1:4" ht="13.5">
      <c r="A210" s="201"/>
      <c r="B210" s="201"/>
      <c r="C210" s="201"/>
      <c r="D210" s="361"/>
    </row>
    <row r="211" spans="1:4" ht="13.5">
      <c r="A211" s="201"/>
      <c r="B211" s="201"/>
      <c r="C211" s="201"/>
      <c r="D211" s="361"/>
    </row>
    <row r="212" spans="1:4" ht="13.5">
      <c r="A212" s="201"/>
      <c r="B212" s="201"/>
      <c r="C212" s="201"/>
      <c r="D212" s="361"/>
    </row>
    <row r="213" spans="1:4" ht="13.5">
      <c r="A213" s="201"/>
      <c r="B213" s="201"/>
      <c r="C213" s="201"/>
      <c r="D213" s="361"/>
    </row>
    <row r="214" spans="1:4" ht="13.5">
      <c r="A214" s="201"/>
      <c r="B214" s="201"/>
      <c r="C214" s="201"/>
      <c r="D214" s="361"/>
    </row>
    <row r="215" spans="1:4" ht="13.5">
      <c r="A215" s="201"/>
      <c r="B215" s="201"/>
      <c r="C215" s="201"/>
      <c r="D215" s="361"/>
    </row>
    <row r="216" spans="1:4" ht="13.5">
      <c r="A216" s="201"/>
      <c r="B216" s="201"/>
      <c r="C216" s="201"/>
      <c r="D216" s="361"/>
    </row>
    <row r="217" spans="1:4" ht="13.5">
      <c r="A217" s="201"/>
      <c r="B217" s="201"/>
      <c r="C217" s="201"/>
      <c r="D217" s="361"/>
    </row>
    <row r="218" spans="1:4" ht="13.5">
      <c r="A218" s="201"/>
      <c r="B218" s="201"/>
      <c r="C218" s="201"/>
      <c r="D218" s="361"/>
    </row>
    <row r="219" spans="1:4" ht="13.5">
      <c r="A219" s="201"/>
      <c r="B219" s="201"/>
      <c r="C219" s="201"/>
      <c r="D219" s="361"/>
    </row>
    <row r="220" spans="1:4" ht="13.5">
      <c r="A220" s="201"/>
      <c r="B220" s="201"/>
      <c r="C220" s="201"/>
      <c r="D220" s="361"/>
    </row>
    <row r="221" spans="1:4" ht="13.5">
      <c r="A221" s="201"/>
      <c r="B221" s="201"/>
      <c r="C221" s="201"/>
      <c r="D221" s="361"/>
    </row>
    <row r="222" spans="1:4" ht="13.5">
      <c r="A222" s="201"/>
      <c r="B222" s="201"/>
      <c r="C222" s="201"/>
      <c r="D222" s="361"/>
    </row>
    <row r="223" spans="1:4" ht="13.5">
      <c r="A223" s="201"/>
      <c r="B223" s="201"/>
      <c r="C223" s="201"/>
      <c r="D223" s="361"/>
    </row>
    <row r="224" spans="1:4" ht="13.5">
      <c r="A224" s="201"/>
      <c r="B224" s="201"/>
      <c r="C224" s="201"/>
      <c r="D224" s="361"/>
    </row>
    <row r="225" spans="1:4" ht="13.5">
      <c r="A225" s="201"/>
      <c r="B225" s="201"/>
      <c r="C225" s="201"/>
      <c r="D225" s="361"/>
    </row>
    <row r="226" spans="1:4" ht="13.5">
      <c r="A226" s="201"/>
      <c r="B226" s="201"/>
      <c r="C226" s="201"/>
      <c r="D226" s="361"/>
    </row>
    <row r="227" spans="1:4" ht="13.5">
      <c r="A227" s="201"/>
      <c r="B227" s="201"/>
      <c r="C227" s="201"/>
      <c r="D227" s="361"/>
    </row>
    <row r="228" spans="1:4" ht="13.5">
      <c r="A228" s="201"/>
      <c r="B228" s="201"/>
      <c r="C228" s="201"/>
      <c r="D228" s="361"/>
    </row>
    <row r="229" spans="1:4" ht="13.5">
      <c r="A229" s="201"/>
      <c r="B229" s="201"/>
      <c r="C229" s="201"/>
      <c r="D229" s="361"/>
    </row>
    <row r="230" spans="1:4" ht="13.5">
      <c r="A230" s="201"/>
      <c r="B230" s="201"/>
      <c r="C230" s="201"/>
      <c r="D230" s="361"/>
    </row>
    <row r="231" spans="1:4" ht="13.5">
      <c r="A231" s="201"/>
      <c r="B231" s="201"/>
      <c r="C231" s="201"/>
      <c r="D231" s="361"/>
    </row>
    <row r="232" spans="1:4" ht="13.5">
      <c r="A232" s="201"/>
      <c r="B232" s="201"/>
      <c r="C232" s="201"/>
      <c r="D232" s="361"/>
    </row>
    <row r="233" spans="1:4" ht="13.5">
      <c r="A233" s="201"/>
      <c r="B233" s="201"/>
      <c r="C233" s="201"/>
      <c r="D233" s="361"/>
    </row>
    <row r="234" spans="1:4" ht="13.5">
      <c r="A234" s="201"/>
      <c r="B234" s="201"/>
      <c r="C234" s="201"/>
      <c r="D234" s="361"/>
    </row>
    <row r="235" spans="1:4" ht="13.5">
      <c r="A235" s="201"/>
      <c r="B235" s="201"/>
      <c r="C235" s="201"/>
      <c r="D235" s="361"/>
    </row>
    <row r="236" spans="1:4" ht="13.5">
      <c r="A236" s="201"/>
      <c r="B236" s="201"/>
      <c r="C236" s="201"/>
      <c r="D236" s="361"/>
    </row>
    <row r="237" spans="1:4" ht="13.5">
      <c r="A237" s="201"/>
      <c r="B237" s="201"/>
      <c r="C237" s="201"/>
      <c r="D237" s="361"/>
    </row>
    <row r="238" spans="1:4" ht="13.5">
      <c r="A238" s="201"/>
      <c r="B238" s="201"/>
      <c r="C238" s="201"/>
      <c r="D238" s="361"/>
    </row>
    <row r="239" spans="1:4" ht="13.5">
      <c r="A239" s="201"/>
      <c r="B239" s="201"/>
      <c r="C239" s="201"/>
      <c r="D239" s="361"/>
    </row>
    <row r="240" spans="1:4" ht="13.5">
      <c r="A240" s="201"/>
      <c r="B240" s="201"/>
      <c r="C240" s="201"/>
      <c r="D240" s="361"/>
    </row>
    <row r="241" spans="1:4" ht="13.5">
      <c r="A241" s="201"/>
      <c r="B241" s="201"/>
      <c r="C241" s="201"/>
      <c r="D241" s="361"/>
    </row>
    <row r="242" spans="1:4" ht="13.5">
      <c r="A242" s="201"/>
      <c r="B242" s="201"/>
      <c r="C242" s="201"/>
      <c r="D242" s="361"/>
    </row>
    <row r="243" spans="1:4" ht="13.5">
      <c r="A243" s="201"/>
      <c r="B243" s="201"/>
      <c r="C243" s="201"/>
      <c r="D243" s="361"/>
    </row>
    <row r="244" spans="1:4" ht="13.5">
      <c r="A244" s="201"/>
      <c r="B244" s="201"/>
      <c r="C244" s="201"/>
      <c r="D244" s="361"/>
    </row>
    <row r="245" spans="1:4" ht="13.5">
      <c r="A245" s="201"/>
      <c r="B245" s="201"/>
      <c r="C245" s="201"/>
      <c r="D245" s="361"/>
    </row>
    <row r="246" spans="1:4" ht="13.5">
      <c r="A246" s="201"/>
      <c r="B246" s="201"/>
      <c r="C246" s="201"/>
      <c r="D246" s="361"/>
    </row>
    <row r="247" spans="1:4" ht="13.5">
      <c r="A247" s="201"/>
      <c r="B247" s="201"/>
      <c r="C247" s="201"/>
      <c r="D247" s="361"/>
    </row>
    <row r="248" spans="1:4" ht="13.5">
      <c r="A248" s="201"/>
      <c r="B248" s="201"/>
      <c r="C248" s="201"/>
      <c r="D248" s="361"/>
    </row>
    <row r="249" spans="1:4" ht="13.5">
      <c r="A249" s="201"/>
      <c r="B249" s="201"/>
      <c r="C249" s="201"/>
      <c r="D249" s="361"/>
    </row>
    <row r="250" spans="1:4" ht="13.5">
      <c r="A250" s="201"/>
      <c r="B250" s="201"/>
      <c r="C250" s="201"/>
      <c r="D250" s="361"/>
    </row>
    <row r="251" spans="1:4" ht="13.5">
      <c r="A251" s="201"/>
      <c r="B251" s="201"/>
      <c r="C251" s="201"/>
      <c r="D251" s="361"/>
    </row>
    <row r="252" spans="1:4" ht="13.5">
      <c r="A252" s="201"/>
      <c r="B252" s="201"/>
      <c r="C252" s="201"/>
      <c r="D252" s="361"/>
    </row>
    <row r="253" spans="1:4" ht="13.5">
      <c r="A253" s="201"/>
      <c r="B253" s="201"/>
      <c r="C253" s="201"/>
      <c r="D253" s="361"/>
    </row>
    <row r="254" spans="1:4" ht="13.5">
      <c r="A254" s="201"/>
      <c r="B254" s="201"/>
      <c r="C254" s="201"/>
      <c r="D254" s="361"/>
    </row>
    <row r="255" spans="1:4" ht="13.5">
      <c r="A255" s="201"/>
      <c r="B255" s="201"/>
      <c r="C255" s="201"/>
      <c r="D255" s="362"/>
    </row>
    <row r="256" spans="1:4" ht="13.5">
      <c r="A256" s="201"/>
      <c r="B256" s="201"/>
      <c r="C256" s="201"/>
      <c r="D256" s="362"/>
    </row>
    <row r="257" spans="1:4" ht="13.5">
      <c r="A257" s="201"/>
      <c r="B257" s="201"/>
      <c r="C257" s="201"/>
      <c r="D257" s="361"/>
    </row>
    <row r="258" spans="1:4" ht="13.5">
      <c r="A258" s="201"/>
      <c r="B258" s="201"/>
      <c r="C258" s="201"/>
      <c r="D258" s="361"/>
    </row>
    <row r="259" spans="1:4" ht="13.5">
      <c r="A259" s="201"/>
      <c r="B259" s="201"/>
      <c r="C259" s="201"/>
      <c r="D259" s="361"/>
    </row>
    <row r="260" spans="1:4" ht="13.5">
      <c r="A260" s="201"/>
      <c r="B260" s="201"/>
      <c r="C260" s="201"/>
      <c r="D260" s="361"/>
    </row>
    <row r="261" spans="1:4" ht="13.5">
      <c r="A261" s="201"/>
      <c r="B261" s="201"/>
      <c r="C261" s="201"/>
      <c r="D261" s="361"/>
    </row>
    <row r="262" spans="1:4" ht="13.5">
      <c r="A262" s="201"/>
      <c r="B262" s="201"/>
      <c r="C262" s="201"/>
      <c r="D262" s="361"/>
    </row>
    <row r="263" spans="1:4" ht="13.5">
      <c r="A263" s="201"/>
      <c r="B263" s="201"/>
      <c r="C263" s="201"/>
      <c r="D263" s="361"/>
    </row>
    <row r="264" spans="1:4" ht="13.5">
      <c r="A264" s="201"/>
      <c r="B264" s="201"/>
      <c r="C264" s="201"/>
      <c r="D264" s="361"/>
    </row>
    <row r="265" spans="1:4" ht="13.5">
      <c r="A265" s="201"/>
      <c r="B265" s="201"/>
      <c r="C265" s="201"/>
      <c r="D265" s="361"/>
    </row>
    <row r="266" spans="1:4" ht="13.5">
      <c r="A266" s="201"/>
      <c r="B266" s="201"/>
      <c r="C266" s="201"/>
      <c r="D266" s="361"/>
    </row>
    <row r="267" spans="1:4" ht="13.5">
      <c r="A267" s="201"/>
      <c r="B267" s="201"/>
      <c r="C267" s="201"/>
      <c r="D267" s="361"/>
    </row>
    <row r="268" spans="1:4" ht="13.5">
      <c r="A268" s="201"/>
      <c r="B268" s="201"/>
      <c r="C268" s="201"/>
      <c r="D268" s="361"/>
    </row>
    <row r="269" spans="1:4" ht="13.5">
      <c r="A269" s="201"/>
      <c r="B269" s="201"/>
      <c r="C269" s="201"/>
      <c r="D269" s="361"/>
    </row>
    <row r="270" spans="1:4" ht="13.5">
      <c r="A270" s="201"/>
      <c r="B270" s="201"/>
      <c r="C270" s="201"/>
      <c r="D270" s="361"/>
    </row>
    <row r="271" spans="1:4" ht="13.5">
      <c r="A271" s="201"/>
      <c r="B271" s="201"/>
      <c r="C271" s="201"/>
      <c r="D271" s="361"/>
    </row>
    <row r="272" spans="1:4" ht="13.5">
      <c r="A272" s="201"/>
      <c r="B272" s="201"/>
      <c r="C272" s="201"/>
      <c r="D272" s="361"/>
    </row>
    <row r="273" spans="1:4" ht="13.5">
      <c r="A273" s="201"/>
      <c r="B273" s="201"/>
      <c r="C273" s="201"/>
      <c r="D273" s="361"/>
    </row>
    <row r="274" spans="1:4" ht="13.5">
      <c r="A274" s="201"/>
      <c r="B274" s="201"/>
      <c r="C274" s="201"/>
      <c r="D274" s="361"/>
    </row>
    <row r="275" spans="1:4" ht="13.5">
      <c r="A275" s="201"/>
      <c r="B275" s="201"/>
      <c r="C275" s="201"/>
      <c r="D275" s="361"/>
    </row>
    <row r="276" spans="1:4" ht="13.5">
      <c r="A276" s="201"/>
      <c r="B276" s="201"/>
      <c r="C276" s="201"/>
      <c r="D276" s="361"/>
    </row>
    <row r="277" spans="1:4" ht="13.5">
      <c r="A277" s="201"/>
      <c r="B277" s="201"/>
      <c r="C277" s="201"/>
      <c r="D277" s="361"/>
    </row>
    <row r="278" spans="1:4" ht="13.5">
      <c r="A278" s="201"/>
      <c r="B278" s="201"/>
      <c r="C278" s="201"/>
      <c r="D278" s="362"/>
    </row>
    <row r="279" spans="1:4" ht="13.5">
      <c r="A279" s="201"/>
      <c r="B279" s="201"/>
      <c r="C279" s="201"/>
      <c r="D279" s="362"/>
    </row>
    <row r="280" spans="1:4" ht="13.5">
      <c r="A280" s="201"/>
      <c r="B280" s="201"/>
      <c r="C280" s="201"/>
      <c r="D280" s="362"/>
    </row>
    <row r="281" spans="1:4" ht="13.5">
      <c r="A281" s="201"/>
      <c r="B281" s="201"/>
      <c r="C281" s="201"/>
      <c r="D281" s="362"/>
    </row>
    <row r="282" spans="1:4" ht="13.5">
      <c r="A282" s="201"/>
      <c r="B282" s="201"/>
      <c r="C282" s="201"/>
      <c r="D282" s="362"/>
    </row>
    <row r="283" spans="1:4" ht="13.5">
      <c r="A283" s="201"/>
      <c r="B283" s="201"/>
      <c r="C283" s="201"/>
      <c r="D283" s="362"/>
    </row>
    <row r="284" spans="1:4" ht="13.5">
      <c r="A284" s="201"/>
      <c r="B284" s="201"/>
      <c r="C284" s="201"/>
      <c r="D284" s="362"/>
    </row>
    <row r="285" spans="1:4" ht="13.5">
      <c r="A285" s="201"/>
      <c r="B285" s="201"/>
      <c r="C285" s="201"/>
      <c r="D285" s="361"/>
    </row>
    <row r="286" spans="1:4" ht="13.5">
      <c r="A286" s="201"/>
      <c r="B286" s="201"/>
      <c r="C286" s="201"/>
      <c r="D286" s="361"/>
    </row>
    <row r="287" spans="1:4" ht="13.5">
      <c r="A287" s="201"/>
      <c r="B287" s="201"/>
      <c r="C287" s="201"/>
      <c r="D287" s="361"/>
    </row>
    <row r="288" spans="1:4" ht="13.5">
      <c r="A288" s="201"/>
      <c r="B288" s="201"/>
      <c r="C288" s="201"/>
      <c r="D288" s="361"/>
    </row>
    <row r="289" spans="1:4" ht="13.5">
      <c r="A289" s="201"/>
      <c r="B289" s="201"/>
      <c r="C289" s="201"/>
      <c r="D289" s="361"/>
    </row>
    <row r="290" spans="1:4" ht="13.5">
      <c r="A290" s="201"/>
      <c r="B290" s="201"/>
      <c r="C290" s="201"/>
      <c r="D290" s="361"/>
    </row>
    <row r="291" spans="1:4" ht="13.5">
      <c r="A291" s="201"/>
      <c r="B291" s="201"/>
      <c r="C291" s="201"/>
      <c r="D291" s="361"/>
    </row>
    <row r="292" spans="1:4" ht="13.5">
      <c r="A292" s="201"/>
      <c r="B292" s="201"/>
      <c r="C292" s="201"/>
      <c r="D292" s="361"/>
    </row>
    <row r="293" spans="1:4" ht="13.5">
      <c r="A293" s="201"/>
      <c r="B293" s="201"/>
      <c r="C293" s="201"/>
      <c r="D293" s="361"/>
    </row>
    <row r="294" spans="1:4" ht="13.5">
      <c r="A294" s="201"/>
      <c r="B294" s="201"/>
      <c r="C294" s="201"/>
      <c r="D294" s="361"/>
    </row>
    <row r="295" spans="1:4" ht="13.5">
      <c r="A295" s="201"/>
      <c r="B295" s="201"/>
      <c r="C295" s="201"/>
      <c r="D295" s="361"/>
    </row>
    <row r="296" spans="1:4" ht="13.5">
      <c r="A296" s="201"/>
      <c r="B296" s="201"/>
      <c r="C296" s="201"/>
      <c r="D296" s="361"/>
    </row>
    <row r="297" spans="1:4" ht="13.5">
      <c r="A297" s="201"/>
      <c r="B297" s="201"/>
      <c r="C297" s="201"/>
      <c r="D297" s="361"/>
    </row>
    <row r="298" spans="1:4" ht="13.5">
      <c r="A298" s="201"/>
      <c r="B298" s="201"/>
      <c r="C298" s="201"/>
      <c r="D298" s="361"/>
    </row>
    <row r="299" spans="1:4" ht="13.5">
      <c r="A299" s="201"/>
      <c r="B299" s="201"/>
      <c r="C299" s="201"/>
      <c r="D299" s="361"/>
    </row>
    <row r="300" spans="1:4" ht="13.5">
      <c r="A300" s="201"/>
      <c r="B300" s="201"/>
      <c r="C300" s="201"/>
      <c r="D300" s="361"/>
    </row>
    <row r="301" spans="1:4" ht="13.5">
      <c r="A301" s="201"/>
      <c r="B301" s="201"/>
      <c r="C301" s="201"/>
      <c r="D301" s="361"/>
    </row>
    <row r="302" spans="1:4" ht="13.5">
      <c r="A302" s="201"/>
      <c r="B302" s="201"/>
      <c r="C302" s="201"/>
      <c r="D302" s="361"/>
    </row>
    <row r="303" spans="1:4" ht="13.5">
      <c r="A303" s="201"/>
      <c r="B303" s="201"/>
      <c r="C303" s="201"/>
      <c r="D303" s="361"/>
    </row>
    <row r="304" spans="1:4" ht="13.5">
      <c r="A304" s="201"/>
      <c r="B304" s="201"/>
      <c r="C304" s="201"/>
      <c r="D304" s="361"/>
    </row>
    <row r="305" spans="1:4" ht="13.5">
      <c r="A305" s="201"/>
      <c r="B305" s="201"/>
      <c r="C305" s="201"/>
      <c r="D305" s="361"/>
    </row>
    <row r="306" spans="1:4" ht="13.5">
      <c r="A306" s="201"/>
      <c r="B306" s="201"/>
      <c r="C306" s="201"/>
      <c r="D306" s="361"/>
    </row>
    <row r="307" spans="1:4" ht="13.5">
      <c r="A307" s="201"/>
      <c r="B307" s="201"/>
      <c r="C307" s="201"/>
      <c r="D307" s="361"/>
    </row>
    <row r="308" spans="1:4" ht="13.5">
      <c r="A308" s="201"/>
      <c r="B308" s="201"/>
      <c r="C308" s="201"/>
      <c r="D308" s="361"/>
    </row>
    <row r="309" spans="1:4" ht="13.5">
      <c r="A309" s="201"/>
      <c r="B309" s="201"/>
      <c r="C309" s="201"/>
      <c r="D309" s="361"/>
    </row>
    <row r="310" spans="1:4" ht="13.5">
      <c r="A310" s="201"/>
      <c r="B310" s="201"/>
      <c r="C310" s="201"/>
      <c r="D310" s="361"/>
    </row>
    <row r="311" spans="1:4" ht="13.5">
      <c r="A311" s="201"/>
      <c r="B311" s="201"/>
      <c r="C311" s="201"/>
      <c r="D311" s="361"/>
    </row>
    <row r="312" spans="1:4" ht="13.5">
      <c r="A312" s="201"/>
      <c r="B312" s="201"/>
      <c r="C312" s="201"/>
      <c r="D312" s="361"/>
    </row>
    <row r="313" spans="1:4" ht="13.5">
      <c r="A313" s="201"/>
      <c r="B313" s="201"/>
      <c r="C313" s="201"/>
      <c r="D313" s="361"/>
    </row>
    <row r="314" spans="1:4" ht="13.5">
      <c r="A314" s="201"/>
      <c r="B314" s="201"/>
      <c r="C314" s="201"/>
      <c r="D314" s="361"/>
    </row>
    <row r="315" spans="1:4" ht="13.5">
      <c r="A315" s="201"/>
      <c r="B315" s="201"/>
      <c r="C315" s="201"/>
      <c r="D315" s="361"/>
    </row>
    <row r="316" spans="1:4" ht="13.5">
      <c r="A316" s="201"/>
      <c r="B316" s="201"/>
      <c r="C316" s="201"/>
      <c r="D316" s="361"/>
    </row>
    <row r="317" spans="1:4" ht="13.5">
      <c r="A317" s="201"/>
      <c r="B317" s="201"/>
      <c r="C317" s="201"/>
      <c r="D317" s="362"/>
    </row>
    <row r="318" spans="1:4" ht="13.5">
      <c r="A318" s="201"/>
      <c r="B318" s="201"/>
      <c r="C318" s="201"/>
      <c r="D318" s="361"/>
    </row>
    <row r="319" spans="1:4" ht="13.5">
      <c r="A319" s="201"/>
      <c r="B319" s="201"/>
      <c r="C319" s="201"/>
      <c r="D319" s="361"/>
    </row>
    <row r="320" spans="1:4" ht="13.5">
      <c r="A320" s="201"/>
      <c r="B320" s="201"/>
      <c r="C320" s="201"/>
      <c r="D320" s="362"/>
    </row>
    <row r="321" spans="1:4" ht="13.5">
      <c r="A321" s="201"/>
      <c r="B321" s="201"/>
      <c r="C321" s="201"/>
      <c r="D321" s="361"/>
    </row>
    <row r="322" spans="1:4" ht="13.5">
      <c r="A322" s="201"/>
      <c r="B322" s="201"/>
      <c r="C322" s="201"/>
      <c r="D322" s="361"/>
    </row>
    <row r="323" spans="1:4" ht="13.5">
      <c r="A323" s="201"/>
      <c r="B323" s="201"/>
      <c r="C323" s="201"/>
      <c r="D323" s="361"/>
    </row>
    <row r="324" spans="1:4" ht="13.5">
      <c r="A324" s="201"/>
      <c r="B324" s="201"/>
      <c r="C324" s="201"/>
      <c r="D324" s="362"/>
    </row>
    <row r="325" spans="1:4" ht="13.5">
      <c r="A325" s="201"/>
      <c r="B325" s="201"/>
      <c r="C325" s="201"/>
      <c r="D325" s="361"/>
    </row>
    <row r="326" spans="1:4" ht="13.5">
      <c r="A326" s="201"/>
      <c r="B326" s="201"/>
      <c r="C326" s="201"/>
      <c r="D326" s="361"/>
    </row>
    <row r="327" spans="1:4" ht="13.5">
      <c r="A327" s="201"/>
      <c r="B327" s="201"/>
      <c r="C327" s="201"/>
      <c r="D327" s="361"/>
    </row>
    <row r="328" spans="1:4" ht="13.5">
      <c r="A328" s="201"/>
      <c r="B328" s="201"/>
      <c r="C328" s="201"/>
      <c r="D328" s="361"/>
    </row>
    <row r="329" spans="1:4" ht="13.5">
      <c r="A329" s="201"/>
      <c r="B329" s="201"/>
      <c r="C329" s="201"/>
      <c r="D329" s="361"/>
    </row>
    <row r="330" spans="1:4" ht="13.5">
      <c r="A330" s="201"/>
      <c r="B330" s="201"/>
      <c r="C330" s="201"/>
      <c r="D330" s="361"/>
    </row>
    <row r="331" spans="1:4" ht="13.5">
      <c r="A331" s="201"/>
      <c r="B331" s="201"/>
      <c r="C331" s="201"/>
      <c r="D331" s="362"/>
    </row>
    <row r="332" spans="1:4" ht="13.5">
      <c r="A332" s="201"/>
      <c r="B332" s="201"/>
      <c r="C332" s="201"/>
      <c r="D332" s="362"/>
    </row>
    <row r="333" spans="1:4" ht="13.5">
      <c r="A333" s="201"/>
      <c r="B333" s="201"/>
      <c r="C333" s="201"/>
      <c r="D333" s="361"/>
    </row>
    <row r="334" spans="1:4" ht="13.5">
      <c r="A334" s="201"/>
      <c r="B334" s="201"/>
      <c r="C334" s="201"/>
      <c r="D334" s="361"/>
    </row>
    <row r="335" spans="1:4" ht="13.5">
      <c r="A335" s="201"/>
      <c r="B335" s="201"/>
      <c r="C335" s="201"/>
      <c r="D335" s="361"/>
    </row>
    <row r="336" spans="1:4" ht="13.5">
      <c r="A336" s="201"/>
      <c r="B336" s="201"/>
      <c r="C336" s="201"/>
      <c r="D336" s="361"/>
    </row>
    <row r="337" spans="1:4" ht="13.5">
      <c r="A337" s="201"/>
      <c r="B337" s="201"/>
      <c r="C337" s="201"/>
      <c r="D337" s="362"/>
    </row>
    <row r="338" spans="1:4" ht="13.5">
      <c r="A338" s="201"/>
      <c r="B338" s="201"/>
      <c r="C338" s="201"/>
      <c r="D338" s="362"/>
    </row>
    <row r="339" spans="1:4" ht="13.5">
      <c r="A339" s="201"/>
      <c r="B339" s="201"/>
      <c r="C339" s="201"/>
      <c r="D339" s="362"/>
    </row>
    <row r="340" spans="1:4" ht="13.5">
      <c r="A340" s="201"/>
      <c r="B340" s="201"/>
      <c r="C340" s="201"/>
      <c r="D340" s="362"/>
    </row>
    <row r="341" spans="1:4" ht="13.5">
      <c r="A341" s="201"/>
      <c r="B341" s="201"/>
      <c r="C341" s="201"/>
      <c r="D341" s="361"/>
    </row>
    <row r="342" spans="1:4" ht="13.5">
      <c r="A342" s="201"/>
      <c r="B342" s="201"/>
      <c r="C342" s="201"/>
      <c r="D342" s="361"/>
    </row>
    <row r="343" spans="1:4" ht="13.5">
      <c r="A343" s="201"/>
      <c r="B343" s="201"/>
      <c r="C343" s="201"/>
      <c r="D343" s="361"/>
    </row>
    <row r="344" spans="1:4" ht="13.5">
      <c r="A344" s="201"/>
      <c r="B344" s="201"/>
      <c r="C344" s="201"/>
      <c r="D344" s="362"/>
    </row>
    <row r="345" spans="1:4" ht="13.5">
      <c r="A345" s="201"/>
      <c r="B345" s="201"/>
      <c r="C345" s="201"/>
      <c r="D345" s="361"/>
    </row>
    <row r="346" spans="1:4" ht="13.5">
      <c r="A346" s="201"/>
      <c r="B346" s="201"/>
      <c r="C346" s="201"/>
      <c r="D346" s="361"/>
    </row>
    <row r="347" spans="1:4" ht="13.5">
      <c r="A347" s="201"/>
      <c r="B347" s="201"/>
      <c r="C347" s="201"/>
      <c r="D347" s="361"/>
    </row>
    <row r="348" spans="1:4" ht="13.5">
      <c r="A348" s="201"/>
      <c r="B348" s="201"/>
      <c r="C348" s="201"/>
      <c r="D348" s="361"/>
    </row>
    <row r="349" spans="1:4" ht="13.5">
      <c r="A349" s="201"/>
      <c r="B349" s="201"/>
      <c r="C349" s="201"/>
      <c r="D349" s="361"/>
    </row>
    <row r="350" spans="1:4" ht="13.5">
      <c r="A350" s="201"/>
      <c r="B350" s="201"/>
      <c r="C350" s="201"/>
      <c r="D350" s="361"/>
    </row>
    <row r="351" spans="1:4" ht="13.5">
      <c r="A351" s="201"/>
      <c r="B351" s="201"/>
      <c r="C351" s="201"/>
      <c r="D351" s="361"/>
    </row>
    <row r="352" spans="1:4" ht="13.5">
      <c r="A352" s="201"/>
      <c r="B352" s="201"/>
      <c r="C352" s="201"/>
      <c r="D352" s="361"/>
    </row>
    <row r="353" spans="1:4" ht="13.5">
      <c r="A353" s="201"/>
      <c r="B353" s="201"/>
      <c r="C353" s="201"/>
      <c r="D353" s="361"/>
    </row>
    <row r="354" spans="1:4" ht="13.5">
      <c r="A354" s="201"/>
      <c r="B354" s="201"/>
      <c r="C354" s="201"/>
      <c r="D354" s="361"/>
    </row>
    <row r="355" spans="1:4" ht="13.5">
      <c r="A355" s="201"/>
      <c r="B355" s="201"/>
      <c r="C355" s="201"/>
      <c r="D355" s="361"/>
    </row>
    <row r="356" spans="1:4" ht="13.5">
      <c r="A356" s="201"/>
      <c r="B356" s="201"/>
      <c r="C356" s="201"/>
      <c r="D356" s="361"/>
    </row>
    <row r="357" spans="1:4" ht="13.5">
      <c r="A357" s="201"/>
      <c r="B357" s="201"/>
      <c r="C357" s="201"/>
      <c r="D357" s="361"/>
    </row>
    <row r="358" spans="1:4" ht="13.5">
      <c r="A358" s="201"/>
      <c r="B358" s="201"/>
      <c r="C358" s="201"/>
      <c r="D358" s="361"/>
    </row>
    <row r="359" spans="1:4" ht="13.5">
      <c r="A359" s="201"/>
      <c r="B359" s="201"/>
      <c r="C359" s="201"/>
      <c r="D359" s="361"/>
    </row>
    <row r="360" spans="1:4" ht="13.5">
      <c r="A360" s="201"/>
      <c r="B360" s="201"/>
      <c r="C360" s="201"/>
      <c r="D360" s="361"/>
    </row>
    <row r="361" spans="1:4" ht="13.5">
      <c r="A361" s="201"/>
      <c r="B361" s="201"/>
      <c r="C361" s="201"/>
      <c r="D361" s="361"/>
    </row>
    <row r="362" spans="1:4" ht="13.5">
      <c r="A362" s="201"/>
      <c r="B362" s="201"/>
      <c r="C362" s="201"/>
      <c r="D362" s="361"/>
    </row>
    <row r="363" spans="1:4" ht="13.5">
      <c r="A363" s="201"/>
      <c r="B363" s="201"/>
      <c r="C363" s="201"/>
      <c r="D363" s="361"/>
    </row>
    <row r="364" spans="1:4" ht="13.5">
      <c r="A364" s="201"/>
      <c r="B364" s="201"/>
      <c r="C364" s="201"/>
      <c r="D364" s="362"/>
    </row>
    <row r="365" spans="1:4" ht="13.5">
      <c r="A365" s="201"/>
      <c r="B365" s="201"/>
      <c r="C365" s="201"/>
      <c r="D365" s="362"/>
    </row>
    <row r="366" spans="1:4" ht="13.5">
      <c r="A366" s="201"/>
      <c r="B366" s="201"/>
      <c r="C366" s="201"/>
      <c r="D366" s="361"/>
    </row>
    <row r="367" spans="1:4" ht="13.5">
      <c r="A367" s="201"/>
      <c r="B367" s="201"/>
      <c r="C367" s="201"/>
      <c r="D367" s="361"/>
    </row>
    <row r="368" spans="1:4" ht="13.5">
      <c r="A368" s="201"/>
      <c r="B368" s="201"/>
      <c r="C368" s="201"/>
      <c r="D368" s="361"/>
    </row>
    <row r="369" spans="1:4" ht="13.5">
      <c r="A369" s="201"/>
      <c r="B369" s="201"/>
      <c r="C369" s="201"/>
      <c r="D369" s="361"/>
    </row>
    <row r="370" spans="1:4" ht="13.5">
      <c r="A370" s="201"/>
      <c r="B370" s="201"/>
      <c r="C370" s="201"/>
      <c r="D370" s="361"/>
    </row>
    <row r="371" spans="1:4" ht="13.5">
      <c r="A371" s="201"/>
      <c r="B371" s="201"/>
      <c r="C371" s="201"/>
      <c r="D371" s="361"/>
    </row>
    <row r="372" spans="1:4" ht="13.5">
      <c r="A372" s="201"/>
      <c r="B372" s="201"/>
      <c r="C372" s="201"/>
      <c r="D372" s="361"/>
    </row>
    <row r="373" spans="1:4" ht="13.5">
      <c r="A373" s="201"/>
      <c r="B373" s="201"/>
      <c r="C373" s="201"/>
      <c r="D373" s="361"/>
    </row>
    <row r="374" spans="1:4" ht="13.5">
      <c r="A374" s="201"/>
      <c r="B374" s="201"/>
      <c r="C374" s="201"/>
      <c r="D374" s="361"/>
    </row>
    <row r="375" spans="1:4" ht="13.5">
      <c r="A375" s="201"/>
      <c r="B375" s="201"/>
      <c r="C375" s="201"/>
      <c r="D375" s="361"/>
    </row>
    <row r="376" spans="1:4" ht="13.5">
      <c r="A376" s="201"/>
      <c r="B376" s="201"/>
      <c r="C376" s="201"/>
      <c r="D376" s="361"/>
    </row>
    <row r="377" spans="1:4" ht="13.5">
      <c r="A377" s="201"/>
      <c r="B377" s="201"/>
      <c r="C377" s="201"/>
      <c r="D377" s="361"/>
    </row>
    <row r="378" spans="1:4" ht="13.5">
      <c r="A378" s="201"/>
      <c r="B378" s="201"/>
      <c r="C378" s="201"/>
      <c r="D378" s="361"/>
    </row>
    <row r="379" spans="1:4" ht="13.5">
      <c r="A379" s="201"/>
      <c r="B379" s="201"/>
      <c r="C379" s="201"/>
      <c r="D379" s="361"/>
    </row>
    <row r="380" spans="1:4" ht="13.5">
      <c r="A380" s="201"/>
      <c r="B380" s="201"/>
      <c r="C380" s="201"/>
      <c r="D380" s="361"/>
    </row>
    <row r="381" spans="1:4" ht="13.5">
      <c r="A381" s="201"/>
      <c r="B381" s="201"/>
      <c r="C381" s="201"/>
      <c r="D381" s="361"/>
    </row>
    <row r="382" spans="1:4" ht="13.5">
      <c r="A382" s="201"/>
      <c r="B382" s="201"/>
      <c r="C382" s="201"/>
      <c r="D382" s="361"/>
    </row>
    <row r="383" spans="1:4" ht="13.5">
      <c r="A383" s="201"/>
      <c r="B383" s="201"/>
      <c r="C383" s="201"/>
      <c r="D383" s="361"/>
    </row>
    <row r="384" spans="1:4" ht="13.5">
      <c r="A384" s="201"/>
      <c r="B384" s="201"/>
      <c r="C384" s="201"/>
      <c r="D384" s="361"/>
    </row>
    <row r="385" spans="1:4" ht="13.5">
      <c r="A385" s="201"/>
      <c r="B385" s="201"/>
      <c r="C385" s="201"/>
      <c r="D385" s="361"/>
    </row>
    <row r="386" spans="1:4" ht="13.5">
      <c r="A386" s="201"/>
      <c r="B386" s="201"/>
      <c r="C386" s="201"/>
      <c r="D386" s="361"/>
    </row>
    <row r="387" spans="1:4" ht="13.5">
      <c r="A387" s="201"/>
      <c r="B387" s="201"/>
      <c r="C387" s="201"/>
      <c r="D387" s="361"/>
    </row>
    <row r="388" spans="1:4" ht="13.5">
      <c r="A388" s="201"/>
      <c r="B388" s="201"/>
      <c r="C388" s="201"/>
      <c r="D388" s="361"/>
    </row>
    <row r="389" spans="1:4" ht="13.5">
      <c r="A389" s="201"/>
      <c r="B389" s="201"/>
      <c r="C389" s="201"/>
      <c r="D389" s="361"/>
    </row>
    <row r="390" spans="1:4" ht="13.5">
      <c r="A390" s="201"/>
      <c r="B390" s="201"/>
      <c r="C390" s="201"/>
      <c r="D390" s="361"/>
    </row>
    <row r="391" spans="1:4" ht="13.5">
      <c r="A391" s="201"/>
      <c r="B391" s="201"/>
      <c r="C391" s="201"/>
      <c r="D391" s="361"/>
    </row>
    <row r="392" spans="1:4" ht="13.5">
      <c r="A392" s="201"/>
      <c r="B392" s="201"/>
      <c r="C392" s="201"/>
      <c r="D392" s="361"/>
    </row>
    <row r="393" spans="1:4" ht="13.5">
      <c r="A393" s="201"/>
      <c r="B393" s="201"/>
      <c r="C393" s="201"/>
      <c r="D393" s="361"/>
    </row>
    <row r="394" spans="1:4" ht="13.5">
      <c r="A394" s="201"/>
      <c r="B394" s="201"/>
      <c r="C394" s="201"/>
      <c r="D394" s="361"/>
    </row>
    <row r="395" spans="1:4" ht="13.5">
      <c r="A395" s="201"/>
      <c r="B395" s="201"/>
      <c r="C395" s="201"/>
      <c r="D395" s="361"/>
    </row>
    <row r="396" spans="1:4" ht="13.5">
      <c r="A396" s="201"/>
      <c r="B396" s="201"/>
      <c r="C396" s="201"/>
      <c r="D396" s="361"/>
    </row>
    <row r="397" spans="1:4" ht="13.5">
      <c r="A397" s="201"/>
      <c r="B397" s="201"/>
      <c r="C397" s="201"/>
      <c r="D397" s="361"/>
    </row>
    <row r="398" spans="1:4" ht="13.5">
      <c r="A398" s="201"/>
      <c r="B398" s="201"/>
      <c r="C398" s="201"/>
      <c r="D398" s="361"/>
    </row>
    <row r="399" spans="1:4" ht="13.5">
      <c r="A399" s="201"/>
      <c r="B399" s="201"/>
      <c r="C399" s="201"/>
      <c r="D399" s="361"/>
    </row>
    <row r="400" spans="1:4" ht="13.5">
      <c r="A400" s="201"/>
      <c r="B400" s="201"/>
      <c r="C400" s="201"/>
      <c r="D400" s="361"/>
    </row>
    <row r="401" spans="1:4" ht="13.5">
      <c r="A401" s="201"/>
      <c r="B401" s="201"/>
      <c r="C401" s="201"/>
      <c r="D401" s="361"/>
    </row>
    <row r="402" spans="1:4" ht="13.5">
      <c r="A402" s="201"/>
      <c r="B402" s="201"/>
      <c r="C402" s="201"/>
      <c r="D402" s="361"/>
    </row>
    <row r="403" spans="1:4" ht="13.5">
      <c r="A403" s="201"/>
      <c r="B403" s="201"/>
      <c r="C403" s="201"/>
      <c r="D403" s="361"/>
    </row>
    <row r="404" spans="1:4" ht="13.5">
      <c r="A404" s="201"/>
      <c r="B404" s="201"/>
      <c r="C404" s="201"/>
      <c r="D404" s="361"/>
    </row>
    <row r="405" spans="1:4" ht="13.5">
      <c r="A405" s="201"/>
      <c r="B405" s="201"/>
      <c r="C405" s="201"/>
      <c r="D405" s="361"/>
    </row>
    <row r="406" spans="1:4" ht="13.5">
      <c r="A406" s="201"/>
      <c r="B406" s="201"/>
      <c r="C406" s="201"/>
      <c r="D406" s="361"/>
    </row>
    <row r="407" spans="1:4" ht="13.5">
      <c r="A407" s="201"/>
      <c r="B407" s="201"/>
      <c r="C407" s="201"/>
      <c r="D407" s="361"/>
    </row>
    <row r="408" spans="1:4" ht="13.5">
      <c r="A408" s="201"/>
      <c r="B408" s="201"/>
      <c r="C408" s="201"/>
      <c r="D408" s="361"/>
    </row>
    <row r="409" spans="1:4" ht="13.5">
      <c r="A409" s="201"/>
      <c r="B409" s="201"/>
      <c r="C409" s="201"/>
      <c r="D409" s="361"/>
    </row>
    <row r="410" spans="1:4" ht="13.5">
      <c r="A410" s="201"/>
      <c r="B410" s="201"/>
      <c r="C410" s="201"/>
      <c r="D410" s="361"/>
    </row>
    <row r="411" spans="1:4" ht="13.5">
      <c r="A411" s="201"/>
      <c r="B411" s="201"/>
      <c r="C411" s="201"/>
      <c r="D411" s="361"/>
    </row>
    <row r="412" spans="1:4" ht="13.5">
      <c r="A412" s="201"/>
      <c r="B412" s="201"/>
      <c r="C412" s="201"/>
      <c r="D412" s="361"/>
    </row>
    <row r="413" spans="1:4" ht="13.5">
      <c r="A413" s="201"/>
      <c r="B413" s="201"/>
      <c r="C413" s="201"/>
      <c r="D413" s="361"/>
    </row>
    <row r="414" spans="1:4" ht="13.5">
      <c r="A414" s="201"/>
      <c r="B414" s="201"/>
      <c r="C414" s="201"/>
      <c r="D414" s="361"/>
    </row>
    <row r="415" spans="1:4" ht="13.5">
      <c r="A415" s="201"/>
      <c r="B415" s="201"/>
      <c r="C415" s="201"/>
      <c r="D415" s="361"/>
    </row>
    <row r="416" spans="1:4" ht="13.5">
      <c r="A416" s="201"/>
      <c r="B416" s="201"/>
      <c r="C416" s="201"/>
      <c r="D416" s="361"/>
    </row>
    <row r="417" spans="1:4" ht="13.5">
      <c r="A417" s="201"/>
      <c r="B417" s="201"/>
      <c r="C417" s="201"/>
      <c r="D417" s="361"/>
    </row>
    <row r="418" spans="1:4" ht="13.5">
      <c r="A418" s="201"/>
      <c r="B418" s="201"/>
      <c r="C418" s="201"/>
      <c r="D418" s="361"/>
    </row>
    <row r="419" spans="1:4" ht="13.5">
      <c r="A419" s="201"/>
      <c r="B419" s="201"/>
      <c r="C419" s="201"/>
      <c r="D419" s="361"/>
    </row>
    <row r="420" spans="1:4" ht="13.5">
      <c r="A420" s="201"/>
      <c r="B420" s="201"/>
      <c r="C420" s="201"/>
      <c r="D420" s="361"/>
    </row>
    <row r="421" spans="1:4" ht="13.5">
      <c r="A421" s="201"/>
      <c r="B421" s="201"/>
      <c r="C421" s="201"/>
      <c r="D421" s="361"/>
    </row>
    <row r="422" spans="1:4" ht="13.5">
      <c r="A422" s="201"/>
      <c r="B422" s="201"/>
      <c r="C422" s="201"/>
      <c r="D422" s="361"/>
    </row>
    <row r="423" spans="1:4" ht="13.5">
      <c r="A423" s="201"/>
      <c r="B423" s="201"/>
      <c r="C423" s="201"/>
      <c r="D423" s="362"/>
    </row>
    <row r="424" spans="1:4" ht="13.5">
      <c r="A424" s="201"/>
      <c r="B424" s="201"/>
      <c r="C424" s="201"/>
      <c r="D424" s="362"/>
    </row>
    <row r="425" spans="1:4" ht="13.5">
      <c r="A425" s="201"/>
      <c r="B425" s="201"/>
      <c r="C425" s="201"/>
      <c r="D425" s="361"/>
    </row>
    <row r="426" spans="1:4" ht="13.5">
      <c r="A426" s="201"/>
      <c r="B426" s="201"/>
      <c r="C426" s="201"/>
      <c r="D426" s="361"/>
    </row>
    <row r="427" spans="1:4" ht="13.5">
      <c r="A427" s="201"/>
      <c r="B427" s="201"/>
      <c r="C427" s="201"/>
      <c r="D427" s="361"/>
    </row>
    <row r="428" spans="1:4" ht="13.5">
      <c r="A428" s="201"/>
      <c r="B428" s="201"/>
      <c r="C428" s="201"/>
      <c r="D428" s="361"/>
    </row>
    <row r="429" spans="1:4" ht="13.5">
      <c r="A429" s="201"/>
      <c r="B429" s="201"/>
      <c r="C429" s="201"/>
      <c r="D429" s="361"/>
    </row>
    <row r="430" spans="1:4" ht="13.5">
      <c r="A430" s="201"/>
      <c r="B430" s="201"/>
      <c r="C430" s="201"/>
      <c r="D430" s="361"/>
    </row>
    <row r="431" spans="1:4" ht="13.5">
      <c r="A431" s="201"/>
      <c r="B431" s="201"/>
      <c r="C431" s="201"/>
      <c r="D431" s="361"/>
    </row>
    <row r="432" spans="1:4" ht="13.5">
      <c r="A432" s="201"/>
      <c r="B432" s="201"/>
      <c r="C432" s="201"/>
      <c r="D432" s="361"/>
    </row>
    <row r="433" spans="1:4" ht="13.5">
      <c r="A433" s="201"/>
      <c r="B433" s="201"/>
      <c r="C433" s="201"/>
      <c r="D433" s="361"/>
    </row>
    <row r="434" spans="1:4" ht="13.5">
      <c r="A434" s="201"/>
      <c r="B434" s="201"/>
      <c r="C434" s="201"/>
      <c r="D434" s="361"/>
    </row>
    <row r="435" spans="1:4" ht="13.5">
      <c r="A435" s="201"/>
      <c r="B435" s="201"/>
      <c r="C435" s="201"/>
      <c r="D435" s="361"/>
    </row>
    <row r="436" spans="1:4" ht="13.5">
      <c r="A436" s="201"/>
      <c r="B436" s="201"/>
      <c r="C436" s="201"/>
      <c r="D436" s="361"/>
    </row>
    <row r="437" spans="1:4" ht="13.5">
      <c r="A437" s="201"/>
      <c r="B437" s="201"/>
      <c r="C437" s="201"/>
      <c r="D437" s="361"/>
    </row>
    <row r="438" spans="1:4" ht="13.5">
      <c r="A438" s="201"/>
      <c r="B438" s="201"/>
      <c r="C438" s="201"/>
      <c r="D438" s="361"/>
    </row>
    <row r="439" spans="1:4" ht="13.5">
      <c r="A439" s="201"/>
      <c r="B439" s="201"/>
      <c r="C439" s="201"/>
      <c r="D439" s="361"/>
    </row>
    <row r="440" spans="1:4" ht="13.5">
      <c r="A440" s="201"/>
      <c r="B440" s="201"/>
      <c r="C440" s="201"/>
      <c r="D440" s="361"/>
    </row>
    <row r="441" spans="1:4" ht="13.5">
      <c r="A441" s="201"/>
      <c r="B441" s="201"/>
      <c r="C441" s="201"/>
      <c r="D441" s="361"/>
    </row>
    <row r="442" spans="1:4" ht="13.5">
      <c r="A442" s="201"/>
      <c r="B442" s="201"/>
      <c r="C442" s="201"/>
      <c r="D442" s="361"/>
    </row>
    <row r="443" spans="1:4" ht="13.5">
      <c r="A443" s="201"/>
      <c r="B443" s="201"/>
      <c r="C443" s="201"/>
      <c r="D443" s="361"/>
    </row>
    <row r="444" spans="1:4" ht="13.5">
      <c r="A444" s="201"/>
      <c r="B444" s="201"/>
      <c r="C444" s="201"/>
      <c r="D444" s="361"/>
    </row>
    <row r="445" spans="1:4" ht="13.5">
      <c r="A445" s="201"/>
      <c r="B445" s="201"/>
      <c r="C445" s="201"/>
      <c r="D445" s="361"/>
    </row>
    <row r="446" spans="1:4" ht="13.5">
      <c r="A446" s="201"/>
      <c r="B446" s="201"/>
      <c r="C446" s="201"/>
      <c r="D446" s="361"/>
    </row>
    <row r="447" spans="1:4" ht="13.5">
      <c r="A447" s="201"/>
      <c r="B447" s="201"/>
      <c r="C447" s="201"/>
      <c r="D447" s="361"/>
    </row>
    <row r="448" spans="1:4" ht="13.5">
      <c r="A448" s="201"/>
      <c r="B448" s="201"/>
      <c r="C448" s="201"/>
      <c r="D448" s="361"/>
    </row>
    <row r="449" spans="1:4" ht="13.5">
      <c r="A449" s="201"/>
      <c r="B449" s="201"/>
      <c r="C449" s="201"/>
      <c r="D449" s="361"/>
    </row>
    <row r="450" spans="1:4" ht="13.5">
      <c r="A450" s="201"/>
      <c r="B450" s="201"/>
      <c r="C450" s="201"/>
      <c r="D450" s="361"/>
    </row>
    <row r="451" spans="1:4" ht="13.5">
      <c r="A451" s="201"/>
      <c r="B451" s="201"/>
      <c r="C451" s="201"/>
      <c r="D451" s="361"/>
    </row>
    <row r="452" spans="1:4" ht="13.5">
      <c r="A452" s="201"/>
      <c r="B452" s="201"/>
      <c r="C452" s="201"/>
      <c r="D452" s="361"/>
    </row>
    <row r="453" spans="1:4" ht="13.5">
      <c r="A453" s="201"/>
      <c r="B453" s="201"/>
      <c r="C453" s="201"/>
      <c r="D453" s="361"/>
    </row>
    <row r="454" spans="1:4" ht="13.5">
      <c r="A454" s="201"/>
      <c r="B454" s="201"/>
      <c r="C454" s="201"/>
      <c r="D454" s="361"/>
    </row>
    <row r="455" spans="1:4" ht="13.5">
      <c r="A455" s="201"/>
      <c r="B455" s="201"/>
      <c r="C455" s="201"/>
      <c r="D455" s="361"/>
    </row>
    <row r="456" spans="1:4" ht="13.5">
      <c r="A456" s="201"/>
      <c r="B456" s="201"/>
      <c r="C456" s="201"/>
      <c r="D456" s="361"/>
    </row>
    <row r="457" spans="1:4" ht="13.5">
      <c r="A457" s="201"/>
      <c r="B457" s="201"/>
      <c r="C457" s="201"/>
      <c r="D457" s="361"/>
    </row>
    <row r="458" spans="1:4" ht="13.5">
      <c r="A458" s="201"/>
      <c r="B458" s="201"/>
      <c r="C458" s="201"/>
      <c r="D458" s="361"/>
    </row>
    <row r="459" spans="1:4" ht="13.5">
      <c r="A459" s="201"/>
      <c r="B459" s="201"/>
      <c r="C459" s="201"/>
      <c r="D459" s="361"/>
    </row>
    <row r="460" spans="1:4" ht="13.5">
      <c r="A460" s="201"/>
      <c r="B460" s="201"/>
      <c r="C460" s="201"/>
      <c r="D460" s="361"/>
    </row>
    <row r="461" spans="1:4" ht="13.5">
      <c r="A461" s="201"/>
      <c r="B461" s="201"/>
      <c r="C461" s="201"/>
      <c r="D461" s="361"/>
    </row>
    <row r="462" spans="1:4" ht="13.5">
      <c r="A462" s="201"/>
      <c r="B462" s="201"/>
      <c r="C462" s="201"/>
      <c r="D462" s="361"/>
    </row>
    <row r="463" spans="1:4" ht="13.5">
      <c r="A463" s="201"/>
      <c r="B463" s="201"/>
      <c r="C463" s="201"/>
      <c r="D463" s="361"/>
    </row>
    <row r="464" spans="1:4" ht="13.5">
      <c r="A464" s="201"/>
      <c r="B464" s="201"/>
      <c r="C464" s="201"/>
      <c r="D464" s="361"/>
    </row>
    <row r="465" spans="1:4" ht="13.5">
      <c r="A465" s="201"/>
      <c r="B465" s="201"/>
      <c r="C465" s="201"/>
      <c r="D465" s="361"/>
    </row>
    <row r="466" spans="1:4" ht="13.5">
      <c r="A466" s="201"/>
      <c r="B466" s="201"/>
      <c r="C466" s="201"/>
      <c r="D466" s="361"/>
    </row>
    <row r="467" spans="1:4" ht="13.5">
      <c r="A467" s="201"/>
      <c r="B467" s="201"/>
      <c r="C467" s="201"/>
      <c r="D467" s="362"/>
    </row>
    <row r="468" spans="1:4" ht="13.5">
      <c r="A468" s="201"/>
      <c r="B468" s="201"/>
      <c r="C468" s="201"/>
      <c r="D468" s="361"/>
    </row>
    <row r="469" spans="1:4" ht="13.5">
      <c r="A469" s="201"/>
      <c r="B469" s="201"/>
      <c r="C469" s="201"/>
      <c r="D469" s="361"/>
    </row>
    <row r="470" spans="1:4" ht="13.5">
      <c r="A470" s="201"/>
      <c r="B470" s="201"/>
      <c r="C470" s="201"/>
      <c r="D470" s="361"/>
    </row>
    <row r="471" spans="1:4" ht="13.5">
      <c r="A471" s="201"/>
      <c r="B471" s="201"/>
      <c r="C471" s="201"/>
      <c r="D471" s="361"/>
    </row>
    <row r="472" spans="1:4" ht="13.5">
      <c r="A472" s="201"/>
      <c r="B472" s="201"/>
      <c r="C472" s="201"/>
      <c r="D472" s="361"/>
    </row>
    <row r="473" spans="1:4" ht="13.5">
      <c r="A473" s="201"/>
      <c r="B473" s="201"/>
      <c r="C473" s="201"/>
      <c r="D473" s="361"/>
    </row>
    <row r="474" spans="1:4" ht="13.5">
      <c r="A474" s="201"/>
      <c r="B474" s="201"/>
      <c r="C474" s="201"/>
      <c r="D474" s="361"/>
    </row>
    <row r="475" spans="1:4" ht="13.5">
      <c r="A475" s="201"/>
      <c r="B475" s="201"/>
      <c r="C475" s="201"/>
      <c r="D475" s="361"/>
    </row>
    <row r="476" spans="1:4" ht="13.5">
      <c r="A476" s="201"/>
      <c r="B476" s="201"/>
      <c r="C476" s="201"/>
      <c r="D476" s="361"/>
    </row>
    <row r="477" spans="1:4" ht="13.5">
      <c r="A477" s="201"/>
      <c r="B477" s="201"/>
      <c r="C477" s="201"/>
      <c r="D477" s="362"/>
    </row>
    <row r="478" spans="1:4" ht="13.5">
      <c r="A478" s="201"/>
      <c r="B478" s="201"/>
      <c r="C478" s="201"/>
      <c r="D478" s="361"/>
    </row>
    <row r="479" spans="1:4" ht="13.5">
      <c r="A479" s="201"/>
      <c r="B479" s="201"/>
      <c r="C479" s="201"/>
      <c r="D479" s="361"/>
    </row>
    <row r="480" spans="1:4" ht="13.5">
      <c r="A480" s="201"/>
      <c r="B480" s="201"/>
      <c r="C480" s="201"/>
      <c r="D480" s="361"/>
    </row>
    <row r="481" spans="1:4" ht="13.5">
      <c r="A481" s="201"/>
      <c r="B481" s="201"/>
      <c r="C481" s="201"/>
      <c r="D481" s="361"/>
    </row>
    <row r="482" spans="1:4" ht="13.5">
      <c r="A482" s="201"/>
      <c r="B482" s="201"/>
      <c r="C482" s="201"/>
      <c r="D482" s="361"/>
    </row>
    <row r="483" spans="1:4" ht="13.5">
      <c r="A483" s="201"/>
      <c r="B483" s="201"/>
      <c r="C483" s="201"/>
      <c r="D483" s="361"/>
    </row>
    <row r="484" spans="1:4" ht="13.5">
      <c r="A484" s="201"/>
      <c r="B484" s="201"/>
      <c r="C484" s="201"/>
      <c r="D484" s="361"/>
    </row>
    <row r="485" spans="1:4" ht="13.5">
      <c r="A485" s="201"/>
      <c r="B485" s="201"/>
      <c r="C485" s="201"/>
      <c r="D485" s="361"/>
    </row>
    <row r="486" spans="1:4" ht="13.5">
      <c r="A486" s="201"/>
      <c r="B486" s="201"/>
      <c r="C486" s="201"/>
      <c r="D486" s="361"/>
    </row>
    <row r="487" spans="1:4" ht="13.5">
      <c r="A487" s="201"/>
      <c r="B487" s="201"/>
      <c r="C487" s="201"/>
      <c r="D487" s="361"/>
    </row>
    <row r="488" spans="1:4" ht="13.5">
      <c r="A488" s="201"/>
      <c r="B488" s="201"/>
      <c r="C488" s="201"/>
      <c r="D488" s="361"/>
    </row>
    <row r="489" spans="1:4" ht="13.5">
      <c r="A489" s="201"/>
      <c r="B489" s="201"/>
      <c r="C489" s="201"/>
      <c r="D489" s="361"/>
    </row>
    <row r="490" spans="1:4" ht="13.5">
      <c r="A490" s="201"/>
      <c r="B490" s="201"/>
      <c r="C490" s="201"/>
      <c r="D490" s="361"/>
    </row>
    <row r="491" spans="1:4" ht="13.5">
      <c r="A491" s="201"/>
      <c r="B491" s="201"/>
      <c r="C491" s="201"/>
      <c r="D491" s="361"/>
    </row>
    <row r="492" spans="1:4" ht="13.5">
      <c r="A492" s="201"/>
      <c r="B492" s="201"/>
      <c r="C492" s="201"/>
      <c r="D492" s="361"/>
    </row>
    <row r="493" spans="1:4" ht="13.5">
      <c r="A493" s="201"/>
      <c r="B493" s="201"/>
      <c r="C493" s="201"/>
      <c r="D493" s="361"/>
    </row>
    <row r="494" spans="1:4" ht="13.5">
      <c r="A494" s="201"/>
      <c r="B494" s="201"/>
      <c r="C494" s="201"/>
      <c r="D494" s="361"/>
    </row>
    <row r="495" spans="1:4" ht="13.5">
      <c r="A495" s="201"/>
      <c r="B495" s="201"/>
      <c r="C495" s="201"/>
      <c r="D495" s="361"/>
    </row>
    <row r="496" spans="1:4" ht="13.5">
      <c r="A496" s="201"/>
      <c r="B496" s="201"/>
      <c r="C496" s="201"/>
      <c r="D496" s="361"/>
    </row>
    <row r="497" spans="1:4" ht="13.5">
      <c r="A497" s="201"/>
      <c r="B497" s="201"/>
      <c r="C497" s="201"/>
      <c r="D497" s="361"/>
    </row>
    <row r="498" spans="1:4" ht="13.5">
      <c r="A498" s="201"/>
      <c r="B498" s="201"/>
      <c r="C498" s="201"/>
      <c r="D498" s="361"/>
    </row>
    <row r="499" spans="1:4" ht="13.5">
      <c r="A499" s="201"/>
      <c r="B499" s="201"/>
      <c r="C499" s="201"/>
      <c r="D499" s="361"/>
    </row>
    <row r="500" spans="1:4" ht="13.5">
      <c r="A500" s="201"/>
      <c r="B500" s="201"/>
      <c r="C500" s="201"/>
      <c r="D500" s="361"/>
    </row>
    <row r="501" spans="1:4" ht="13.5">
      <c r="A501" s="201"/>
      <c r="B501" s="201"/>
      <c r="C501" s="201"/>
      <c r="D501" s="361"/>
    </row>
    <row r="502" spans="1:4" ht="13.5">
      <c r="A502" s="201"/>
      <c r="B502" s="201"/>
      <c r="C502" s="201"/>
      <c r="D502" s="361"/>
    </row>
    <row r="503" spans="1:4" ht="13.5">
      <c r="A503" s="201"/>
      <c r="B503" s="201"/>
      <c r="C503" s="201"/>
      <c r="D503" s="361"/>
    </row>
    <row r="504" spans="1:4" ht="13.5">
      <c r="A504" s="201"/>
      <c r="B504" s="201"/>
      <c r="C504" s="201"/>
      <c r="D504" s="361"/>
    </row>
    <row r="505" spans="1:4" ht="13.5">
      <c r="A505" s="201"/>
      <c r="B505" s="201"/>
      <c r="C505" s="201"/>
      <c r="D505" s="361"/>
    </row>
    <row r="506" spans="1:4" ht="13.5">
      <c r="A506" s="201"/>
      <c r="B506" s="201"/>
      <c r="C506" s="201"/>
      <c r="D506" s="362"/>
    </row>
    <row r="507" spans="1:4" ht="13.5">
      <c r="A507" s="201"/>
      <c r="B507" s="201"/>
      <c r="C507" s="201"/>
      <c r="D507" s="362"/>
    </row>
    <row r="508" spans="1:4" ht="13.5">
      <c r="A508" s="201"/>
      <c r="B508" s="201"/>
      <c r="C508" s="201"/>
      <c r="D508" s="361"/>
    </row>
    <row r="509" spans="1:4" ht="13.5">
      <c r="A509" s="201"/>
      <c r="B509" s="201"/>
      <c r="C509" s="201"/>
      <c r="D509" s="361"/>
    </row>
    <row r="510" spans="1:4" ht="13.5">
      <c r="A510" s="201"/>
      <c r="B510" s="201"/>
      <c r="C510" s="201"/>
      <c r="D510" s="361"/>
    </row>
    <row r="511" spans="1:4" ht="13.5">
      <c r="A511" s="201"/>
      <c r="B511" s="201"/>
      <c r="C511" s="201"/>
      <c r="D511" s="361"/>
    </row>
    <row r="512" spans="1:4" ht="13.5">
      <c r="A512" s="201"/>
      <c r="B512" s="201"/>
      <c r="C512" s="201"/>
      <c r="D512" s="361"/>
    </row>
    <row r="513" spans="1:4" ht="13.5">
      <c r="A513" s="201"/>
      <c r="B513" s="201"/>
      <c r="C513" s="201"/>
      <c r="D513" s="361"/>
    </row>
    <row r="514" spans="1:4" ht="13.5">
      <c r="A514" s="201"/>
      <c r="B514" s="201"/>
      <c r="C514" s="201"/>
      <c r="D514" s="361"/>
    </row>
    <row r="515" spans="1:4" ht="13.5">
      <c r="A515" s="201"/>
      <c r="B515" s="201"/>
      <c r="C515" s="201"/>
      <c r="D515" s="361"/>
    </row>
    <row r="516" spans="1:4" ht="13.5">
      <c r="A516" s="201"/>
      <c r="B516" s="201"/>
      <c r="C516" s="201"/>
      <c r="D516" s="361"/>
    </row>
    <row r="517" spans="1:4" ht="13.5">
      <c r="A517" s="201"/>
      <c r="B517" s="201"/>
      <c r="C517" s="201"/>
      <c r="D517" s="361"/>
    </row>
    <row r="518" spans="1:4" ht="13.5">
      <c r="A518" s="201"/>
      <c r="B518" s="201"/>
      <c r="C518" s="201"/>
      <c r="D518" s="361"/>
    </row>
    <row r="519" spans="1:4" ht="13.5">
      <c r="A519" s="201"/>
      <c r="B519" s="201"/>
      <c r="C519" s="201"/>
      <c r="D519" s="361"/>
    </row>
    <row r="520" spans="1:4" ht="13.5">
      <c r="A520" s="201"/>
      <c r="B520" s="201"/>
      <c r="C520" s="201"/>
      <c r="D520" s="361"/>
    </row>
    <row r="521" spans="1:4" ht="13.5">
      <c r="A521" s="201"/>
      <c r="B521" s="201"/>
      <c r="C521" s="201"/>
      <c r="D521" s="361"/>
    </row>
    <row r="522" spans="1:4" ht="13.5">
      <c r="A522" s="201"/>
      <c r="B522" s="201"/>
      <c r="C522" s="201"/>
      <c r="D522" s="361"/>
    </row>
    <row r="523" spans="1:4" ht="13.5">
      <c r="A523" s="201"/>
      <c r="B523" s="201"/>
      <c r="C523" s="201"/>
      <c r="D523" s="361"/>
    </row>
    <row r="524" spans="1:4" ht="13.5">
      <c r="A524" s="201"/>
      <c r="B524" s="201"/>
      <c r="C524" s="201"/>
      <c r="D524" s="361"/>
    </row>
    <row r="525" spans="1:4" ht="13.5">
      <c r="A525" s="201"/>
      <c r="B525" s="201"/>
      <c r="C525" s="201"/>
      <c r="D525" s="361"/>
    </row>
    <row r="526" spans="1:4" ht="13.5">
      <c r="A526" s="201"/>
      <c r="B526" s="201"/>
      <c r="C526" s="201"/>
      <c r="D526" s="361"/>
    </row>
    <row r="527" spans="1:4" ht="13.5">
      <c r="A527" s="201"/>
      <c r="B527" s="201"/>
      <c r="C527" s="201"/>
      <c r="D527" s="361"/>
    </row>
    <row r="528" spans="1:4" ht="13.5">
      <c r="A528" s="201"/>
      <c r="B528" s="201"/>
      <c r="C528" s="201"/>
      <c r="D528" s="361"/>
    </row>
    <row r="529" spans="1:4" ht="13.5">
      <c r="A529" s="201"/>
      <c r="B529" s="201"/>
      <c r="C529" s="201"/>
      <c r="D529" s="361"/>
    </row>
    <row r="530" spans="1:4" ht="13.5">
      <c r="A530" s="201"/>
      <c r="B530" s="201"/>
      <c r="C530" s="201"/>
      <c r="D530" s="361"/>
    </row>
    <row r="531" spans="1:4" ht="13.5">
      <c r="A531" s="201"/>
      <c r="B531" s="201"/>
      <c r="C531" s="201"/>
      <c r="D531" s="361"/>
    </row>
    <row r="532" spans="1:4" ht="13.5">
      <c r="A532" s="201"/>
      <c r="B532" s="201"/>
      <c r="C532" s="201"/>
      <c r="D532" s="361"/>
    </row>
    <row r="533" spans="1:4" ht="13.5">
      <c r="A533" s="201"/>
      <c r="B533" s="201"/>
      <c r="C533" s="201"/>
      <c r="D533" s="361"/>
    </row>
    <row r="534" spans="1:4" ht="13.5">
      <c r="A534" s="201"/>
      <c r="B534" s="201"/>
      <c r="C534" s="201"/>
      <c r="D534" s="361"/>
    </row>
    <row r="535" spans="1:4" ht="13.5">
      <c r="A535" s="201"/>
      <c r="B535" s="201"/>
      <c r="C535" s="201"/>
      <c r="D535" s="361"/>
    </row>
    <row r="536" spans="1:4" ht="13.5">
      <c r="A536" s="201"/>
      <c r="B536" s="201"/>
      <c r="C536" s="201"/>
      <c r="D536" s="361"/>
    </row>
    <row r="537" spans="1:4" ht="13.5">
      <c r="A537" s="201"/>
      <c r="B537" s="201"/>
      <c r="C537" s="201"/>
      <c r="D537" s="361"/>
    </row>
    <row r="538" spans="1:4" ht="13.5">
      <c r="A538" s="201"/>
      <c r="B538" s="201"/>
      <c r="C538" s="201"/>
      <c r="D538" s="361"/>
    </row>
    <row r="539" spans="1:4" ht="13.5">
      <c r="A539" s="201"/>
      <c r="B539" s="201"/>
      <c r="C539" s="201"/>
      <c r="D539" s="361"/>
    </row>
    <row r="540" spans="1:4" ht="13.5">
      <c r="A540" s="201"/>
      <c r="B540" s="201"/>
      <c r="C540" s="201"/>
      <c r="D540" s="361"/>
    </row>
    <row r="541" spans="1:4" ht="13.5">
      <c r="A541" s="201"/>
      <c r="B541" s="201"/>
      <c r="C541" s="201"/>
      <c r="D541" s="361"/>
    </row>
    <row r="542" spans="1:4" ht="13.5">
      <c r="A542" s="201"/>
      <c r="B542" s="201"/>
      <c r="C542" s="201"/>
      <c r="D542" s="361"/>
    </row>
    <row r="543" spans="1:4" ht="13.5">
      <c r="A543" s="201"/>
      <c r="B543" s="201"/>
      <c r="C543" s="201"/>
      <c r="D543" s="361"/>
    </row>
    <row r="544" spans="1:4" ht="13.5">
      <c r="A544" s="201"/>
      <c r="B544" s="201"/>
      <c r="C544" s="201"/>
      <c r="D544" s="361"/>
    </row>
    <row r="545" spans="1:4" ht="13.5">
      <c r="A545" s="201"/>
      <c r="B545" s="201"/>
      <c r="C545" s="201"/>
      <c r="D545" s="361"/>
    </row>
    <row r="546" spans="1:4" ht="13.5">
      <c r="A546" s="201"/>
      <c r="B546" s="201"/>
      <c r="C546" s="201"/>
      <c r="D546" s="361"/>
    </row>
    <row r="547" spans="1:4" ht="13.5">
      <c r="A547" s="201"/>
      <c r="B547" s="201"/>
      <c r="C547" s="201"/>
      <c r="D547" s="361"/>
    </row>
    <row r="548" spans="1:4" ht="13.5">
      <c r="A548" s="201"/>
      <c r="B548" s="201"/>
      <c r="C548" s="201"/>
      <c r="D548" s="361"/>
    </row>
    <row r="549" spans="1:4" ht="13.5">
      <c r="A549" s="201"/>
      <c r="B549" s="201"/>
      <c r="C549" s="201"/>
      <c r="D549" s="361"/>
    </row>
    <row r="550" spans="1:4" ht="13.5">
      <c r="A550" s="201"/>
      <c r="B550" s="201"/>
      <c r="C550" s="201"/>
      <c r="D550" s="361"/>
    </row>
    <row r="551" spans="1:4" ht="13.5">
      <c r="A551" s="201"/>
      <c r="B551" s="201"/>
      <c r="C551" s="201"/>
      <c r="D551" s="361"/>
    </row>
    <row r="552" spans="1:4" ht="13.5">
      <c r="A552" s="201"/>
      <c r="B552" s="201"/>
      <c r="C552" s="201"/>
      <c r="D552" s="361"/>
    </row>
    <row r="553" spans="1:4" ht="13.5">
      <c r="A553" s="201"/>
      <c r="B553" s="201"/>
      <c r="C553" s="201"/>
      <c r="D553" s="361"/>
    </row>
    <row r="554" spans="1:4" ht="13.5">
      <c r="A554" s="201"/>
      <c r="B554" s="201"/>
      <c r="C554" s="201"/>
      <c r="D554" s="361"/>
    </row>
    <row r="555" spans="1:4" ht="13.5">
      <c r="A555" s="201"/>
      <c r="B555" s="201"/>
      <c r="C555" s="201"/>
      <c r="D555" s="361"/>
    </row>
    <row r="556" spans="1:4" ht="13.5">
      <c r="A556" s="201"/>
      <c r="B556" s="201"/>
      <c r="C556" s="201"/>
      <c r="D556" s="361"/>
    </row>
    <row r="557" spans="1:4" ht="13.5">
      <c r="A557" s="201"/>
      <c r="B557" s="201"/>
      <c r="C557" s="201"/>
      <c r="D557" s="361"/>
    </row>
    <row r="558" spans="1:4" ht="13.5">
      <c r="A558" s="201"/>
      <c r="B558" s="201"/>
      <c r="C558" s="201"/>
      <c r="D558" s="361"/>
    </row>
    <row r="559" spans="1:4" ht="13.5">
      <c r="A559" s="201"/>
      <c r="B559" s="201"/>
      <c r="C559" s="201"/>
      <c r="D559" s="361"/>
    </row>
    <row r="560" spans="1:4" ht="13.5">
      <c r="A560" s="201"/>
      <c r="B560" s="201"/>
      <c r="C560" s="201"/>
      <c r="D560" s="361"/>
    </row>
    <row r="561" spans="1:4" ht="13.5">
      <c r="A561" s="201"/>
      <c r="B561" s="201"/>
      <c r="C561" s="201"/>
      <c r="D561" s="361"/>
    </row>
    <row r="562" spans="1:4" ht="13.5">
      <c r="A562" s="201"/>
      <c r="B562" s="201"/>
      <c r="C562" s="201"/>
      <c r="D562" s="361"/>
    </row>
    <row r="563" spans="1:4" ht="13.5">
      <c r="A563" s="201"/>
      <c r="B563" s="201"/>
      <c r="C563" s="201"/>
      <c r="D563" s="361"/>
    </row>
    <row r="564" spans="1:4" ht="13.5">
      <c r="A564" s="201"/>
      <c r="B564" s="201"/>
      <c r="C564" s="201"/>
      <c r="D564" s="361"/>
    </row>
    <row r="565" spans="1:4" ht="13.5">
      <c r="A565" s="201"/>
      <c r="B565" s="201"/>
      <c r="C565" s="201"/>
      <c r="D565" s="361"/>
    </row>
    <row r="566" spans="1:4" ht="13.5">
      <c r="A566" s="201"/>
      <c r="B566" s="201"/>
      <c r="C566" s="201"/>
      <c r="D566" s="361"/>
    </row>
    <row r="567" spans="1:4" ht="13.5">
      <c r="A567" s="201"/>
      <c r="B567" s="201"/>
      <c r="C567" s="201"/>
      <c r="D567" s="361"/>
    </row>
    <row r="568" spans="1:4" ht="13.5">
      <c r="A568" s="201"/>
      <c r="B568" s="201"/>
      <c r="C568" s="201"/>
      <c r="D568" s="361"/>
    </row>
    <row r="569" spans="1:4" ht="13.5">
      <c r="A569" s="201"/>
      <c r="B569" s="201"/>
      <c r="C569" s="201"/>
      <c r="D569" s="361"/>
    </row>
    <row r="570" spans="1:4" ht="13.5">
      <c r="A570" s="201"/>
      <c r="B570" s="201"/>
      <c r="C570" s="201"/>
      <c r="D570" s="361"/>
    </row>
    <row r="571" spans="1:4" ht="13.5">
      <c r="A571" s="201"/>
      <c r="B571" s="201"/>
      <c r="C571" s="201"/>
      <c r="D571" s="361"/>
    </row>
    <row r="572" spans="1:4" ht="13.5">
      <c r="A572" s="201"/>
      <c r="B572" s="201"/>
      <c r="C572" s="201"/>
      <c r="D572" s="361"/>
    </row>
    <row r="573" spans="1:4" ht="13.5">
      <c r="A573" s="201"/>
      <c r="B573" s="201"/>
      <c r="C573" s="201"/>
      <c r="D573" s="361"/>
    </row>
    <row r="574" spans="1:4" ht="13.5">
      <c r="A574" s="201"/>
      <c r="B574" s="201"/>
      <c r="C574" s="201"/>
      <c r="D574" s="361"/>
    </row>
    <row r="575" spans="1:4" ht="13.5">
      <c r="A575" s="201"/>
      <c r="B575" s="201"/>
      <c r="C575" s="201"/>
      <c r="D575" s="361"/>
    </row>
    <row r="576" spans="1:4" ht="13.5">
      <c r="A576" s="201"/>
      <c r="B576" s="201"/>
      <c r="C576" s="201"/>
      <c r="D576" s="361"/>
    </row>
    <row r="577" spans="1:4" ht="13.5">
      <c r="A577" s="201"/>
      <c r="B577" s="201"/>
      <c r="C577" s="201"/>
      <c r="D577" s="361"/>
    </row>
    <row r="578" spans="1:4" ht="13.5">
      <c r="A578" s="201"/>
      <c r="B578" s="201"/>
      <c r="C578" s="201"/>
      <c r="D578" s="361"/>
    </row>
    <row r="579" spans="1:4" ht="13.5">
      <c r="A579" s="201"/>
      <c r="B579" s="201"/>
      <c r="C579" s="201"/>
      <c r="D579" s="361"/>
    </row>
    <row r="580" spans="1:4" ht="13.5">
      <c r="A580" s="201"/>
      <c r="B580" s="201"/>
      <c r="C580" s="201"/>
      <c r="D580" s="361"/>
    </row>
    <row r="581" spans="1:4" ht="13.5">
      <c r="A581" s="201"/>
      <c r="B581" s="201"/>
      <c r="C581" s="201"/>
      <c r="D581" s="361"/>
    </row>
    <row r="582" spans="1:4" ht="13.5">
      <c r="A582" s="201"/>
      <c r="B582" s="201"/>
      <c r="C582" s="201"/>
      <c r="D582" s="361"/>
    </row>
    <row r="583" spans="1:4" ht="13.5">
      <c r="A583" s="201"/>
      <c r="B583" s="201"/>
      <c r="C583" s="201"/>
      <c r="D583" s="361"/>
    </row>
    <row r="584" spans="1:4" ht="13.5">
      <c r="A584" s="201"/>
      <c r="B584" s="201"/>
      <c r="C584" s="201"/>
      <c r="D584" s="361"/>
    </row>
    <row r="585" spans="1:4" ht="13.5">
      <c r="A585" s="201"/>
      <c r="B585" s="201"/>
      <c r="C585" s="201"/>
      <c r="D585" s="361"/>
    </row>
    <row r="586" spans="1:4" ht="13.5">
      <c r="A586" s="201"/>
      <c r="B586" s="201"/>
      <c r="C586" s="201"/>
      <c r="D586" s="361"/>
    </row>
    <row r="587" spans="1:4" ht="13.5">
      <c r="A587" s="201"/>
      <c r="B587" s="201"/>
      <c r="C587" s="201"/>
      <c r="D587" s="361"/>
    </row>
    <row r="588" spans="1:4" ht="13.5">
      <c r="A588" s="201"/>
      <c r="B588" s="201"/>
      <c r="C588" s="201"/>
      <c r="D588" s="361"/>
    </row>
    <row r="589" spans="1:4" ht="13.5">
      <c r="A589" s="201"/>
      <c r="B589" s="201"/>
      <c r="C589" s="201"/>
      <c r="D589" s="361"/>
    </row>
    <row r="590" spans="1:4" ht="13.5">
      <c r="A590" s="201"/>
      <c r="B590" s="201"/>
      <c r="C590" s="201"/>
      <c r="D590" s="361"/>
    </row>
    <row r="591" spans="1:4" ht="13.5">
      <c r="A591" s="201"/>
      <c r="B591" s="201"/>
      <c r="C591" s="201"/>
      <c r="D591" s="361"/>
    </row>
    <row r="592" spans="1:4" ht="13.5">
      <c r="A592" s="201"/>
      <c r="B592" s="201"/>
      <c r="C592" s="201"/>
      <c r="D592" s="361"/>
    </row>
    <row r="593" spans="1:4" ht="13.5">
      <c r="A593" s="201"/>
      <c r="B593" s="201"/>
      <c r="C593" s="201"/>
      <c r="D593" s="361"/>
    </row>
    <row r="594" spans="1:4" ht="13.5">
      <c r="A594" s="201"/>
      <c r="B594" s="201"/>
      <c r="C594" s="201"/>
      <c r="D594" s="361"/>
    </row>
    <row r="595" spans="1:4" ht="13.5">
      <c r="A595" s="201"/>
      <c r="B595" s="201"/>
      <c r="C595" s="201"/>
      <c r="D595" s="361"/>
    </row>
    <row r="596" spans="1:4" ht="13.5">
      <c r="A596" s="201"/>
      <c r="B596" s="201"/>
      <c r="C596" s="201"/>
      <c r="D596" s="361"/>
    </row>
    <row r="597" spans="1:4" ht="13.5">
      <c r="A597" s="201"/>
      <c r="B597" s="201"/>
      <c r="C597" s="201"/>
      <c r="D597" s="361"/>
    </row>
    <row r="598" spans="1:4" ht="13.5">
      <c r="A598" s="201"/>
      <c r="B598" s="201"/>
      <c r="C598" s="201"/>
      <c r="D598" s="361"/>
    </row>
    <row r="599" spans="1:4" ht="13.5">
      <c r="A599" s="201"/>
      <c r="B599" s="201"/>
      <c r="C599" s="201"/>
      <c r="D599" s="361"/>
    </row>
    <row r="600" spans="1:4" ht="13.5">
      <c r="A600" s="201"/>
      <c r="B600" s="201"/>
      <c r="C600" s="201"/>
      <c r="D600" s="361"/>
    </row>
    <row r="601" spans="1:4" ht="13.5">
      <c r="A601" s="201"/>
      <c r="B601" s="201"/>
      <c r="C601" s="201"/>
      <c r="D601" s="361"/>
    </row>
    <row r="602" spans="1:4" ht="13.5">
      <c r="A602" s="201"/>
      <c r="B602" s="201"/>
      <c r="C602" s="201"/>
      <c r="D602" s="361"/>
    </row>
    <row r="603" spans="1:4" ht="13.5">
      <c r="A603" s="201"/>
      <c r="B603" s="201"/>
      <c r="C603" s="201"/>
      <c r="D603" s="361"/>
    </row>
    <row r="604" spans="1:4" ht="13.5">
      <c r="A604" s="201"/>
      <c r="B604" s="201"/>
      <c r="C604" s="201"/>
      <c r="D604" s="361"/>
    </row>
    <row r="605" spans="1:4" ht="13.5">
      <c r="A605" s="201"/>
      <c r="B605" s="201"/>
      <c r="C605" s="201"/>
      <c r="D605" s="361"/>
    </row>
    <row r="606" spans="1:4" ht="13.5">
      <c r="A606" s="201"/>
      <c r="B606" s="201"/>
      <c r="C606" s="201"/>
      <c r="D606" s="361"/>
    </row>
    <row r="607" spans="1:4" ht="13.5">
      <c r="A607" s="201"/>
      <c r="B607" s="201"/>
      <c r="C607" s="201"/>
      <c r="D607" s="361"/>
    </row>
    <row r="608" spans="1:4" ht="13.5">
      <c r="A608" s="201"/>
      <c r="B608" s="201"/>
      <c r="C608" s="201"/>
      <c r="D608" s="361"/>
    </row>
    <row r="609" spans="1:4" ht="13.5">
      <c r="A609" s="201"/>
      <c r="B609" s="201"/>
      <c r="C609" s="201"/>
      <c r="D609" s="361"/>
    </row>
    <row r="610" spans="1:4" ht="13.5">
      <c r="A610" s="201"/>
      <c r="B610" s="201"/>
      <c r="C610" s="201"/>
      <c r="D610" s="361"/>
    </row>
    <row r="611" spans="1:4" ht="13.5">
      <c r="A611" s="201"/>
      <c r="B611" s="201"/>
      <c r="C611" s="201"/>
      <c r="D611" s="361"/>
    </row>
    <row r="612" spans="1:4" ht="13.5">
      <c r="A612" s="201"/>
      <c r="B612" s="201"/>
      <c r="C612" s="201"/>
      <c r="D612" s="361"/>
    </row>
    <row r="613" spans="1:4" ht="13.5">
      <c r="A613" s="201"/>
      <c r="B613" s="201"/>
      <c r="C613" s="201"/>
      <c r="D613" s="361"/>
    </row>
    <row r="614" spans="1:4" ht="13.5">
      <c r="A614" s="201"/>
      <c r="B614" s="201"/>
      <c r="C614" s="201"/>
      <c r="D614" s="361"/>
    </row>
    <row r="615" spans="1:4" ht="13.5">
      <c r="A615" s="201"/>
      <c r="B615" s="201"/>
      <c r="C615" s="201"/>
      <c r="D615" s="361"/>
    </row>
    <row r="616" spans="1:4" ht="13.5">
      <c r="A616" s="201"/>
      <c r="B616" s="201"/>
      <c r="C616" s="201"/>
      <c r="D616" s="361"/>
    </row>
    <row r="617" spans="1:4" ht="13.5">
      <c r="A617" s="201"/>
      <c r="B617" s="201"/>
      <c r="C617" s="201"/>
      <c r="D617" s="361"/>
    </row>
    <row r="618" spans="1:4" ht="13.5">
      <c r="A618" s="201"/>
      <c r="B618" s="201"/>
      <c r="C618" s="201"/>
      <c r="D618" s="361"/>
    </row>
    <row r="619" spans="1:4" ht="13.5">
      <c r="A619" s="201"/>
      <c r="B619" s="201"/>
      <c r="C619" s="201"/>
      <c r="D619" s="361"/>
    </row>
    <row r="620" spans="1:4" ht="13.5">
      <c r="A620" s="201"/>
      <c r="B620" s="201"/>
      <c r="C620" s="201"/>
      <c r="D620" s="361"/>
    </row>
    <row r="621" spans="1:4" ht="13.5">
      <c r="A621" s="201"/>
      <c r="B621" s="201"/>
      <c r="C621" s="201"/>
      <c r="D621" s="361"/>
    </row>
    <row r="622" spans="1:4" ht="13.5">
      <c r="A622" s="201"/>
      <c r="B622" s="201"/>
      <c r="C622" s="201"/>
      <c r="D622" s="361"/>
    </row>
    <row r="623" spans="1:4" ht="13.5">
      <c r="A623" s="201"/>
      <c r="B623" s="201"/>
      <c r="C623" s="201"/>
      <c r="D623" s="361"/>
    </row>
    <row r="624" spans="1:4" ht="13.5">
      <c r="A624" s="201"/>
      <c r="B624" s="201"/>
      <c r="C624" s="201"/>
      <c r="D624" s="361"/>
    </row>
    <row r="625" spans="1:4" ht="13.5">
      <c r="A625" s="201"/>
      <c r="B625" s="201"/>
      <c r="C625" s="201"/>
      <c r="D625" s="361"/>
    </row>
    <row r="626" spans="1:4" ht="13.5">
      <c r="A626" s="201"/>
      <c r="B626" s="201"/>
      <c r="C626" s="201"/>
      <c r="D626" s="361"/>
    </row>
    <row r="627" spans="1:4" ht="13.5">
      <c r="A627" s="201"/>
      <c r="B627" s="201"/>
      <c r="C627" s="201"/>
      <c r="D627" s="361"/>
    </row>
    <row r="628" spans="1:4" ht="13.5">
      <c r="A628" s="201"/>
      <c r="B628" s="201"/>
      <c r="C628" s="201"/>
      <c r="D628" s="361"/>
    </row>
    <row r="629" spans="1:4" ht="13.5">
      <c r="A629" s="201"/>
      <c r="B629" s="201"/>
      <c r="C629" s="201"/>
      <c r="D629" s="361"/>
    </row>
    <row r="630" spans="1:4" ht="13.5">
      <c r="A630" s="201"/>
      <c r="B630" s="201"/>
      <c r="C630" s="201"/>
      <c r="D630" s="361"/>
    </row>
    <row r="631" spans="1:4" ht="13.5">
      <c r="A631" s="201"/>
      <c r="B631" s="201"/>
      <c r="C631" s="201"/>
      <c r="D631" s="361"/>
    </row>
    <row r="632" spans="1:4" ht="13.5">
      <c r="A632" s="201"/>
      <c r="B632" s="201"/>
      <c r="C632" s="201"/>
      <c r="D632" s="361"/>
    </row>
    <row r="633" spans="1:4" ht="13.5">
      <c r="A633" s="201"/>
      <c r="B633" s="201"/>
      <c r="C633" s="201"/>
      <c r="D633" s="361"/>
    </row>
    <row r="634" spans="1:4" ht="13.5">
      <c r="A634" s="201"/>
      <c r="B634" s="201"/>
      <c r="C634" s="201"/>
      <c r="D634" s="361"/>
    </row>
    <row r="635" spans="1:4" ht="13.5">
      <c r="A635" s="201"/>
      <c r="B635" s="201"/>
      <c r="C635" s="201"/>
      <c r="D635" s="361"/>
    </row>
    <row r="636" spans="1:4" ht="13.5">
      <c r="A636" s="201"/>
      <c r="B636" s="201"/>
      <c r="C636" s="201"/>
      <c r="D636" s="361"/>
    </row>
    <row r="637" spans="1:4" ht="13.5">
      <c r="A637" s="201"/>
      <c r="B637" s="201"/>
      <c r="C637" s="201"/>
      <c r="D637" s="361"/>
    </row>
    <row r="638" spans="1:4" ht="13.5">
      <c r="A638" s="201"/>
      <c r="B638" s="201"/>
      <c r="C638" s="201"/>
      <c r="D638" s="361"/>
    </row>
    <row r="639" spans="1:4" ht="13.5">
      <c r="A639" s="201"/>
      <c r="B639" s="201"/>
      <c r="C639" s="201"/>
      <c r="D639" s="361"/>
    </row>
    <row r="640" spans="1:4" ht="13.5">
      <c r="A640" s="201"/>
      <c r="B640" s="201"/>
      <c r="C640" s="201"/>
      <c r="D640" s="361"/>
    </row>
    <row r="641" spans="1:4" ht="13.5">
      <c r="A641" s="201"/>
      <c r="B641" s="201"/>
      <c r="C641" s="201"/>
      <c r="D641" s="361"/>
    </row>
    <row r="642" spans="1:4" ht="13.5">
      <c r="A642" s="201"/>
      <c r="B642" s="201"/>
      <c r="C642" s="201"/>
      <c r="D642" s="361"/>
    </row>
    <row r="643" spans="1:4" ht="13.5">
      <c r="A643" s="201"/>
      <c r="B643" s="201"/>
      <c r="C643" s="201"/>
      <c r="D643" s="361"/>
    </row>
    <row r="644" spans="1:4" ht="13.5">
      <c r="A644" s="201"/>
      <c r="B644" s="201"/>
      <c r="C644" s="201"/>
      <c r="D644" s="361"/>
    </row>
    <row r="645" spans="1:4" ht="13.5">
      <c r="A645" s="201"/>
      <c r="B645" s="201"/>
      <c r="C645" s="201"/>
      <c r="D645" s="361"/>
    </row>
    <row r="646" spans="1:4" ht="13.5">
      <c r="A646" s="201"/>
      <c r="B646" s="201"/>
      <c r="C646" s="201"/>
      <c r="D646" s="361"/>
    </row>
    <row r="647" spans="1:4" ht="13.5">
      <c r="A647" s="201"/>
      <c r="B647" s="201"/>
      <c r="C647" s="201"/>
      <c r="D647" s="361"/>
    </row>
    <row r="648" spans="1:4" ht="13.5">
      <c r="A648" s="201"/>
      <c r="B648" s="201"/>
      <c r="C648" s="201"/>
      <c r="D648" s="361"/>
    </row>
    <row r="649" spans="1:4" ht="13.5">
      <c r="A649" s="201"/>
      <c r="B649" s="201"/>
      <c r="C649" s="201"/>
      <c r="D649" s="361"/>
    </row>
    <row r="650" spans="1:4" ht="13.5">
      <c r="A650" s="201"/>
      <c r="B650" s="201"/>
      <c r="C650" s="201"/>
      <c r="D650" s="361"/>
    </row>
    <row r="651" spans="1:4" ht="13.5">
      <c r="A651" s="201"/>
      <c r="B651" s="201"/>
      <c r="C651" s="201"/>
      <c r="D651" s="361"/>
    </row>
    <row r="652" spans="1:4" ht="13.5">
      <c r="A652" s="201"/>
      <c r="B652" s="201"/>
      <c r="C652" s="201"/>
      <c r="D652" s="361"/>
    </row>
    <row r="653" spans="1:4" ht="13.5">
      <c r="A653" s="201"/>
      <c r="B653" s="201"/>
      <c r="C653" s="201"/>
      <c r="D653" s="361"/>
    </row>
    <row r="654" spans="1:4" ht="13.5">
      <c r="A654" s="201"/>
      <c r="B654" s="201"/>
      <c r="C654" s="201"/>
      <c r="D654" s="361"/>
    </row>
    <row r="655" spans="1:4" ht="13.5">
      <c r="A655" s="201"/>
      <c r="B655" s="201"/>
      <c r="C655" s="201"/>
      <c r="D655" s="361"/>
    </row>
    <row r="656" spans="1:4" ht="13.5">
      <c r="A656" s="201"/>
      <c r="B656" s="201"/>
      <c r="C656" s="201"/>
      <c r="D656" s="361"/>
    </row>
    <row r="657" spans="1:4" ht="13.5">
      <c r="A657" s="201"/>
      <c r="B657" s="201"/>
      <c r="C657" s="201"/>
      <c r="D657" s="361"/>
    </row>
    <row r="658" spans="1:4" ht="13.5">
      <c r="A658" s="201"/>
      <c r="B658" s="201"/>
      <c r="C658" s="201"/>
      <c r="D658" s="361"/>
    </row>
    <row r="659" spans="1:4" ht="13.5">
      <c r="A659" s="201"/>
      <c r="B659" s="201"/>
      <c r="C659" s="201"/>
      <c r="D659" s="361"/>
    </row>
    <row r="660" spans="1:4" ht="13.5">
      <c r="A660" s="201"/>
      <c r="B660" s="201"/>
      <c r="C660" s="201"/>
      <c r="D660" s="361"/>
    </row>
    <row r="661" spans="1:4" ht="13.5">
      <c r="A661" s="201"/>
      <c r="B661" s="201"/>
      <c r="C661" s="201"/>
      <c r="D661" s="361"/>
    </row>
    <row r="662" spans="1:4" ht="13.5">
      <c r="A662" s="201"/>
      <c r="B662" s="201"/>
      <c r="C662" s="201"/>
      <c r="D662" s="361"/>
    </row>
    <row r="663" spans="1:4" ht="13.5">
      <c r="A663" s="201"/>
      <c r="B663" s="201"/>
      <c r="C663" s="201"/>
      <c r="D663" s="361"/>
    </row>
    <row r="664" spans="1:4" ht="13.5">
      <c r="A664" s="201"/>
      <c r="B664" s="201"/>
      <c r="C664" s="201"/>
      <c r="D664" s="361"/>
    </row>
    <row r="665" spans="1:4" ht="13.5">
      <c r="A665" s="201"/>
      <c r="B665" s="201"/>
      <c r="C665" s="201"/>
      <c r="D665" s="361"/>
    </row>
    <row r="666" spans="1:4" ht="13.5">
      <c r="A666" s="201"/>
      <c r="B666" s="201"/>
      <c r="C666" s="201"/>
      <c r="D666" s="361"/>
    </row>
    <row r="667" spans="1:4" ht="13.5">
      <c r="A667" s="201"/>
      <c r="B667" s="201"/>
      <c r="C667" s="201"/>
      <c r="D667" s="361"/>
    </row>
    <row r="668" spans="1:4" ht="13.5">
      <c r="A668" s="201"/>
      <c r="B668" s="201"/>
      <c r="C668" s="201"/>
      <c r="D668" s="361"/>
    </row>
    <row r="669" spans="1:4" ht="13.5">
      <c r="A669" s="201"/>
      <c r="B669" s="201"/>
      <c r="C669" s="201"/>
      <c r="D669" s="361"/>
    </row>
    <row r="670" spans="1:4" ht="13.5">
      <c r="A670" s="201"/>
      <c r="B670" s="201"/>
      <c r="C670" s="201"/>
      <c r="D670" s="361"/>
    </row>
    <row r="671" spans="1:4" ht="13.5">
      <c r="A671" s="201"/>
      <c r="B671" s="201"/>
      <c r="C671" s="201"/>
      <c r="D671" s="361"/>
    </row>
    <row r="672" spans="1:4" ht="13.5">
      <c r="A672" s="201"/>
      <c r="B672" s="201"/>
      <c r="C672" s="201"/>
      <c r="D672" s="361"/>
    </row>
    <row r="673" spans="1:4" ht="13.5">
      <c r="A673" s="201"/>
      <c r="B673" s="201"/>
      <c r="C673" s="201"/>
      <c r="D673" s="361"/>
    </row>
    <row r="674" spans="1:4" ht="13.5">
      <c r="A674" s="201"/>
      <c r="B674" s="201"/>
      <c r="C674" s="201"/>
      <c r="D674" s="361"/>
    </row>
    <row r="675" spans="1:4" ht="13.5">
      <c r="A675" s="201"/>
      <c r="B675" s="201"/>
      <c r="C675" s="201"/>
      <c r="D675" s="361"/>
    </row>
    <row r="676" spans="1:4" ht="13.5">
      <c r="A676" s="201"/>
      <c r="B676" s="201"/>
      <c r="C676" s="201"/>
      <c r="D676" s="361"/>
    </row>
    <row r="677" spans="1:4" ht="13.5">
      <c r="A677" s="201"/>
      <c r="B677" s="201"/>
      <c r="C677" s="201"/>
      <c r="D677" s="361"/>
    </row>
    <row r="678" spans="1:4" ht="13.5">
      <c r="A678" s="201"/>
      <c r="B678" s="201"/>
      <c r="C678" s="201"/>
      <c r="D678" s="361"/>
    </row>
    <row r="679" spans="1:4" ht="13.5">
      <c r="A679" s="201"/>
      <c r="B679" s="201"/>
      <c r="C679" s="201"/>
      <c r="D679" s="361"/>
    </row>
    <row r="680" spans="1:4" ht="13.5">
      <c r="A680" s="201"/>
      <c r="B680" s="201"/>
      <c r="C680" s="201"/>
      <c r="D680" s="361"/>
    </row>
    <row r="681" spans="1:4" ht="13.5">
      <c r="A681" s="201"/>
      <c r="B681" s="201"/>
      <c r="C681" s="201"/>
      <c r="D681" s="361"/>
    </row>
    <row r="682" spans="1:4" ht="13.5">
      <c r="A682" s="201"/>
      <c r="B682" s="201"/>
      <c r="C682" s="201"/>
      <c r="D682" s="361"/>
    </row>
    <row r="683" spans="1:4" ht="13.5">
      <c r="A683" s="201"/>
      <c r="B683" s="201"/>
      <c r="C683" s="201"/>
      <c r="D683" s="361"/>
    </row>
    <row r="684" spans="1:4" ht="13.5">
      <c r="A684" s="201"/>
      <c r="B684" s="201"/>
      <c r="C684" s="201"/>
      <c r="D684" s="361"/>
    </row>
    <row r="685" spans="1:4" ht="13.5">
      <c r="A685" s="201"/>
      <c r="B685" s="201"/>
      <c r="C685" s="201"/>
      <c r="D685" s="361"/>
    </row>
    <row r="686" spans="1:4" ht="13.5">
      <c r="A686" s="201"/>
      <c r="B686" s="201"/>
      <c r="C686" s="201"/>
      <c r="D686" s="361"/>
    </row>
    <row r="687" spans="1:4" ht="13.5">
      <c r="A687" s="201"/>
      <c r="B687" s="201"/>
      <c r="C687" s="201"/>
      <c r="D687" s="361"/>
    </row>
    <row r="688" spans="1:4" ht="13.5">
      <c r="A688" s="201"/>
      <c r="B688" s="201"/>
      <c r="C688" s="201"/>
      <c r="D688" s="361"/>
    </row>
    <row r="689" spans="1:4" ht="13.5">
      <c r="A689" s="201"/>
      <c r="B689" s="201"/>
      <c r="C689" s="201"/>
      <c r="D689" s="361"/>
    </row>
    <row r="690" spans="1:4" ht="13.5">
      <c r="A690" s="201"/>
      <c r="B690" s="201"/>
      <c r="C690" s="201"/>
      <c r="D690" s="361"/>
    </row>
    <row r="691" spans="1:4" ht="13.5">
      <c r="A691" s="201"/>
      <c r="B691" s="201"/>
      <c r="C691" s="201"/>
      <c r="D691" s="361"/>
    </row>
    <row r="692" spans="1:4" ht="13.5">
      <c r="A692" s="201"/>
      <c r="B692" s="201"/>
      <c r="C692" s="201"/>
      <c r="D692" s="361"/>
    </row>
    <row r="693" spans="1:4" ht="13.5">
      <c r="A693" s="201"/>
      <c r="B693" s="201"/>
      <c r="C693" s="201"/>
      <c r="D693" s="361"/>
    </row>
    <row r="694" spans="1:4" ht="13.5">
      <c r="A694" s="201"/>
      <c r="B694" s="201"/>
      <c r="C694" s="201"/>
      <c r="D694" s="361"/>
    </row>
    <row r="695" spans="1:4" ht="13.5">
      <c r="A695" s="201"/>
      <c r="B695" s="201"/>
      <c r="C695" s="201"/>
      <c r="D695" s="361"/>
    </row>
    <row r="696" spans="1:4" ht="13.5">
      <c r="A696" s="201"/>
      <c r="B696" s="201"/>
      <c r="C696" s="201"/>
      <c r="D696" s="361"/>
    </row>
    <row r="697" spans="1:4" ht="13.5">
      <c r="A697" s="201"/>
      <c r="B697" s="201"/>
      <c r="C697" s="201"/>
      <c r="D697" s="361"/>
    </row>
    <row r="698" spans="1:4" ht="13.5">
      <c r="A698" s="201"/>
      <c r="B698" s="201"/>
      <c r="C698" s="201"/>
      <c r="D698" s="361"/>
    </row>
    <row r="699" spans="1:4" ht="13.5">
      <c r="A699" s="201"/>
      <c r="B699" s="201"/>
      <c r="C699" s="201"/>
      <c r="D699" s="361"/>
    </row>
    <row r="700" spans="1:4" ht="13.5">
      <c r="A700" s="201"/>
      <c r="B700" s="201"/>
      <c r="C700" s="201"/>
      <c r="D700" s="361"/>
    </row>
    <row r="701" spans="1:4" ht="13.5">
      <c r="A701" s="201"/>
      <c r="B701" s="201"/>
      <c r="C701" s="201"/>
      <c r="D701" s="361"/>
    </row>
    <row r="702" spans="1:4" ht="13.5">
      <c r="A702" s="201"/>
      <c r="B702" s="201"/>
      <c r="C702" s="201"/>
      <c r="D702" s="361"/>
    </row>
    <row r="703" spans="1:4" ht="13.5">
      <c r="A703" s="201"/>
      <c r="B703" s="201"/>
      <c r="C703" s="201"/>
      <c r="D703" s="361"/>
    </row>
    <row r="704" spans="1:4" ht="13.5">
      <c r="A704" s="201"/>
      <c r="B704" s="201"/>
      <c r="C704" s="201"/>
      <c r="D704" s="361"/>
    </row>
    <row r="705" spans="1:4" ht="13.5">
      <c r="A705" s="201"/>
      <c r="B705" s="201"/>
      <c r="C705" s="201"/>
      <c r="D705" s="361"/>
    </row>
    <row r="706" spans="1:4" ht="13.5">
      <c r="A706" s="201"/>
      <c r="B706" s="201"/>
      <c r="C706" s="201"/>
      <c r="D706" s="361"/>
    </row>
    <row r="707" spans="1:4" ht="13.5">
      <c r="A707" s="201"/>
      <c r="B707" s="201"/>
      <c r="C707" s="201"/>
      <c r="D707" s="361"/>
    </row>
    <row r="708" spans="1:4" ht="13.5">
      <c r="A708" s="201"/>
      <c r="B708" s="201"/>
      <c r="C708" s="201"/>
      <c r="D708" s="361"/>
    </row>
    <row r="709" spans="1:4" ht="13.5">
      <c r="A709" s="201"/>
      <c r="B709" s="201"/>
      <c r="C709" s="201"/>
      <c r="D709" s="361"/>
    </row>
    <row r="710" spans="1:4" ht="13.5">
      <c r="A710" s="201"/>
      <c r="B710" s="201"/>
      <c r="C710" s="201"/>
      <c r="D710" s="361"/>
    </row>
    <row r="711" spans="1:4" ht="13.5">
      <c r="A711" s="201"/>
      <c r="B711" s="201"/>
      <c r="C711" s="201"/>
      <c r="D711" s="361"/>
    </row>
    <row r="712" spans="1:4" ht="13.5">
      <c r="A712" s="201"/>
      <c r="B712" s="201"/>
      <c r="C712" s="201"/>
      <c r="D712" s="361"/>
    </row>
    <row r="713" spans="1:4" ht="13.5">
      <c r="A713" s="201"/>
      <c r="B713" s="201"/>
      <c r="C713" s="201"/>
      <c r="D713" s="361"/>
    </row>
    <row r="714" spans="1:4" ht="13.5">
      <c r="A714" s="201"/>
      <c r="B714" s="201"/>
      <c r="C714" s="201"/>
      <c r="D714" s="361"/>
    </row>
    <row r="715" spans="1:4" ht="13.5">
      <c r="A715" s="201"/>
      <c r="B715" s="201"/>
      <c r="C715" s="201"/>
      <c r="D715" s="361"/>
    </row>
    <row r="716" spans="1:4" ht="13.5">
      <c r="A716" s="201"/>
      <c r="B716" s="201"/>
      <c r="C716" s="201"/>
      <c r="D716" s="361"/>
    </row>
    <row r="717" spans="1:4" ht="13.5">
      <c r="A717" s="201"/>
      <c r="B717" s="201"/>
      <c r="C717" s="201"/>
      <c r="D717" s="361"/>
    </row>
    <row r="718" spans="1:4" ht="13.5">
      <c r="A718" s="201"/>
      <c r="B718" s="201"/>
      <c r="C718" s="201"/>
      <c r="D718" s="361"/>
    </row>
    <row r="719" spans="1:4" ht="13.5">
      <c r="A719" s="201"/>
      <c r="B719" s="201"/>
      <c r="C719" s="201"/>
      <c r="D719" s="361"/>
    </row>
    <row r="720" spans="1:4" ht="13.5">
      <c r="A720" s="201"/>
      <c r="B720" s="201"/>
      <c r="C720" s="201"/>
      <c r="D720" s="361"/>
    </row>
    <row r="721" spans="1:4" ht="13.5">
      <c r="A721" s="201"/>
      <c r="B721" s="201"/>
      <c r="C721" s="201"/>
      <c r="D721" s="361"/>
    </row>
    <row r="722" spans="1:4" ht="13.5">
      <c r="A722" s="201"/>
      <c r="B722" s="201"/>
      <c r="C722" s="201"/>
      <c r="D722" s="361"/>
    </row>
    <row r="723" spans="1:4" ht="13.5">
      <c r="A723" s="201"/>
      <c r="B723" s="201"/>
      <c r="C723" s="201"/>
      <c r="D723" s="361"/>
    </row>
    <row r="724" spans="1:4" ht="13.5">
      <c r="A724" s="201"/>
      <c r="B724" s="201"/>
      <c r="C724" s="201"/>
      <c r="D724" s="361"/>
    </row>
    <row r="725" spans="1:4" ht="13.5">
      <c r="A725" s="201"/>
      <c r="B725" s="201"/>
      <c r="C725" s="201"/>
      <c r="D725" s="361"/>
    </row>
    <row r="726" spans="1:4" ht="13.5">
      <c r="A726" s="201"/>
      <c r="B726" s="201"/>
      <c r="C726" s="201"/>
      <c r="D726" s="361"/>
    </row>
    <row r="727" spans="1:4" ht="13.5">
      <c r="A727" s="201"/>
      <c r="B727" s="201"/>
      <c r="C727" s="201"/>
      <c r="D727" s="361"/>
    </row>
    <row r="728" spans="1:4" ht="13.5">
      <c r="A728" s="201"/>
      <c r="B728" s="201"/>
      <c r="C728" s="201"/>
      <c r="D728" s="361"/>
    </row>
    <row r="729" spans="1:4" ht="13.5">
      <c r="A729" s="201"/>
      <c r="B729" s="201"/>
      <c r="C729" s="201"/>
      <c r="D729" s="361"/>
    </row>
    <row r="730" spans="1:4" ht="13.5">
      <c r="A730" s="201"/>
      <c r="B730" s="201"/>
      <c r="C730" s="201"/>
      <c r="D730" s="361"/>
    </row>
    <row r="731" spans="1:4" ht="13.5">
      <c r="A731" s="201"/>
      <c r="B731" s="201"/>
      <c r="C731" s="201"/>
      <c r="D731" s="361"/>
    </row>
    <row r="732" spans="1:4" ht="13.5">
      <c r="A732" s="201"/>
      <c r="B732" s="201"/>
      <c r="C732" s="201"/>
      <c r="D732" s="361"/>
    </row>
    <row r="733" spans="1:4" ht="13.5">
      <c r="A733" s="201"/>
      <c r="B733" s="201"/>
      <c r="C733" s="201"/>
      <c r="D733" s="361"/>
    </row>
    <row r="734" spans="1:4" ht="13.5">
      <c r="A734" s="201"/>
      <c r="B734" s="201"/>
      <c r="C734" s="201"/>
      <c r="D734" s="361"/>
    </row>
    <row r="735" spans="1:4" ht="13.5">
      <c r="A735" s="201"/>
      <c r="B735" s="201"/>
      <c r="C735" s="201"/>
      <c r="D735" s="361"/>
    </row>
    <row r="736" spans="1:4" ht="13.5">
      <c r="A736" s="201"/>
      <c r="B736" s="201"/>
      <c r="C736" s="201"/>
      <c r="D736" s="361"/>
    </row>
    <row r="737" spans="1:4" ht="13.5">
      <c r="A737" s="201"/>
      <c r="B737" s="201"/>
      <c r="C737" s="201"/>
      <c r="D737" s="361"/>
    </row>
    <row r="738" spans="1:4" ht="13.5">
      <c r="A738" s="201"/>
      <c r="B738" s="201"/>
      <c r="C738" s="201"/>
      <c r="D738" s="361"/>
    </row>
    <row r="739" spans="1:4" ht="13.5">
      <c r="A739" s="201"/>
      <c r="B739" s="201"/>
      <c r="C739" s="201"/>
      <c r="D739" s="361"/>
    </row>
    <row r="740" spans="1:4" ht="13.5">
      <c r="A740" s="201"/>
      <c r="B740" s="201"/>
      <c r="C740" s="201"/>
      <c r="D740" s="361"/>
    </row>
    <row r="741" spans="1:4" ht="13.5">
      <c r="A741" s="201"/>
      <c r="B741" s="201"/>
      <c r="C741" s="201"/>
      <c r="D741" s="361"/>
    </row>
    <row r="742" spans="1:4" ht="13.5">
      <c r="A742" s="201"/>
      <c r="B742" s="201"/>
      <c r="C742" s="201"/>
      <c r="D742" s="361"/>
    </row>
    <row r="743" spans="1:4" ht="13.5">
      <c r="A743" s="201"/>
      <c r="B743" s="201"/>
      <c r="C743" s="201"/>
      <c r="D743" s="361"/>
    </row>
    <row r="744" spans="1:4" ht="13.5">
      <c r="A744" s="201"/>
      <c r="B744" s="201"/>
      <c r="C744" s="201"/>
      <c r="D744" s="361"/>
    </row>
    <row r="745" spans="1:4" ht="13.5">
      <c r="A745" s="201"/>
      <c r="B745" s="201"/>
      <c r="C745" s="201"/>
      <c r="D745" s="361"/>
    </row>
    <row r="746" spans="1:4" ht="13.5">
      <c r="A746" s="201"/>
      <c r="B746" s="201"/>
      <c r="C746" s="201"/>
      <c r="D746" s="361"/>
    </row>
    <row r="747" spans="1:4" ht="13.5">
      <c r="A747" s="201"/>
      <c r="B747" s="201"/>
      <c r="C747" s="201"/>
      <c r="D747" s="361"/>
    </row>
    <row r="748" spans="1:4" ht="13.5">
      <c r="A748" s="201"/>
      <c r="B748" s="201"/>
      <c r="C748" s="201"/>
      <c r="D748" s="361"/>
    </row>
    <row r="749" spans="1:4" ht="13.5">
      <c r="A749" s="201"/>
      <c r="B749" s="201"/>
      <c r="C749" s="201"/>
      <c r="D749" s="361"/>
    </row>
    <row r="750" spans="1:4" ht="13.5">
      <c r="A750" s="201"/>
      <c r="B750" s="201"/>
      <c r="C750" s="201"/>
      <c r="D750" s="361"/>
    </row>
    <row r="751" spans="1:4" ht="13.5">
      <c r="A751" s="201"/>
      <c r="B751" s="201"/>
      <c r="C751" s="201"/>
      <c r="D751" s="361"/>
    </row>
    <row r="752" spans="1:4" ht="13.5">
      <c r="A752" s="201"/>
      <c r="B752" s="201"/>
      <c r="C752" s="201"/>
      <c r="D752" s="361"/>
    </row>
    <row r="753" spans="1:4" ht="13.5">
      <c r="A753" s="201"/>
      <c r="B753" s="201"/>
      <c r="C753" s="201"/>
      <c r="D753" s="361"/>
    </row>
    <row r="754" spans="1:4" ht="13.5">
      <c r="A754" s="201"/>
      <c r="B754" s="201"/>
      <c r="C754" s="201"/>
      <c r="D754" s="361"/>
    </row>
    <row r="755" spans="1:4" ht="13.5">
      <c r="A755" s="201"/>
      <c r="B755" s="201"/>
      <c r="C755" s="201"/>
      <c r="D755" s="361"/>
    </row>
    <row r="756" spans="1:4" ht="13.5">
      <c r="A756" s="201"/>
      <c r="B756" s="201"/>
      <c r="C756" s="201"/>
      <c r="D756" s="361"/>
    </row>
    <row r="757" spans="1:4" ht="13.5">
      <c r="A757" s="201"/>
      <c r="B757" s="201"/>
      <c r="C757" s="201"/>
      <c r="D757" s="361"/>
    </row>
    <row r="758" spans="1:4" ht="13.5">
      <c r="A758" s="201"/>
      <c r="B758" s="201"/>
      <c r="C758" s="201"/>
      <c r="D758" s="361"/>
    </row>
    <row r="759" spans="1:4" ht="13.5">
      <c r="A759" s="201"/>
      <c r="B759" s="201"/>
      <c r="C759" s="201"/>
      <c r="D759" s="361"/>
    </row>
    <row r="760" spans="1:4" ht="13.5">
      <c r="A760" s="201"/>
      <c r="B760" s="201"/>
      <c r="C760" s="201"/>
      <c r="D760" s="361"/>
    </row>
    <row r="761" spans="1:4" ht="13.5">
      <c r="A761" s="201"/>
      <c r="B761" s="201"/>
      <c r="C761" s="201"/>
      <c r="D761" s="361"/>
    </row>
    <row r="762" spans="1:4" ht="13.5">
      <c r="A762" s="201"/>
      <c r="B762" s="201"/>
      <c r="C762" s="201"/>
      <c r="D762" s="361"/>
    </row>
    <row r="763" spans="1:4" ht="13.5">
      <c r="A763" s="201"/>
      <c r="B763" s="201"/>
      <c r="C763" s="201"/>
      <c r="D763" s="361"/>
    </row>
    <row r="764" spans="1:4" ht="13.5">
      <c r="A764" s="201"/>
      <c r="B764" s="201"/>
      <c r="C764" s="201"/>
      <c r="D764" s="361"/>
    </row>
    <row r="765" spans="1:4" ht="13.5">
      <c r="A765" s="201"/>
      <c r="B765" s="201"/>
      <c r="C765" s="201"/>
      <c r="D765" s="361"/>
    </row>
    <row r="766" spans="1:4" ht="13.5">
      <c r="A766" s="201"/>
      <c r="B766" s="201"/>
      <c r="C766" s="201"/>
      <c r="D766" s="361"/>
    </row>
    <row r="767" spans="1:4" ht="13.5">
      <c r="A767" s="201"/>
      <c r="B767" s="201"/>
      <c r="C767" s="201"/>
      <c r="D767" s="361"/>
    </row>
    <row r="768" spans="1:4" ht="13.5">
      <c r="A768" s="201"/>
      <c r="B768" s="201"/>
      <c r="C768" s="201"/>
      <c r="D768" s="361"/>
    </row>
    <row r="769" spans="1:4" ht="13.5">
      <c r="A769" s="201"/>
      <c r="B769" s="201"/>
      <c r="C769" s="201"/>
      <c r="D769" s="361"/>
    </row>
    <row r="770" spans="1:4" ht="13.5">
      <c r="A770" s="201"/>
      <c r="B770" s="201"/>
      <c r="C770" s="201"/>
      <c r="D770" s="361"/>
    </row>
    <row r="771" spans="1:4" ht="13.5">
      <c r="A771" s="201"/>
      <c r="B771" s="201"/>
      <c r="C771" s="201"/>
      <c r="D771" s="361"/>
    </row>
    <row r="772" spans="1:4" ht="13.5">
      <c r="A772" s="201"/>
      <c r="B772" s="201"/>
      <c r="C772" s="201"/>
      <c r="D772" s="361"/>
    </row>
    <row r="773" spans="1:4" ht="13.5">
      <c r="A773" s="201"/>
      <c r="B773" s="201"/>
      <c r="C773" s="201"/>
      <c r="D773" s="361"/>
    </row>
    <row r="774" spans="1:4" ht="13.5">
      <c r="A774" s="201"/>
      <c r="B774" s="201"/>
      <c r="C774" s="201"/>
      <c r="D774" s="361"/>
    </row>
    <row r="775" spans="1:4" ht="13.5">
      <c r="A775" s="201"/>
      <c r="B775" s="201"/>
      <c r="C775" s="201"/>
      <c r="D775" s="361"/>
    </row>
    <row r="776" spans="1:4" ht="13.5">
      <c r="A776" s="201"/>
      <c r="B776" s="201"/>
      <c r="C776" s="201"/>
      <c r="D776" s="361"/>
    </row>
    <row r="777" spans="1:4" ht="13.5">
      <c r="A777" s="201"/>
      <c r="B777" s="201"/>
      <c r="C777" s="201"/>
      <c r="D777" s="361"/>
    </row>
    <row r="778" spans="1:4" ht="13.5">
      <c r="A778" s="201"/>
      <c r="B778" s="201"/>
      <c r="C778" s="201"/>
      <c r="D778" s="361"/>
    </row>
    <row r="779" spans="1:4" ht="13.5">
      <c r="A779" s="201"/>
      <c r="B779" s="201"/>
      <c r="C779" s="201"/>
      <c r="D779" s="361"/>
    </row>
    <row r="780" spans="1:4" ht="13.5">
      <c r="A780" s="201"/>
      <c r="B780" s="201"/>
      <c r="C780" s="201"/>
      <c r="D780" s="361"/>
    </row>
    <row r="781" spans="1:4" ht="13.5">
      <c r="A781" s="201"/>
      <c r="B781" s="201"/>
      <c r="C781" s="201"/>
      <c r="D781" s="361"/>
    </row>
    <row r="782" spans="1:4" ht="13.5">
      <c r="A782" s="201"/>
      <c r="B782" s="201"/>
      <c r="C782" s="201"/>
      <c r="D782" s="361"/>
    </row>
    <row r="783" spans="1:4" ht="13.5">
      <c r="A783" s="201"/>
      <c r="B783" s="201"/>
      <c r="C783" s="201"/>
      <c r="D783" s="361"/>
    </row>
    <row r="784" spans="1:4" ht="13.5">
      <c r="A784" s="201"/>
      <c r="B784" s="201"/>
      <c r="C784" s="201"/>
      <c r="D784" s="361"/>
    </row>
    <row r="785" spans="1:4" ht="13.5">
      <c r="A785" s="201"/>
      <c r="B785" s="201"/>
      <c r="C785" s="201"/>
      <c r="D785" s="361"/>
    </row>
    <row r="786" spans="1:4" ht="13.5">
      <c r="A786" s="201"/>
      <c r="B786" s="201"/>
      <c r="C786" s="201"/>
      <c r="D786" s="361"/>
    </row>
    <row r="787" spans="1:4" ht="13.5">
      <c r="A787" s="201"/>
      <c r="B787" s="201"/>
      <c r="C787" s="201"/>
      <c r="D787" s="361"/>
    </row>
    <row r="788" spans="1:4" ht="13.5">
      <c r="A788" s="201"/>
      <c r="B788" s="201"/>
      <c r="C788" s="201"/>
      <c r="D788" s="361"/>
    </row>
    <row r="789" spans="1:4" ht="13.5">
      <c r="A789" s="201"/>
      <c r="B789" s="201"/>
      <c r="C789" s="201"/>
      <c r="D789" s="361"/>
    </row>
    <row r="790" spans="1:4" ht="13.5">
      <c r="A790" s="201"/>
      <c r="B790" s="201"/>
      <c r="C790" s="201"/>
      <c r="D790" s="361"/>
    </row>
    <row r="791" spans="1:4" ht="13.5">
      <c r="A791" s="201"/>
      <c r="B791" s="201"/>
      <c r="C791" s="201"/>
      <c r="D791" s="361"/>
    </row>
    <row r="792" spans="1:4" ht="13.5">
      <c r="A792" s="201"/>
      <c r="B792" s="201"/>
      <c r="C792" s="201"/>
      <c r="D792" s="361"/>
    </row>
    <row r="793" spans="1:4" ht="13.5">
      <c r="A793" s="201"/>
      <c r="B793" s="201"/>
      <c r="C793" s="201"/>
      <c r="D793" s="361"/>
    </row>
    <row r="794" spans="1:4" ht="13.5">
      <c r="A794" s="201"/>
      <c r="B794" s="201"/>
      <c r="C794" s="201"/>
      <c r="D794" s="361"/>
    </row>
    <row r="795" spans="1:4" ht="13.5">
      <c r="A795" s="201"/>
      <c r="B795" s="201"/>
      <c r="C795" s="201"/>
      <c r="D795" s="361"/>
    </row>
    <row r="796" spans="1:4" ht="13.5">
      <c r="A796" s="201"/>
      <c r="B796" s="201"/>
      <c r="C796" s="201"/>
      <c r="D796" s="361"/>
    </row>
    <row r="797" spans="1:4" ht="13.5">
      <c r="A797" s="201"/>
      <c r="B797" s="201"/>
      <c r="C797" s="201"/>
      <c r="D797" s="361"/>
    </row>
    <row r="798" spans="1:4" ht="13.5">
      <c r="A798" s="201"/>
      <c r="B798" s="201"/>
      <c r="C798" s="201"/>
      <c r="D798" s="361"/>
    </row>
    <row r="799" spans="1:4" ht="13.5">
      <c r="A799" s="201"/>
      <c r="B799" s="201"/>
      <c r="C799" s="201"/>
      <c r="D799" s="361"/>
    </row>
    <row r="800" spans="1:4" ht="13.5">
      <c r="A800" s="201"/>
      <c r="B800" s="201"/>
      <c r="C800" s="201"/>
      <c r="D800" s="361"/>
    </row>
    <row r="801" spans="1:4" ht="13.5">
      <c r="A801" s="201"/>
      <c r="B801" s="201"/>
      <c r="C801" s="201"/>
      <c r="D801" s="361"/>
    </row>
    <row r="802" spans="1:4" ht="13.5">
      <c r="A802" s="201"/>
      <c r="B802" s="201"/>
      <c r="C802" s="201"/>
      <c r="D802" s="361"/>
    </row>
    <row r="803" spans="1:4" ht="13.5">
      <c r="A803" s="201"/>
      <c r="B803" s="201"/>
      <c r="C803" s="201"/>
      <c r="D803" s="361"/>
    </row>
    <row r="804" spans="1:4" ht="13.5">
      <c r="A804" s="201"/>
      <c r="B804" s="201"/>
      <c r="C804" s="201"/>
      <c r="D804" s="361"/>
    </row>
    <row r="805" spans="1:4" ht="13.5">
      <c r="A805" s="201"/>
      <c r="B805" s="201"/>
      <c r="C805" s="201"/>
      <c r="D805" s="361"/>
    </row>
    <row r="806" spans="1:4" ht="13.5">
      <c r="A806" s="201"/>
      <c r="B806" s="201"/>
      <c r="C806" s="201"/>
      <c r="D806" s="361"/>
    </row>
    <row r="807" spans="1:4" ht="13.5">
      <c r="A807" s="201"/>
      <c r="B807" s="201"/>
      <c r="C807" s="201"/>
      <c r="D807" s="361"/>
    </row>
    <row r="808" spans="1:4" ht="13.5">
      <c r="A808" s="201"/>
      <c r="B808" s="201"/>
      <c r="C808" s="201"/>
      <c r="D808" s="361"/>
    </row>
    <row r="809" spans="1:4" ht="13.5">
      <c r="A809" s="201"/>
      <c r="B809" s="201"/>
      <c r="C809" s="201"/>
      <c r="D809" s="361"/>
    </row>
    <row r="810" spans="1:4" ht="13.5">
      <c r="A810" s="201"/>
      <c r="B810" s="201"/>
      <c r="C810" s="201"/>
      <c r="D810" s="361"/>
    </row>
    <row r="811" spans="1:4" ht="13.5">
      <c r="A811" s="201"/>
      <c r="B811" s="201"/>
      <c r="C811" s="201"/>
      <c r="D811" s="361"/>
    </row>
    <row r="812" spans="1:4" ht="13.5">
      <c r="A812" s="201"/>
      <c r="B812" s="201"/>
      <c r="C812" s="201"/>
      <c r="D812" s="361"/>
    </row>
    <row r="813" spans="1:4" ht="13.5">
      <c r="A813" s="201"/>
      <c r="B813" s="201"/>
      <c r="C813" s="201"/>
      <c r="D813" s="361"/>
    </row>
    <row r="814" spans="1:4" ht="13.5">
      <c r="A814" s="201"/>
      <c r="B814" s="201"/>
      <c r="C814" s="201"/>
      <c r="D814" s="361"/>
    </row>
    <row r="815" spans="1:4" ht="13.5">
      <c r="A815" s="201"/>
      <c r="B815" s="201"/>
      <c r="C815" s="201"/>
      <c r="D815" s="361"/>
    </row>
    <row r="816" spans="1:4" ht="13.5">
      <c r="A816" s="201"/>
      <c r="B816" s="201"/>
      <c r="C816" s="201"/>
      <c r="D816" s="361"/>
    </row>
    <row r="817" spans="1:4" ht="13.5">
      <c r="A817" s="201"/>
      <c r="B817" s="201"/>
      <c r="C817" s="201"/>
      <c r="D817" s="361"/>
    </row>
    <row r="818" spans="1:4" ht="13.5">
      <c r="A818" s="201"/>
      <c r="B818" s="201"/>
      <c r="C818" s="201"/>
      <c r="D818" s="361"/>
    </row>
    <row r="819" spans="1:4" ht="13.5">
      <c r="A819" s="201"/>
      <c r="B819" s="201"/>
      <c r="C819" s="201"/>
      <c r="D819" s="361"/>
    </row>
    <row r="820" spans="1:4" ht="13.5">
      <c r="A820" s="201"/>
      <c r="B820" s="201"/>
      <c r="C820" s="201"/>
      <c r="D820" s="361"/>
    </row>
    <row r="821" spans="1:4" ht="13.5">
      <c r="A821" s="201"/>
      <c r="B821" s="201"/>
      <c r="C821" s="201"/>
      <c r="D821" s="361"/>
    </row>
    <row r="822" spans="1:4" ht="13.5">
      <c r="A822" s="201"/>
      <c r="B822" s="201"/>
      <c r="C822" s="201"/>
      <c r="D822" s="361"/>
    </row>
    <row r="823" spans="1:4" ht="13.5">
      <c r="A823" s="201"/>
      <c r="B823" s="201"/>
      <c r="C823" s="201"/>
      <c r="D823" s="361"/>
    </row>
    <row r="824" spans="1:4" ht="13.5">
      <c r="A824" s="201"/>
      <c r="B824" s="201"/>
      <c r="C824" s="201"/>
      <c r="D824" s="361"/>
    </row>
    <row r="825" spans="1:4" ht="13.5">
      <c r="A825" s="201"/>
      <c r="B825" s="201"/>
      <c r="C825" s="201"/>
      <c r="D825" s="361"/>
    </row>
    <row r="826" spans="1:4" ht="13.5">
      <c r="A826" s="201"/>
      <c r="B826" s="201"/>
      <c r="C826" s="201"/>
      <c r="D826" s="361"/>
    </row>
    <row r="827" spans="1:4" ht="13.5">
      <c r="A827" s="201"/>
      <c r="B827" s="201"/>
      <c r="C827" s="201"/>
      <c r="D827" s="361"/>
    </row>
    <row r="828" spans="1:4" ht="13.5">
      <c r="A828" s="201"/>
      <c r="B828" s="201"/>
      <c r="C828" s="201"/>
      <c r="D828" s="361"/>
    </row>
    <row r="829" spans="1:4" ht="13.5">
      <c r="A829" s="201"/>
      <c r="B829" s="201"/>
      <c r="C829" s="201"/>
      <c r="D829" s="361"/>
    </row>
    <row r="830" spans="1:4" ht="13.5">
      <c r="A830" s="201"/>
      <c r="B830" s="201"/>
      <c r="C830" s="201"/>
      <c r="D830" s="361"/>
    </row>
    <row r="831" spans="1:4" ht="13.5">
      <c r="A831" s="201"/>
      <c r="B831" s="201"/>
      <c r="C831" s="201"/>
      <c r="D831" s="361"/>
    </row>
    <row r="832" spans="1:4" ht="13.5">
      <c r="A832" s="201"/>
      <c r="B832" s="201"/>
      <c r="C832" s="201"/>
      <c r="D832" s="361"/>
    </row>
    <row r="833" spans="1:4" ht="13.5">
      <c r="A833" s="201"/>
      <c r="B833" s="201"/>
      <c r="C833" s="201"/>
      <c r="D833" s="361"/>
    </row>
    <row r="834" spans="1:4" ht="13.5">
      <c r="A834" s="201"/>
      <c r="B834" s="201"/>
      <c r="C834" s="201"/>
      <c r="D834" s="361"/>
    </row>
    <row r="835" spans="1:4" ht="13.5">
      <c r="A835" s="201"/>
      <c r="B835" s="201"/>
      <c r="C835" s="201"/>
      <c r="D835" s="361"/>
    </row>
    <row r="836" spans="1:4" ht="13.5">
      <c r="A836" s="201"/>
      <c r="B836" s="201"/>
      <c r="C836" s="201"/>
      <c r="D836" s="361"/>
    </row>
    <row r="837" spans="1:4" ht="13.5">
      <c r="A837" s="201"/>
      <c r="B837" s="201"/>
      <c r="C837" s="201"/>
      <c r="D837" s="361"/>
    </row>
    <row r="838" spans="1:4" ht="13.5">
      <c r="A838" s="201"/>
      <c r="B838" s="201"/>
      <c r="C838" s="201"/>
      <c r="D838" s="361"/>
    </row>
    <row r="839" spans="1:4" ht="13.5">
      <c r="A839" s="201"/>
      <c r="B839" s="201"/>
      <c r="C839" s="201"/>
      <c r="D839" s="361"/>
    </row>
    <row r="840" spans="1:4" ht="13.5">
      <c r="A840" s="201"/>
      <c r="B840" s="201"/>
      <c r="C840" s="201"/>
      <c r="D840" s="361"/>
    </row>
    <row r="841" spans="1:4" ht="13.5">
      <c r="A841" s="201"/>
      <c r="B841" s="201"/>
      <c r="C841" s="201"/>
      <c r="D841" s="361"/>
    </row>
    <row r="842" spans="1:4" ht="13.5">
      <c r="A842" s="201"/>
      <c r="B842" s="201"/>
      <c r="C842" s="201"/>
      <c r="D842" s="361"/>
    </row>
    <row r="843" spans="1:4" ht="13.5">
      <c r="A843" s="201"/>
      <c r="B843" s="201"/>
      <c r="C843" s="201"/>
      <c r="D843" s="361"/>
    </row>
    <row r="844" spans="1:4" ht="13.5">
      <c r="A844" s="201"/>
      <c r="B844" s="201"/>
      <c r="C844" s="201"/>
      <c r="D844" s="361"/>
    </row>
    <row r="845" spans="1:4" ht="13.5">
      <c r="A845" s="201"/>
      <c r="B845" s="201"/>
      <c r="C845" s="201"/>
      <c r="D845" s="361"/>
    </row>
    <row r="846" spans="1:4" ht="13.5">
      <c r="A846" s="201"/>
      <c r="B846" s="201"/>
      <c r="C846" s="201"/>
      <c r="D846" s="361"/>
    </row>
    <row r="847" spans="1:4" ht="13.5">
      <c r="A847" s="201"/>
      <c r="B847" s="201"/>
      <c r="C847" s="201"/>
      <c r="D847" s="361"/>
    </row>
    <row r="848" spans="1:4" ht="13.5">
      <c r="A848" s="201"/>
      <c r="B848" s="201"/>
      <c r="C848" s="201"/>
      <c r="D848" s="361"/>
    </row>
    <row r="849" spans="1:4" ht="13.5">
      <c r="A849" s="201"/>
      <c r="B849" s="201"/>
      <c r="C849" s="201"/>
      <c r="D849" s="361"/>
    </row>
    <row r="850" spans="1:4" ht="13.5">
      <c r="A850" s="201"/>
      <c r="B850" s="201"/>
      <c r="C850" s="201"/>
      <c r="D850" s="361"/>
    </row>
    <row r="851" spans="1:4" ht="13.5">
      <c r="A851" s="201"/>
      <c r="B851" s="201"/>
      <c r="C851" s="201"/>
      <c r="D851" s="361"/>
    </row>
    <row r="852" spans="1:4" ht="13.5">
      <c r="A852" s="201"/>
      <c r="B852" s="201"/>
      <c r="C852" s="201"/>
      <c r="D852" s="361"/>
    </row>
    <row r="853" spans="1:4" ht="13.5">
      <c r="A853" s="201"/>
      <c r="B853" s="201"/>
      <c r="C853" s="201"/>
      <c r="D853" s="361"/>
    </row>
    <row r="854" spans="1:4" ht="13.5">
      <c r="A854" s="201"/>
      <c r="B854" s="201"/>
      <c r="C854" s="201"/>
      <c r="D854" s="361"/>
    </row>
    <row r="855" spans="1:4" ht="13.5">
      <c r="A855" s="201"/>
      <c r="B855" s="201"/>
      <c r="C855" s="201"/>
      <c r="D855" s="361"/>
    </row>
    <row r="856" spans="1:4" ht="13.5">
      <c r="A856" s="201"/>
      <c r="B856" s="201"/>
      <c r="C856" s="201"/>
      <c r="D856" s="361"/>
    </row>
    <row r="857" spans="1:4" ht="13.5">
      <c r="A857" s="201"/>
      <c r="B857" s="201"/>
      <c r="C857" s="201"/>
      <c r="D857" s="361"/>
    </row>
    <row r="858" spans="1:4" ht="13.5">
      <c r="A858" s="201"/>
      <c r="B858" s="201"/>
      <c r="C858" s="201"/>
      <c r="D858" s="361"/>
    </row>
    <row r="859" spans="1:4" ht="13.5">
      <c r="A859" s="201"/>
      <c r="B859" s="201"/>
      <c r="C859" s="201"/>
      <c r="D859" s="361"/>
    </row>
    <row r="860" spans="1:4" ht="13.5">
      <c r="A860" s="201"/>
      <c r="B860" s="201"/>
      <c r="C860" s="201"/>
      <c r="D860" s="361"/>
    </row>
    <row r="861" spans="1:4" ht="13.5">
      <c r="A861" s="201"/>
      <c r="B861" s="201"/>
      <c r="C861" s="201"/>
      <c r="D861" s="361"/>
    </row>
    <row r="862" spans="1:4" ht="13.5">
      <c r="A862" s="201"/>
      <c r="B862" s="201"/>
      <c r="C862" s="201"/>
      <c r="D862" s="361"/>
    </row>
    <row r="863" spans="1:4" ht="13.5">
      <c r="A863" s="201"/>
      <c r="B863" s="201"/>
      <c r="C863" s="201"/>
      <c r="D863" s="361"/>
    </row>
    <row r="864" spans="1:4" ht="13.5">
      <c r="A864" s="201"/>
      <c r="B864" s="201"/>
      <c r="C864" s="201"/>
      <c r="D864" s="361"/>
    </row>
    <row r="865" spans="1:4" ht="13.5">
      <c r="A865" s="201"/>
      <c r="B865" s="201"/>
      <c r="C865" s="201"/>
      <c r="D865" s="361"/>
    </row>
    <row r="866" spans="1:4" ht="13.5">
      <c r="A866" s="201"/>
      <c r="B866" s="201"/>
      <c r="C866" s="201"/>
      <c r="D866" s="361"/>
    </row>
    <row r="867" spans="1:4" ht="13.5">
      <c r="A867" s="201"/>
      <c r="B867" s="201"/>
      <c r="C867" s="201"/>
      <c r="D867" s="361"/>
    </row>
    <row r="868" spans="1:4" ht="13.5">
      <c r="A868" s="201"/>
      <c r="B868" s="201"/>
      <c r="C868" s="201"/>
      <c r="D868" s="361"/>
    </row>
    <row r="869" spans="1:4" ht="13.5">
      <c r="A869" s="201"/>
      <c r="B869" s="201"/>
      <c r="C869" s="201"/>
      <c r="D869" s="361"/>
    </row>
    <row r="870" spans="1:4" ht="13.5">
      <c r="A870" s="201"/>
      <c r="B870" s="201"/>
      <c r="C870" s="201"/>
      <c r="D870" s="361"/>
    </row>
    <row r="871" spans="1:4" ht="13.5">
      <c r="A871" s="201"/>
      <c r="B871" s="201"/>
      <c r="C871" s="201"/>
      <c r="D871" s="361"/>
    </row>
    <row r="872" spans="1:4" ht="13.5">
      <c r="A872" s="201"/>
      <c r="B872" s="201"/>
      <c r="C872" s="201"/>
      <c r="D872" s="361"/>
    </row>
    <row r="873" spans="1:4" ht="13.5">
      <c r="A873" s="201"/>
      <c r="B873" s="201"/>
      <c r="C873" s="201"/>
      <c r="D873" s="361"/>
    </row>
    <row r="874" spans="1:4" ht="13.5">
      <c r="A874" s="201"/>
      <c r="B874" s="201"/>
      <c r="C874" s="201"/>
      <c r="D874" s="361"/>
    </row>
    <row r="875" spans="1:4" ht="13.5">
      <c r="A875" s="201"/>
      <c r="B875" s="201"/>
      <c r="C875" s="201"/>
      <c r="D875" s="361"/>
    </row>
    <row r="876" spans="1:4" ht="13.5">
      <c r="A876" s="201"/>
      <c r="B876" s="201"/>
      <c r="C876" s="201"/>
      <c r="D876" s="361"/>
    </row>
    <row r="877" spans="1:4" ht="13.5">
      <c r="A877" s="201"/>
      <c r="B877" s="201"/>
      <c r="C877" s="201"/>
      <c r="D877" s="361"/>
    </row>
    <row r="878" spans="1:4" ht="13.5">
      <c r="A878" s="201"/>
      <c r="B878" s="201"/>
      <c r="C878" s="201"/>
      <c r="D878" s="361"/>
    </row>
    <row r="879" spans="1:4" ht="13.5">
      <c r="A879" s="201"/>
      <c r="B879" s="201"/>
      <c r="C879" s="201"/>
      <c r="D879" s="361"/>
    </row>
    <row r="880" spans="1:4" ht="13.5">
      <c r="A880" s="201"/>
      <c r="B880" s="201"/>
      <c r="C880" s="201"/>
      <c r="D880" s="361"/>
    </row>
    <row r="881" spans="1:4" ht="13.5">
      <c r="A881" s="201"/>
      <c r="B881" s="201"/>
      <c r="C881" s="201"/>
      <c r="D881" s="361"/>
    </row>
    <row r="882" spans="1:4" ht="13.5">
      <c r="A882" s="201"/>
      <c r="B882" s="201"/>
      <c r="C882" s="201"/>
      <c r="D882" s="361"/>
    </row>
    <row r="883" spans="1:4" ht="13.5">
      <c r="A883" s="201"/>
      <c r="B883" s="201"/>
      <c r="C883" s="201"/>
      <c r="D883" s="361"/>
    </row>
    <row r="884" spans="1:4" ht="13.5">
      <c r="A884" s="201"/>
      <c r="B884" s="201"/>
      <c r="C884" s="201"/>
      <c r="D884" s="361"/>
    </row>
    <row r="885" spans="1:4" ht="13.5">
      <c r="A885" s="201"/>
      <c r="B885" s="201"/>
      <c r="C885" s="201"/>
      <c r="D885" s="361"/>
    </row>
    <row r="886" spans="1:4" ht="13.5">
      <c r="A886" s="201"/>
      <c r="B886" s="201"/>
      <c r="C886" s="201"/>
      <c r="D886" s="361"/>
    </row>
    <row r="887" spans="1:4" ht="13.5">
      <c r="A887" s="201"/>
      <c r="B887" s="201"/>
      <c r="C887" s="201"/>
      <c r="D887" s="361"/>
    </row>
    <row r="888" spans="1:4" ht="13.5">
      <c r="A888" s="201"/>
      <c r="B888" s="201"/>
      <c r="C888" s="201"/>
      <c r="D888" s="361"/>
    </row>
    <row r="889" spans="1:4" ht="13.5">
      <c r="A889" s="201"/>
      <c r="B889" s="201"/>
      <c r="C889" s="201"/>
      <c r="D889" s="361"/>
    </row>
    <row r="890" spans="1:4" ht="13.5">
      <c r="A890" s="201"/>
      <c r="B890" s="201"/>
      <c r="C890" s="201"/>
      <c r="D890" s="361"/>
    </row>
    <row r="891" spans="1:4" ht="13.5">
      <c r="A891" s="201"/>
      <c r="B891" s="201"/>
      <c r="C891" s="201"/>
      <c r="D891" s="361"/>
    </row>
    <row r="892" spans="1:4" ht="13.5">
      <c r="A892" s="201"/>
      <c r="B892" s="201"/>
      <c r="C892" s="201"/>
      <c r="D892" s="361"/>
    </row>
    <row r="893" spans="1:4" ht="13.5">
      <c r="A893" s="201"/>
      <c r="B893" s="201"/>
      <c r="C893" s="201"/>
      <c r="D893" s="361"/>
    </row>
    <row r="894" spans="1:4" ht="13.5">
      <c r="A894" s="201"/>
      <c r="B894" s="201"/>
      <c r="C894" s="201"/>
      <c r="D894" s="361"/>
    </row>
    <row r="895" spans="1:4" ht="13.5">
      <c r="A895" s="201"/>
      <c r="B895" s="201"/>
      <c r="C895" s="201"/>
      <c r="D895" s="361"/>
    </row>
    <row r="896" spans="1:4" ht="13.5">
      <c r="A896" s="201"/>
      <c r="B896" s="201"/>
      <c r="C896" s="201"/>
      <c r="D896" s="361"/>
    </row>
    <row r="897" spans="1:4" ht="13.5">
      <c r="A897" s="201"/>
      <c r="B897" s="201"/>
      <c r="C897" s="201"/>
      <c r="D897" s="361"/>
    </row>
    <row r="898" spans="1:4" ht="13.5">
      <c r="A898" s="201"/>
      <c r="B898" s="201"/>
      <c r="C898" s="201"/>
      <c r="D898" s="361"/>
    </row>
    <row r="899" spans="1:4" ht="13.5">
      <c r="A899" s="201"/>
      <c r="B899" s="201"/>
      <c r="C899" s="201"/>
      <c r="D899" s="361"/>
    </row>
    <row r="900" spans="1:4" ht="13.5">
      <c r="A900" s="201"/>
      <c r="B900" s="201"/>
      <c r="C900" s="201"/>
      <c r="D900" s="361"/>
    </row>
    <row r="901" spans="1:4" ht="13.5">
      <c r="A901" s="201"/>
      <c r="B901" s="201"/>
      <c r="C901" s="201"/>
      <c r="D901" s="361"/>
    </row>
    <row r="902" spans="1:4" ht="13.5">
      <c r="A902" s="201"/>
      <c r="B902" s="201"/>
      <c r="C902" s="201"/>
      <c r="D902" s="361"/>
    </row>
    <row r="903" spans="1:4" ht="13.5">
      <c r="A903" s="201"/>
      <c r="B903" s="201"/>
      <c r="C903" s="201"/>
      <c r="D903" s="361"/>
    </row>
    <row r="904" spans="1:4" ht="13.5">
      <c r="A904" s="201"/>
      <c r="B904" s="201"/>
      <c r="C904" s="201"/>
      <c r="D904" s="361"/>
    </row>
    <row r="905" spans="1:4" ht="13.5">
      <c r="A905" s="201"/>
      <c r="B905" s="201"/>
      <c r="C905" s="201"/>
      <c r="D905" s="361"/>
    </row>
    <row r="906" spans="1:4" ht="13.5">
      <c r="A906" s="201"/>
      <c r="B906" s="201"/>
      <c r="C906" s="201"/>
      <c r="D906" s="361"/>
    </row>
    <row r="907" spans="1:4" ht="13.5">
      <c r="A907" s="201"/>
      <c r="B907" s="201"/>
      <c r="C907" s="201"/>
      <c r="D907" s="361"/>
    </row>
    <row r="908" spans="1:4" ht="13.5">
      <c r="A908" s="201"/>
      <c r="B908" s="201"/>
      <c r="C908" s="201"/>
      <c r="D908" s="361"/>
    </row>
    <row r="909" spans="1:4" ht="13.5">
      <c r="A909" s="201"/>
      <c r="B909" s="201"/>
      <c r="C909" s="201"/>
      <c r="D909" s="361"/>
    </row>
    <row r="910" spans="1:4" ht="13.5">
      <c r="A910" s="201"/>
      <c r="B910" s="201"/>
      <c r="C910" s="201"/>
      <c r="D910" s="361"/>
    </row>
    <row r="911" spans="1:4" ht="13.5">
      <c r="A911" s="201"/>
      <c r="B911" s="201"/>
      <c r="C911" s="201"/>
      <c r="D911" s="361"/>
    </row>
    <row r="912" spans="1:4" ht="13.5">
      <c r="A912" s="201"/>
      <c r="B912" s="201"/>
      <c r="C912" s="201"/>
      <c r="D912" s="361"/>
    </row>
    <row r="913" spans="1:4" ht="13.5">
      <c r="A913" s="201"/>
      <c r="B913" s="201"/>
      <c r="C913" s="201"/>
      <c r="D913" s="361"/>
    </row>
    <row r="914" spans="1:4" ht="13.5">
      <c r="A914" s="201"/>
      <c r="B914" s="201"/>
      <c r="C914" s="201"/>
      <c r="D914" s="361"/>
    </row>
    <row r="915" spans="1:4" ht="13.5">
      <c r="A915" s="201"/>
      <c r="B915" s="201"/>
      <c r="C915" s="201"/>
      <c r="D915" s="361"/>
    </row>
    <row r="916" spans="1:4" ht="13.5">
      <c r="A916" s="201"/>
      <c r="B916" s="201"/>
      <c r="C916" s="201"/>
      <c r="D916" s="361"/>
    </row>
    <row r="917" spans="1:4" ht="13.5">
      <c r="A917" s="201"/>
      <c r="B917" s="201"/>
      <c r="C917" s="201"/>
      <c r="D917" s="361"/>
    </row>
    <row r="918" spans="1:4" ht="13.5">
      <c r="A918" s="201"/>
      <c r="B918" s="201"/>
      <c r="C918" s="201"/>
      <c r="D918" s="361"/>
    </row>
    <row r="919" spans="1:4" ht="13.5">
      <c r="A919" s="201"/>
      <c r="B919" s="201"/>
      <c r="C919" s="201"/>
      <c r="D919" s="361"/>
    </row>
    <row r="920" spans="1:4" ht="13.5">
      <c r="A920" s="201"/>
      <c r="B920" s="201"/>
      <c r="C920" s="201"/>
      <c r="D920" s="361"/>
    </row>
    <row r="921" spans="1:4" ht="13.5">
      <c r="A921" s="201"/>
      <c r="B921" s="201"/>
      <c r="C921" s="201"/>
      <c r="D921" s="361"/>
    </row>
    <row r="922" spans="1:4" ht="13.5">
      <c r="A922" s="201"/>
      <c r="B922" s="201"/>
      <c r="C922" s="201"/>
      <c r="D922" s="361"/>
    </row>
    <row r="923" spans="1:4" ht="13.5">
      <c r="A923" s="201"/>
      <c r="B923" s="201"/>
      <c r="C923" s="201"/>
      <c r="D923" s="361"/>
    </row>
    <row r="924" spans="1:4" ht="13.5">
      <c r="A924" s="201"/>
      <c r="B924" s="201"/>
      <c r="C924" s="201"/>
      <c r="D924" s="361"/>
    </row>
    <row r="925" spans="1:4" ht="13.5">
      <c r="A925" s="201"/>
      <c r="B925" s="201"/>
      <c r="C925" s="201"/>
      <c r="D925" s="361"/>
    </row>
    <row r="926" spans="1:4" ht="13.5">
      <c r="A926" s="201"/>
      <c r="B926" s="201"/>
      <c r="C926" s="201"/>
      <c r="D926" s="361"/>
    </row>
    <row r="927" spans="1:4" ht="13.5">
      <c r="A927" s="201"/>
      <c r="B927" s="201"/>
      <c r="C927" s="201"/>
      <c r="D927" s="361"/>
    </row>
    <row r="928" spans="1:4" ht="13.5">
      <c r="A928" s="201"/>
      <c r="B928" s="201"/>
      <c r="C928" s="201"/>
      <c r="D928" s="361"/>
    </row>
    <row r="929" spans="1:4" ht="13.5">
      <c r="A929" s="201"/>
      <c r="B929" s="201"/>
      <c r="C929" s="201"/>
      <c r="D929" s="361"/>
    </row>
    <row r="930" spans="1:4" ht="13.5">
      <c r="A930" s="201"/>
      <c r="B930" s="201"/>
      <c r="C930" s="201"/>
      <c r="D930" s="361"/>
    </row>
    <row r="931" spans="1:4" ht="13.5">
      <c r="A931" s="201"/>
      <c r="B931" s="201"/>
      <c r="C931" s="201"/>
      <c r="D931" s="361"/>
    </row>
    <row r="932" spans="1:4" ht="13.5">
      <c r="A932" s="201"/>
      <c r="B932" s="201"/>
      <c r="C932" s="201"/>
      <c r="D932" s="361"/>
    </row>
    <row r="933" spans="1:4" ht="13.5">
      <c r="A933" s="201"/>
      <c r="B933" s="201"/>
      <c r="C933" s="201"/>
      <c r="D933" s="361"/>
    </row>
    <row r="934" spans="1:4" ht="13.5">
      <c r="A934" s="201"/>
      <c r="B934" s="201"/>
      <c r="C934" s="201"/>
      <c r="D934" s="361"/>
    </row>
    <row r="935" spans="1:4" ht="13.5">
      <c r="A935" s="201"/>
      <c r="B935" s="201"/>
      <c r="C935" s="201"/>
      <c r="D935" s="361"/>
    </row>
    <row r="936" spans="1:4" ht="13.5">
      <c r="A936" s="201"/>
      <c r="B936" s="201"/>
      <c r="C936" s="201"/>
      <c r="D936" s="361"/>
    </row>
    <row r="937" spans="1:4" ht="13.5">
      <c r="A937" s="201"/>
      <c r="B937" s="201"/>
      <c r="C937" s="201"/>
      <c r="D937" s="361"/>
    </row>
    <row r="938" spans="1:4" ht="13.5">
      <c r="A938" s="201"/>
      <c r="B938" s="201"/>
      <c r="C938" s="201"/>
      <c r="D938" s="361"/>
    </row>
    <row r="939" spans="1:4" ht="13.5">
      <c r="A939" s="201"/>
      <c r="B939" s="201"/>
      <c r="C939" s="201"/>
      <c r="D939" s="361"/>
    </row>
    <row r="940" spans="1:4" ht="13.5">
      <c r="A940" s="201"/>
      <c r="B940" s="201"/>
      <c r="C940" s="201"/>
      <c r="D940" s="361"/>
    </row>
    <row r="941" spans="1:4" ht="13.5">
      <c r="A941" s="201"/>
      <c r="B941" s="201"/>
      <c r="C941" s="201"/>
      <c r="D941" s="361"/>
    </row>
    <row r="942" spans="1:4" ht="13.5">
      <c r="A942" s="201"/>
      <c r="B942" s="201"/>
      <c r="C942" s="201"/>
      <c r="D942" s="361"/>
    </row>
    <row r="943" spans="1:4" ht="13.5">
      <c r="A943" s="201"/>
      <c r="B943" s="201"/>
      <c r="C943" s="201"/>
      <c r="D943" s="361"/>
    </row>
    <row r="944" spans="1:4" ht="13.5">
      <c r="A944" s="201"/>
      <c r="B944" s="201"/>
      <c r="C944" s="201"/>
      <c r="D944" s="361"/>
    </row>
    <row r="945" spans="1:4" ht="13.5">
      <c r="A945" s="201"/>
      <c r="B945" s="201"/>
      <c r="C945" s="201"/>
      <c r="D945" s="361"/>
    </row>
    <row r="946" spans="1:4" ht="13.5">
      <c r="A946" s="201"/>
      <c r="B946" s="201"/>
      <c r="C946" s="201"/>
      <c r="D946" s="361"/>
    </row>
    <row r="947" spans="1:4" ht="13.5">
      <c r="A947" s="201"/>
      <c r="B947" s="201"/>
      <c r="C947" s="201"/>
      <c r="D947" s="361"/>
    </row>
    <row r="948" spans="1:4" ht="13.5">
      <c r="A948" s="201"/>
      <c r="B948" s="201"/>
      <c r="C948" s="201"/>
      <c r="D948" s="361"/>
    </row>
    <row r="949" spans="1:4" ht="13.5">
      <c r="A949" s="201"/>
      <c r="B949" s="201"/>
      <c r="C949" s="201"/>
      <c r="D949" s="361"/>
    </row>
    <row r="950" spans="1:4" ht="13.5">
      <c r="A950" s="201"/>
      <c r="B950" s="201"/>
      <c r="C950" s="201"/>
      <c r="D950" s="361"/>
    </row>
    <row r="951" spans="1:4" ht="13.5">
      <c r="A951" s="201"/>
      <c r="B951" s="201"/>
      <c r="C951" s="201"/>
      <c r="D951" s="361"/>
    </row>
    <row r="952" spans="1:4" ht="13.5">
      <c r="A952" s="201"/>
      <c r="B952" s="201"/>
      <c r="C952" s="201"/>
      <c r="D952" s="361"/>
    </row>
    <row r="953" spans="1:4" ht="13.5">
      <c r="A953" s="201"/>
      <c r="B953" s="201"/>
      <c r="C953" s="201"/>
      <c r="D953" s="361"/>
    </row>
    <row r="954" spans="1:4" ht="13.5">
      <c r="A954" s="201"/>
      <c r="B954" s="201"/>
      <c r="C954" s="201"/>
      <c r="D954" s="361"/>
    </row>
    <row r="955" spans="1:4" ht="13.5">
      <c r="A955" s="201"/>
      <c r="B955" s="201"/>
      <c r="C955" s="201"/>
      <c r="D955" s="361"/>
    </row>
    <row r="956" spans="1:4" ht="13.5">
      <c r="A956" s="201"/>
      <c r="B956" s="201"/>
      <c r="C956" s="201"/>
      <c r="D956" s="361"/>
    </row>
    <row r="957" spans="1:4" ht="13.5">
      <c r="A957" s="201"/>
      <c r="B957" s="201"/>
      <c r="C957" s="201"/>
      <c r="D957" s="361"/>
    </row>
    <row r="958" spans="1:4" ht="13.5">
      <c r="A958" s="201"/>
      <c r="B958" s="201"/>
      <c r="C958" s="201"/>
      <c r="D958" s="361"/>
    </row>
    <row r="959" spans="1:4" ht="13.5">
      <c r="A959" s="201"/>
      <c r="B959" s="201"/>
      <c r="C959" s="201"/>
      <c r="D959" s="361"/>
    </row>
    <row r="960" spans="1:4" ht="13.5">
      <c r="A960" s="201"/>
      <c r="B960" s="201"/>
      <c r="C960" s="201"/>
      <c r="D960" s="361"/>
    </row>
    <row r="961" spans="1:4" ht="13.5">
      <c r="A961" s="201"/>
      <c r="B961" s="201"/>
      <c r="C961" s="201"/>
      <c r="D961" s="361"/>
    </row>
    <row r="962" spans="1:4" ht="13.5">
      <c r="A962" s="201"/>
      <c r="B962" s="201"/>
      <c r="C962" s="201"/>
      <c r="D962" s="361"/>
    </row>
    <row r="963" spans="1:4" ht="13.5">
      <c r="A963" s="201"/>
      <c r="B963" s="201"/>
      <c r="C963" s="201"/>
      <c r="D963" s="361"/>
    </row>
    <row r="964" spans="1:4" ht="13.5">
      <c r="A964" s="201"/>
      <c r="B964" s="201"/>
      <c r="C964" s="201"/>
      <c r="D964" s="361"/>
    </row>
    <row r="965" spans="1:4" ht="13.5">
      <c r="A965" s="201"/>
      <c r="B965" s="201"/>
      <c r="C965" s="201"/>
      <c r="D965" s="361"/>
    </row>
    <row r="966" spans="1:4" ht="13.5">
      <c r="A966" s="201"/>
      <c r="B966" s="201"/>
      <c r="C966" s="201"/>
      <c r="D966" s="361"/>
    </row>
    <row r="967" spans="1:4" ht="13.5">
      <c r="A967" s="201"/>
      <c r="B967" s="201"/>
      <c r="C967" s="201"/>
      <c r="D967" s="361"/>
    </row>
    <row r="968" spans="1:4" ht="13.5">
      <c r="A968" s="201"/>
      <c r="B968" s="201"/>
      <c r="C968" s="201"/>
      <c r="D968" s="361"/>
    </row>
    <row r="969" spans="1:4" ht="13.5">
      <c r="A969" s="201"/>
      <c r="B969" s="201"/>
      <c r="C969" s="201"/>
      <c r="D969" s="361"/>
    </row>
    <row r="970" spans="1:4" ht="13.5">
      <c r="A970" s="201"/>
      <c r="B970" s="201"/>
      <c r="C970" s="201"/>
      <c r="D970" s="361"/>
    </row>
    <row r="971" spans="1:4" ht="13.5">
      <c r="A971" s="201"/>
      <c r="B971" s="201"/>
      <c r="C971" s="201"/>
      <c r="D971" s="361"/>
    </row>
    <row r="972" spans="1:4" ht="13.5">
      <c r="A972" s="201"/>
      <c r="B972" s="201"/>
      <c r="C972" s="201"/>
      <c r="D972" s="361"/>
    </row>
    <row r="973" spans="1:4" ht="13.5">
      <c r="A973" s="201"/>
      <c r="B973" s="201"/>
      <c r="C973" s="201"/>
      <c r="D973" s="361"/>
    </row>
    <row r="974" spans="1:4" ht="13.5">
      <c r="A974" s="201"/>
      <c r="B974" s="201"/>
      <c r="C974" s="201"/>
      <c r="D974" s="361"/>
    </row>
    <row r="975" spans="1:4" ht="13.5">
      <c r="A975" s="201"/>
      <c r="B975" s="201"/>
      <c r="C975" s="201"/>
      <c r="D975" s="361"/>
    </row>
    <row r="976" spans="1:4" ht="13.5">
      <c r="A976" s="201"/>
      <c r="B976" s="201"/>
      <c r="C976" s="201"/>
      <c r="D976" s="361"/>
    </row>
    <row r="977" spans="1:4" ht="13.5">
      <c r="A977" s="201"/>
      <c r="B977" s="201"/>
      <c r="C977" s="201"/>
      <c r="D977" s="361"/>
    </row>
    <row r="978" spans="1:4" ht="13.5">
      <c r="A978" s="201"/>
      <c r="B978" s="201"/>
      <c r="C978" s="201"/>
      <c r="D978" s="361"/>
    </row>
    <row r="979" spans="1:4" ht="13.5">
      <c r="A979" s="201"/>
      <c r="B979" s="201"/>
      <c r="C979" s="201"/>
      <c r="D979" s="361"/>
    </row>
    <row r="980" spans="1:4" ht="13.5">
      <c r="A980" s="201"/>
      <c r="B980" s="201"/>
      <c r="C980" s="201"/>
      <c r="D980" s="361"/>
    </row>
    <row r="981" spans="1:4" ht="13.5">
      <c r="A981" s="201"/>
      <c r="B981" s="201"/>
      <c r="C981" s="201"/>
      <c r="D981" s="361"/>
    </row>
    <row r="982" spans="1:4" ht="13.5">
      <c r="A982" s="201"/>
      <c r="B982" s="201"/>
      <c r="C982" s="201"/>
      <c r="D982" s="361"/>
    </row>
    <row r="983" spans="1:4" ht="13.5">
      <c r="A983" s="201"/>
      <c r="B983" s="201"/>
      <c r="C983" s="201"/>
      <c r="D983" s="361"/>
    </row>
    <row r="984" spans="1:4" ht="13.5">
      <c r="A984" s="201"/>
      <c r="B984" s="201"/>
      <c r="C984" s="201"/>
      <c r="D984" s="361"/>
    </row>
    <row r="985" spans="1:4" ht="13.5">
      <c r="A985" s="201"/>
      <c r="B985" s="201"/>
      <c r="C985" s="201"/>
      <c r="D985" s="361"/>
    </row>
    <row r="986" spans="1:4" ht="13.5">
      <c r="A986" s="201"/>
      <c r="B986" s="201"/>
      <c r="C986" s="201"/>
      <c r="D986" s="361"/>
    </row>
    <row r="987" spans="1:4" ht="13.5">
      <c r="A987" s="201"/>
      <c r="B987" s="201"/>
      <c r="C987" s="201"/>
      <c r="D987" s="361"/>
    </row>
    <row r="988" spans="1:4" ht="13.5">
      <c r="A988" s="201"/>
      <c r="B988" s="201"/>
      <c r="C988" s="201"/>
      <c r="D988" s="361"/>
    </row>
    <row r="989" spans="1:4" ht="13.5">
      <c r="A989" s="201"/>
      <c r="B989" s="201"/>
      <c r="C989" s="201"/>
      <c r="D989" s="361"/>
    </row>
    <row r="990" spans="1:4" ht="13.5">
      <c r="A990" s="201"/>
      <c r="B990" s="201"/>
      <c r="C990" s="201"/>
      <c r="D990" s="361"/>
    </row>
    <row r="991" spans="1:4" ht="13.5">
      <c r="A991" s="201"/>
      <c r="B991" s="201"/>
      <c r="C991" s="201"/>
      <c r="D991" s="361"/>
    </row>
    <row r="992" spans="1:4" ht="13.5">
      <c r="A992" s="201"/>
      <c r="B992" s="201"/>
      <c r="C992" s="201"/>
      <c r="D992" s="361"/>
    </row>
    <row r="993" spans="1:4" ht="13.5">
      <c r="A993" s="201"/>
      <c r="B993" s="201"/>
      <c r="C993" s="201"/>
      <c r="D993" s="361"/>
    </row>
    <row r="994" spans="1:4" ht="13.5">
      <c r="A994" s="201"/>
      <c r="B994" s="201"/>
      <c r="C994" s="201"/>
      <c r="D994" s="361"/>
    </row>
    <row r="995" spans="1:4" ht="13.5">
      <c r="A995" s="201"/>
      <c r="B995" s="201"/>
      <c r="C995" s="201"/>
      <c r="D995" s="361"/>
    </row>
    <row r="996" spans="1:4" ht="13.5">
      <c r="A996" s="201"/>
      <c r="B996" s="201"/>
      <c r="C996" s="201"/>
      <c r="D996" s="361"/>
    </row>
    <row r="997" spans="1:4" ht="13.5">
      <c r="A997" s="201"/>
      <c r="B997" s="201"/>
      <c r="C997" s="201"/>
      <c r="D997" s="361"/>
    </row>
    <row r="998" spans="1:4" ht="13.5">
      <c r="A998" s="201"/>
      <c r="B998" s="201"/>
      <c r="C998" s="201"/>
      <c r="D998" s="361"/>
    </row>
    <row r="999" spans="1:4" ht="13.5">
      <c r="A999" s="201"/>
      <c r="B999" s="201"/>
      <c r="C999" s="201"/>
      <c r="D999" s="361"/>
    </row>
    <row r="1000" spans="1:4" ht="13.5">
      <c r="A1000" s="201"/>
      <c r="B1000" s="201"/>
      <c r="C1000" s="201"/>
      <c r="D1000" s="361"/>
    </row>
    <row r="1001" spans="1:4" ht="13.5">
      <c r="A1001" s="201"/>
      <c r="B1001" s="201"/>
      <c r="C1001" s="201"/>
      <c r="D1001" s="361"/>
    </row>
    <row r="1002" spans="1:4" ht="13.5">
      <c r="A1002" s="201"/>
      <c r="B1002" s="201"/>
      <c r="C1002" s="201"/>
      <c r="D1002" s="361"/>
    </row>
    <row r="1003" spans="1:4" ht="13.5">
      <c r="A1003" s="201"/>
      <c r="B1003" s="201"/>
      <c r="C1003" s="201"/>
      <c r="D1003" s="361"/>
    </row>
    <row r="1004" spans="1:4" ht="13.5">
      <c r="A1004" s="201"/>
      <c r="B1004" s="201"/>
      <c r="C1004" s="201"/>
      <c r="D1004" s="361"/>
    </row>
    <row r="1005" spans="1:4" ht="13.5">
      <c r="A1005" s="201"/>
      <c r="B1005" s="201"/>
      <c r="C1005" s="201"/>
      <c r="D1005" s="361"/>
    </row>
    <row r="1006" spans="1:4" ht="13.5">
      <c r="A1006" s="201"/>
      <c r="B1006" s="201"/>
      <c r="C1006" s="201"/>
      <c r="D1006" s="361"/>
    </row>
    <row r="1007" spans="1:4" ht="13.5">
      <c r="A1007" s="201"/>
      <c r="B1007" s="201"/>
      <c r="C1007" s="201"/>
      <c r="D1007" s="361"/>
    </row>
    <row r="1008" spans="1:4" ht="13.5">
      <c r="A1008" s="201"/>
      <c r="B1008" s="201"/>
      <c r="C1008" s="201"/>
      <c r="D1008" s="361"/>
    </row>
    <row r="1009" spans="1:4" ht="13.5">
      <c r="A1009" s="201"/>
      <c r="B1009" s="201"/>
      <c r="C1009" s="201"/>
      <c r="D1009" s="361"/>
    </row>
    <row r="1010" spans="1:4" ht="13.5">
      <c r="A1010" s="201"/>
      <c r="B1010" s="201"/>
      <c r="C1010" s="201"/>
      <c r="D1010" s="361"/>
    </row>
    <row r="1011" spans="1:4" ht="13.5">
      <c r="A1011" s="201"/>
      <c r="B1011" s="201"/>
      <c r="C1011" s="201"/>
      <c r="D1011" s="361"/>
    </row>
    <row r="1012" spans="1:4" ht="13.5">
      <c r="A1012" s="201"/>
      <c r="B1012" s="201"/>
      <c r="C1012" s="201"/>
      <c r="D1012" s="361"/>
    </row>
    <row r="1013" spans="1:4" ht="13.5">
      <c r="A1013" s="201"/>
      <c r="B1013" s="201"/>
      <c r="C1013" s="201"/>
      <c r="D1013" s="361"/>
    </row>
    <row r="1014" spans="1:4" ht="13.5">
      <c r="A1014" s="201"/>
      <c r="B1014" s="201"/>
      <c r="C1014" s="201"/>
      <c r="D1014" s="361"/>
    </row>
    <row r="1015" spans="1:4" ht="13.5">
      <c r="A1015" s="201"/>
      <c r="B1015" s="201"/>
      <c r="C1015" s="201"/>
      <c r="D1015" s="361"/>
    </row>
    <row r="1016" spans="1:4" ht="13.5">
      <c r="A1016" s="201"/>
      <c r="B1016" s="201"/>
      <c r="C1016" s="201"/>
      <c r="D1016" s="361"/>
    </row>
    <row r="1017" spans="1:4" ht="13.5">
      <c r="A1017" s="201"/>
      <c r="B1017" s="201"/>
      <c r="C1017" s="201"/>
      <c r="D1017" s="361"/>
    </row>
    <row r="1018" spans="1:4" ht="13.5">
      <c r="A1018" s="201"/>
      <c r="B1018" s="201"/>
      <c r="C1018" s="201"/>
      <c r="D1018" s="361"/>
    </row>
    <row r="1019" spans="1:4" ht="13.5">
      <c r="A1019" s="201"/>
      <c r="B1019" s="201"/>
      <c r="C1019" s="201"/>
      <c r="D1019" s="361"/>
    </row>
    <row r="1020" spans="1:4" ht="13.5">
      <c r="A1020" s="201"/>
      <c r="B1020" s="201"/>
      <c r="C1020" s="201"/>
      <c r="D1020" s="361"/>
    </row>
    <row r="1021" spans="1:4" ht="13.5">
      <c r="A1021" s="201"/>
      <c r="B1021" s="201"/>
      <c r="C1021" s="201"/>
      <c r="D1021" s="361"/>
    </row>
    <row r="1022" spans="1:4" ht="13.5">
      <c r="A1022" s="201"/>
      <c r="B1022" s="201"/>
      <c r="C1022" s="201"/>
      <c r="D1022" s="361"/>
    </row>
    <row r="1023" spans="1:4" ht="13.5">
      <c r="A1023" s="201"/>
      <c r="B1023" s="201"/>
      <c r="C1023" s="201"/>
      <c r="D1023" s="361"/>
    </row>
    <row r="1024" spans="1:4" ht="13.5">
      <c r="A1024" s="201"/>
      <c r="B1024" s="201"/>
      <c r="C1024" s="201"/>
      <c r="D1024" s="361"/>
    </row>
    <row r="1025" spans="1:4" ht="13.5">
      <c r="A1025" s="201"/>
      <c r="B1025" s="201"/>
      <c r="C1025" s="201"/>
      <c r="D1025" s="361"/>
    </row>
    <row r="1026" spans="1:4" ht="13.5">
      <c r="A1026" s="201"/>
      <c r="B1026" s="201"/>
      <c r="C1026" s="201"/>
      <c r="D1026" s="361"/>
    </row>
    <row r="1027" spans="1:4" ht="13.5">
      <c r="A1027" s="201"/>
      <c r="B1027" s="201"/>
      <c r="C1027" s="201"/>
      <c r="D1027" s="361"/>
    </row>
    <row r="1028" spans="1:4" ht="13.5">
      <c r="A1028" s="201"/>
      <c r="B1028" s="201"/>
      <c r="C1028" s="201"/>
      <c r="D1028" s="361"/>
    </row>
    <row r="1029" spans="1:4" ht="13.5">
      <c r="A1029" s="201"/>
      <c r="B1029" s="201"/>
      <c r="C1029" s="201"/>
      <c r="D1029" s="361"/>
    </row>
    <row r="1030" spans="1:4" ht="13.5">
      <c r="A1030" s="201"/>
      <c r="B1030" s="201"/>
      <c r="C1030" s="201"/>
      <c r="D1030" s="361"/>
    </row>
    <row r="1031" spans="1:4" ht="13.5">
      <c r="A1031" s="201"/>
      <c r="B1031" s="201"/>
      <c r="C1031" s="201"/>
      <c r="D1031" s="361"/>
    </row>
    <row r="1032" spans="1:4" ht="13.5">
      <c r="A1032" s="201"/>
      <c r="B1032" s="201"/>
      <c r="C1032" s="201"/>
      <c r="D1032" s="361"/>
    </row>
    <row r="1033" spans="1:4" ht="13.5">
      <c r="A1033" s="201"/>
      <c r="B1033" s="201"/>
      <c r="C1033" s="201"/>
      <c r="D1033" s="361"/>
    </row>
    <row r="1034" spans="1:4" ht="13.5">
      <c r="A1034" s="201"/>
      <c r="B1034" s="201"/>
      <c r="C1034" s="201"/>
      <c r="D1034" s="361"/>
    </row>
    <row r="1035" spans="1:4" ht="13.5">
      <c r="A1035" s="201"/>
      <c r="B1035" s="201"/>
      <c r="C1035" s="201"/>
      <c r="D1035" s="361"/>
    </row>
    <row r="1036" spans="1:4" ht="13.5">
      <c r="A1036" s="201"/>
      <c r="B1036" s="201"/>
      <c r="C1036" s="201"/>
      <c r="D1036" s="361"/>
    </row>
    <row r="1037" spans="1:4" ht="13.5">
      <c r="A1037" s="201"/>
      <c r="B1037" s="201"/>
      <c r="C1037" s="201"/>
      <c r="D1037" s="361"/>
    </row>
    <row r="1038" spans="1:4" ht="13.5">
      <c r="A1038" s="201"/>
      <c r="B1038" s="201"/>
      <c r="C1038" s="201"/>
      <c r="D1038" s="361"/>
    </row>
    <row r="1039" spans="1:4" ht="13.5">
      <c r="A1039" s="201"/>
      <c r="B1039" s="201"/>
      <c r="C1039" s="201"/>
      <c r="D1039" s="361"/>
    </row>
    <row r="1040" spans="1:4" ht="13.5">
      <c r="A1040" s="201"/>
      <c r="B1040" s="201"/>
      <c r="C1040" s="201"/>
      <c r="D1040" s="361"/>
    </row>
    <row r="1041" spans="1:4" ht="13.5">
      <c r="A1041" s="201"/>
      <c r="B1041" s="201"/>
      <c r="C1041" s="201"/>
      <c r="D1041" s="361"/>
    </row>
    <row r="1042" spans="1:4" ht="13.5">
      <c r="A1042" s="201"/>
      <c r="B1042" s="201"/>
      <c r="C1042" s="201"/>
      <c r="D1042" s="361"/>
    </row>
    <row r="1043" spans="1:4" ht="13.5">
      <c r="A1043" s="201"/>
      <c r="B1043" s="201"/>
      <c r="C1043" s="201"/>
      <c r="D1043" s="361"/>
    </row>
    <row r="1044" spans="1:4" ht="13.5">
      <c r="A1044" s="201"/>
      <c r="B1044" s="201"/>
      <c r="C1044" s="201"/>
      <c r="D1044" s="361"/>
    </row>
    <row r="1045" spans="1:4" ht="13.5">
      <c r="A1045" s="201"/>
      <c r="B1045" s="201"/>
      <c r="C1045" s="201"/>
      <c r="D1045" s="361"/>
    </row>
    <row r="1046" spans="1:4" ht="13.5">
      <c r="A1046" s="201"/>
      <c r="B1046" s="201"/>
      <c r="C1046" s="201"/>
      <c r="D1046" s="361"/>
    </row>
    <row r="1047" spans="1:4" ht="13.5">
      <c r="A1047" s="201"/>
      <c r="B1047" s="201"/>
      <c r="C1047" s="201"/>
      <c r="D1047" s="361"/>
    </row>
    <row r="1048" spans="1:4" ht="13.5">
      <c r="A1048" s="201"/>
      <c r="B1048" s="201"/>
      <c r="C1048" s="201"/>
      <c r="D1048" s="361"/>
    </row>
    <row r="1049" spans="1:4" ht="13.5">
      <c r="A1049" s="201"/>
      <c r="B1049" s="201"/>
      <c r="C1049" s="201"/>
      <c r="D1049" s="361"/>
    </row>
    <row r="1050" spans="1:4" ht="13.5">
      <c r="A1050" s="201"/>
      <c r="B1050" s="201"/>
      <c r="C1050" s="201"/>
      <c r="D1050" s="361"/>
    </row>
    <row r="1051" spans="1:4" ht="13.5">
      <c r="A1051" s="201"/>
      <c r="B1051" s="201"/>
      <c r="C1051" s="201"/>
      <c r="D1051" s="361"/>
    </row>
    <row r="1052" spans="1:4" ht="13.5">
      <c r="A1052" s="201"/>
      <c r="B1052" s="201"/>
      <c r="C1052" s="201"/>
      <c r="D1052" s="361"/>
    </row>
    <row r="1053" spans="1:4" ht="13.5">
      <c r="A1053" s="201"/>
      <c r="B1053" s="201"/>
      <c r="C1053" s="201"/>
      <c r="D1053" s="361"/>
    </row>
    <row r="1054" spans="1:4" ht="13.5">
      <c r="A1054" s="201"/>
      <c r="B1054" s="201"/>
      <c r="C1054" s="201"/>
      <c r="D1054" s="361"/>
    </row>
    <row r="1055" spans="1:4" ht="13.5">
      <c r="A1055" s="201"/>
      <c r="B1055" s="201"/>
      <c r="C1055" s="201"/>
      <c r="D1055" s="361"/>
    </row>
    <row r="1056" spans="1:4" ht="13.5">
      <c r="A1056" s="201"/>
      <c r="B1056" s="201"/>
      <c r="C1056" s="201"/>
      <c r="D1056" s="361"/>
    </row>
    <row r="1057" spans="1:4" ht="13.5">
      <c r="A1057" s="201"/>
      <c r="B1057" s="201"/>
      <c r="C1057" s="201"/>
      <c r="D1057" s="361"/>
    </row>
    <row r="1058" spans="1:4" ht="13.5">
      <c r="A1058" s="201"/>
      <c r="B1058" s="201"/>
      <c r="C1058" s="201"/>
      <c r="D1058" s="361"/>
    </row>
    <row r="1059" spans="1:4" ht="13.5">
      <c r="A1059" s="201"/>
      <c r="B1059" s="201"/>
      <c r="C1059" s="201"/>
      <c r="D1059" s="361"/>
    </row>
    <row r="1060" spans="1:4" ht="13.5">
      <c r="A1060" s="201"/>
      <c r="B1060" s="201"/>
      <c r="C1060" s="201"/>
      <c r="D1060" s="361"/>
    </row>
    <row r="1061" spans="1:4" ht="13.5">
      <c r="A1061" s="201"/>
      <c r="B1061" s="201"/>
      <c r="C1061" s="201"/>
      <c r="D1061" s="361"/>
    </row>
    <row r="1062" spans="1:4" ht="13.5">
      <c r="A1062" s="201"/>
      <c r="B1062" s="201"/>
      <c r="C1062" s="201"/>
      <c r="D1062" s="361"/>
    </row>
    <row r="1063" spans="1:4" ht="13.5">
      <c r="A1063" s="201"/>
      <c r="B1063" s="201"/>
      <c r="C1063" s="201"/>
      <c r="D1063" s="361"/>
    </row>
    <row r="1064" spans="1:4" ht="13.5">
      <c r="A1064" s="201"/>
      <c r="B1064" s="201"/>
      <c r="C1064" s="201"/>
      <c r="D1064" s="361"/>
    </row>
    <row r="1065" spans="1:4" ht="13.5">
      <c r="A1065" s="201"/>
      <c r="B1065" s="201"/>
      <c r="C1065" s="201"/>
      <c r="D1065" s="361"/>
    </row>
    <row r="1066" spans="1:4" ht="13.5">
      <c r="A1066" s="201"/>
      <c r="B1066" s="201"/>
      <c r="C1066" s="201"/>
      <c r="D1066" s="361"/>
    </row>
    <row r="1067" spans="1:4" ht="13.5">
      <c r="A1067" s="201"/>
      <c r="B1067" s="201"/>
      <c r="C1067" s="201"/>
      <c r="D1067" s="361"/>
    </row>
    <row r="1068" spans="1:4" ht="13.5">
      <c r="A1068" s="201"/>
      <c r="B1068" s="201"/>
      <c r="C1068" s="201"/>
      <c r="D1068" s="361"/>
    </row>
    <row r="1069" spans="1:4" ht="13.5">
      <c r="A1069" s="201"/>
      <c r="B1069" s="201"/>
      <c r="C1069" s="201"/>
      <c r="D1069" s="361"/>
    </row>
    <row r="1070" spans="1:4" ht="13.5">
      <c r="A1070" s="201"/>
      <c r="B1070" s="201"/>
      <c r="C1070" s="201"/>
      <c r="D1070" s="361"/>
    </row>
    <row r="1071" spans="1:4" ht="13.5">
      <c r="A1071" s="201"/>
      <c r="B1071" s="201"/>
      <c r="C1071" s="201"/>
      <c r="D1071" s="361"/>
    </row>
    <row r="1072" spans="1:4" ht="13.5">
      <c r="A1072" s="201"/>
      <c r="B1072" s="201"/>
      <c r="C1072" s="201"/>
      <c r="D1072" s="361"/>
    </row>
    <row r="1073" spans="1:4" ht="13.5">
      <c r="A1073" s="201"/>
      <c r="B1073" s="201"/>
      <c r="C1073" s="201"/>
      <c r="D1073" s="361"/>
    </row>
    <row r="1074" spans="1:4" ht="13.5">
      <c r="A1074" s="201"/>
      <c r="B1074" s="201"/>
      <c r="C1074" s="201"/>
      <c r="D1074" s="361"/>
    </row>
    <row r="1075" spans="1:4" ht="13.5">
      <c r="A1075" s="201"/>
      <c r="B1075" s="201"/>
      <c r="C1075" s="201"/>
      <c r="D1075" s="361"/>
    </row>
    <row r="1076" spans="1:4" ht="13.5">
      <c r="A1076" s="201"/>
      <c r="B1076" s="201"/>
      <c r="C1076" s="201"/>
      <c r="D1076" s="361"/>
    </row>
    <row r="1077" spans="1:4" ht="13.5">
      <c r="A1077" s="201"/>
      <c r="B1077" s="201"/>
      <c r="C1077" s="201"/>
      <c r="D1077" s="361"/>
    </row>
    <row r="1078" spans="1:4" ht="13.5">
      <c r="A1078" s="201"/>
      <c r="B1078" s="201"/>
      <c r="C1078" s="201"/>
      <c r="D1078" s="361"/>
    </row>
    <row r="1079" spans="1:4" ht="13.5">
      <c r="A1079" s="201"/>
      <c r="B1079" s="201"/>
      <c r="C1079" s="201"/>
      <c r="D1079" s="361"/>
    </row>
    <row r="1080" spans="1:4" ht="13.5">
      <c r="A1080" s="201"/>
      <c r="B1080" s="201"/>
      <c r="C1080" s="201"/>
      <c r="D1080" s="361"/>
    </row>
    <row r="1081" spans="1:4" ht="13.5">
      <c r="A1081" s="201"/>
      <c r="B1081" s="201"/>
      <c r="C1081" s="201"/>
      <c r="D1081" s="361"/>
    </row>
    <row r="1082" spans="1:4" ht="13.5">
      <c r="A1082" s="201"/>
      <c r="B1082" s="201"/>
      <c r="C1082" s="201"/>
      <c r="D1082" s="361"/>
    </row>
    <row r="1083" spans="1:4" ht="13.5">
      <c r="A1083" s="201"/>
      <c r="B1083" s="201"/>
      <c r="C1083" s="201"/>
      <c r="D1083" s="361"/>
    </row>
    <row r="1084" spans="1:4" ht="13.5">
      <c r="A1084" s="201"/>
      <c r="B1084" s="201"/>
      <c r="C1084" s="201"/>
      <c r="D1084" s="361"/>
    </row>
    <row r="1085" spans="1:4" ht="13.5">
      <c r="A1085" s="201"/>
      <c r="B1085" s="201"/>
      <c r="C1085" s="201"/>
      <c r="D1085" s="361"/>
    </row>
    <row r="1086" spans="1:4" ht="13.5">
      <c r="A1086" s="201"/>
      <c r="B1086" s="201"/>
      <c r="C1086" s="201"/>
      <c r="D1086" s="361"/>
    </row>
    <row r="1087" spans="1:4" ht="13.5">
      <c r="A1087" s="201"/>
      <c r="B1087" s="201"/>
      <c r="C1087" s="201"/>
      <c r="D1087" s="361"/>
    </row>
    <row r="1088" spans="1:4" ht="13.5">
      <c r="A1088" s="201"/>
      <c r="B1088" s="201"/>
      <c r="C1088" s="201"/>
      <c r="D1088" s="361"/>
    </row>
    <row r="1089" spans="1:4" ht="13.5">
      <c r="A1089" s="201"/>
      <c r="B1089" s="201"/>
      <c r="C1089" s="201"/>
      <c r="D1089" s="361"/>
    </row>
    <row r="1090" spans="1:4" ht="13.5">
      <c r="A1090" s="201"/>
      <c r="B1090" s="201"/>
      <c r="C1090" s="201"/>
      <c r="D1090" s="361"/>
    </row>
    <row r="1091" spans="1:4" ht="13.5">
      <c r="A1091" s="201"/>
      <c r="B1091" s="201"/>
      <c r="C1091" s="201"/>
      <c r="D1091" s="361"/>
    </row>
    <row r="1092" spans="1:4" ht="13.5">
      <c r="A1092" s="201"/>
      <c r="B1092" s="201"/>
      <c r="C1092" s="201"/>
      <c r="D1092" s="361"/>
    </row>
    <row r="1093" spans="1:4" ht="13.5">
      <c r="A1093" s="201"/>
      <c r="B1093" s="201"/>
      <c r="C1093" s="201"/>
      <c r="D1093" s="361"/>
    </row>
    <row r="1094" spans="1:4" ht="13.5">
      <c r="A1094" s="201"/>
      <c r="B1094" s="201"/>
      <c r="C1094" s="201"/>
      <c r="D1094" s="361"/>
    </row>
    <row r="1095" spans="1:4" ht="13.5">
      <c r="A1095" s="201"/>
      <c r="B1095" s="201"/>
      <c r="C1095" s="201"/>
      <c r="D1095" s="361"/>
    </row>
    <row r="1096" spans="1:4" ht="13.5">
      <c r="A1096" s="201"/>
      <c r="B1096" s="201"/>
      <c r="C1096" s="201"/>
      <c r="D1096" s="361"/>
    </row>
    <row r="1097" spans="1:4" ht="13.5">
      <c r="A1097" s="201"/>
      <c r="B1097" s="201"/>
      <c r="C1097" s="201"/>
      <c r="D1097" s="361"/>
    </row>
    <row r="1098" spans="1:4" ht="13.5">
      <c r="A1098" s="201"/>
      <c r="B1098" s="201"/>
      <c r="C1098" s="201"/>
      <c r="D1098" s="361"/>
    </row>
    <row r="1099" spans="1:4" ht="13.5">
      <c r="A1099" s="201"/>
      <c r="B1099" s="201"/>
      <c r="C1099" s="201"/>
      <c r="D1099" s="361"/>
    </row>
    <row r="1100" spans="1:4" ht="13.5">
      <c r="A1100" s="201"/>
      <c r="B1100" s="201"/>
      <c r="C1100" s="201"/>
      <c r="D1100" s="361"/>
    </row>
    <row r="1101" spans="1:4" ht="13.5">
      <c r="A1101" s="201"/>
      <c r="B1101" s="201"/>
      <c r="C1101" s="201"/>
      <c r="D1101" s="361"/>
    </row>
    <row r="1102" spans="1:4" ht="13.5">
      <c r="A1102" s="201"/>
      <c r="B1102" s="201"/>
      <c r="C1102" s="201"/>
      <c r="D1102" s="361"/>
    </row>
    <row r="1103" spans="1:4" ht="13.5">
      <c r="A1103" s="201"/>
      <c r="B1103" s="201"/>
      <c r="C1103" s="201"/>
      <c r="D1103" s="361"/>
    </row>
    <row r="1104" spans="1:4" ht="13.5">
      <c r="A1104" s="201"/>
      <c r="B1104" s="201"/>
      <c r="C1104" s="201"/>
      <c r="D1104" s="361"/>
    </row>
    <row r="1105" spans="1:4" ht="13.5">
      <c r="A1105" s="201"/>
      <c r="B1105" s="201"/>
      <c r="C1105" s="201"/>
      <c r="D1105" s="361"/>
    </row>
    <row r="1106" spans="1:4" ht="13.5">
      <c r="A1106" s="201"/>
      <c r="B1106" s="201"/>
      <c r="C1106" s="201"/>
      <c r="D1106" s="361"/>
    </row>
    <row r="1107" spans="1:4" ht="13.5">
      <c r="A1107" s="201"/>
      <c r="B1107" s="201"/>
      <c r="C1107" s="201"/>
      <c r="D1107" s="361"/>
    </row>
    <row r="1108" spans="1:4" ht="13.5">
      <c r="A1108" s="201"/>
      <c r="B1108" s="201"/>
      <c r="C1108" s="201"/>
      <c r="D1108" s="361"/>
    </row>
    <row r="1109" spans="1:4" ht="13.5">
      <c r="A1109" s="201"/>
      <c r="B1109" s="201"/>
      <c r="C1109" s="201"/>
      <c r="D1109" s="361"/>
    </row>
    <row r="1110" spans="1:4" ht="13.5">
      <c r="A1110" s="201"/>
      <c r="B1110" s="201"/>
      <c r="C1110" s="201"/>
      <c r="D1110" s="361"/>
    </row>
    <row r="1111" spans="1:4" ht="13.5">
      <c r="A1111" s="201"/>
      <c r="B1111" s="201"/>
      <c r="C1111" s="201"/>
      <c r="D1111" s="361"/>
    </row>
    <row r="1112" spans="1:4" ht="13.5">
      <c r="A1112" s="201"/>
      <c r="B1112" s="201"/>
      <c r="C1112" s="201"/>
      <c r="D1112" s="361"/>
    </row>
    <row r="1113" spans="1:4" ht="13.5">
      <c r="A1113" s="201"/>
      <c r="B1113" s="201"/>
      <c r="C1113" s="201"/>
      <c r="D1113" s="361"/>
    </row>
    <row r="1114" spans="1:4" ht="13.5">
      <c r="A1114" s="201"/>
      <c r="B1114" s="201"/>
      <c r="C1114" s="201"/>
      <c r="D1114" s="361"/>
    </row>
    <row r="1115" spans="1:4" ht="13.5">
      <c r="A1115" s="201"/>
      <c r="B1115" s="201"/>
      <c r="C1115" s="201"/>
      <c r="D1115" s="361"/>
    </row>
    <row r="1116" spans="1:4" ht="13.5">
      <c r="A1116" s="201"/>
      <c r="B1116" s="201"/>
      <c r="C1116" s="201"/>
      <c r="D1116" s="362"/>
    </row>
    <row r="1117" spans="1:4" ht="13.5">
      <c r="A1117" s="201"/>
      <c r="B1117" s="201"/>
      <c r="C1117" s="201"/>
      <c r="D1117" s="361"/>
    </row>
    <row r="1118" spans="1:4" ht="13.5">
      <c r="A1118" s="201"/>
      <c r="B1118" s="201"/>
      <c r="C1118" s="201"/>
      <c r="D1118" s="361"/>
    </row>
    <row r="1119" spans="1:4" ht="13.5">
      <c r="A1119" s="201"/>
      <c r="B1119" s="201"/>
      <c r="C1119" s="201"/>
      <c r="D1119" s="361"/>
    </row>
    <row r="1120" spans="1:4" ht="13.5">
      <c r="A1120" s="201"/>
      <c r="B1120" s="201"/>
      <c r="C1120" s="201"/>
      <c r="D1120" s="361"/>
    </row>
    <row r="1121" spans="1:4" ht="13.5">
      <c r="A1121" s="201"/>
      <c r="B1121" s="201"/>
      <c r="C1121" s="201"/>
      <c r="D1121" s="361"/>
    </row>
    <row r="1122" spans="1:4" ht="13.5">
      <c r="A1122" s="201"/>
      <c r="B1122" s="201"/>
      <c r="C1122" s="201"/>
      <c r="D1122" s="361"/>
    </row>
    <row r="1123" spans="1:4" ht="13.5">
      <c r="A1123" s="201"/>
      <c r="B1123" s="201"/>
      <c r="C1123" s="201"/>
      <c r="D1123" s="361"/>
    </row>
    <row r="1124" spans="1:4" ht="13.5">
      <c r="A1124" s="201"/>
      <c r="B1124" s="201"/>
      <c r="C1124" s="201"/>
      <c r="D1124" s="361"/>
    </row>
    <row r="1125" spans="1:4" ht="13.5">
      <c r="A1125" s="201"/>
      <c r="B1125" s="201"/>
      <c r="C1125" s="201"/>
      <c r="D1125" s="361"/>
    </row>
    <row r="1126" spans="1:4" ht="13.5">
      <c r="A1126" s="201"/>
      <c r="B1126" s="201"/>
      <c r="C1126" s="201"/>
      <c r="D1126" s="361"/>
    </row>
    <row r="1127" spans="1:4" ht="13.5">
      <c r="A1127" s="201"/>
      <c r="B1127" s="201"/>
      <c r="C1127" s="201"/>
      <c r="D1127" s="361"/>
    </row>
    <row r="1128" spans="1:4" ht="13.5">
      <c r="A1128" s="201"/>
      <c r="B1128" s="201"/>
      <c r="C1128" s="201"/>
      <c r="D1128" s="361"/>
    </row>
    <row r="1129" spans="1:4" ht="13.5">
      <c r="A1129" s="201"/>
      <c r="B1129" s="201"/>
      <c r="C1129" s="201"/>
      <c r="D1129" s="361"/>
    </row>
    <row r="1130" spans="1:4" ht="13.5">
      <c r="A1130" s="201"/>
      <c r="B1130" s="201"/>
      <c r="C1130" s="201"/>
      <c r="D1130" s="361"/>
    </row>
    <row r="1131" spans="1:4" ht="13.5">
      <c r="A1131" s="201"/>
      <c r="B1131" s="201"/>
      <c r="C1131" s="201"/>
      <c r="D1131" s="361"/>
    </row>
    <row r="1132" spans="1:4" ht="13.5">
      <c r="A1132" s="201"/>
      <c r="B1132" s="201"/>
      <c r="C1132" s="201"/>
      <c r="D1132" s="361"/>
    </row>
    <row r="1133" spans="1:4" ht="13.5">
      <c r="A1133" s="201"/>
      <c r="B1133" s="201"/>
      <c r="C1133" s="201"/>
      <c r="D1133" s="361"/>
    </row>
    <row r="1134" spans="1:4" ht="13.5">
      <c r="A1134" s="201"/>
      <c r="B1134" s="201"/>
      <c r="C1134" s="201"/>
      <c r="D1134" s="361"/>
    </row>
    <row r="1135" spans="1:4" ht="13.5">
      <c r="A1135" s="201"/>
      <c r="B1135" s="201"/>
      <c r="C1135" s="201"/>
      <c r="D1135" s="361"/>
    </row>
    <row r="1136" spans="1:4" ht="13.5">
      <c r="A1136" s="201"/>
      <c r="B1136" s="201"/>
      <c r="C1136" s="201"/>
      <c r="D1136" s="361"/>
    </row>
    <row r="1137" spans="1:4" ht="13.5">
      <c r="A1137" s="201"/>
      <c r="B1137" s="201"/>
      <c r="C1137" s="201"/>
      <c r="D1137" s="361"/>
    </row>
    <row r="1138" spans="1:4" ht="13.5">
      <c r="A1138" s="201"/>
      <c r="B1138" s="201"/>
      <c r="C1138" s="201"/>
      <c r="D1138" s="361"/>
    </row>
    <row r="1139" spans="1:4" ht="13.5">
      <c r="A1139" s="201"/>
      <c r="B1139" s="201"/>
      <c r="C1139" s="201"/>
      <c r="D1139" s="361"/>
    </row>
    <row r="1140" spans="1:4" ht="13.5">
      <c r="A1140" s="201"/>
      <c r="B1140" s="201"/>
      <c r="C1140" s="201"/>
      <c r="D1140" s="361"/>
    </row>
    <row r="1141" spans="1:4" ht="13.5">
      <c r="A1141" s="201"/>
      <c r="B1141" s="201"/>
      <c r="C1141" s="201"/>
      <c r="D1141" s="361"/>
    </row>
    <row r="1142" spans="1:4" ht="13.5">
      <c r="A1142" s="201"/>
      <c r="B1142" s="201"/>
      <c r="C1142" s="201"/>
      <c r="D1142" s="361"/>
    </row>
    <row r="1143" spans="1:4" ht="13.5">
      <c r="A1143" s="201"/>
      <c r="B1143" s="201"/>
      <c r="C1143" s="201"/>
      <c r="D1143" s="361"/>
    </row>
    <row r="1144" spans="1:4" ht="13.5">
      <c r="A1144" s="201"/>
      <c r="B1144" s="201"/>
      <c r="C1144" s="201"/>
      <c r="D1144" s="361"/>
    </row>
    <row r="1145" spans="1:4" ht="13.5">
      <c r="A1145" s="201"/>
      <c r="B1145" s="201"/>
      <c r="C1145" s="201"/>
      <c r="D1145" s="361"/>
    </row>
    <row r="1146" spans="1:4" ht="13.5">
      <c r="A1146" s="201"/>
      <c r="B1146" s="201"/>
      <c r="C1146" s="201"/>
      <c r="D1146" s="361"/>
    </row>
    <row r="1147" spans="1:4" ht="13.5">
      <c r="A1147" s="201"/>
      <c r="B1147" s="201"/>
      <c r="C1147" s="201"/>
      <c r="D1147" s="361"/>
    </row>
    <row r="1148" spans="1:4" ht="13.5">
      <c r="A1148" s="201"/>
      <c r="B1148" s="201"/>
      <c r="C1148" s="201"/>
      <c r="D1148" s="361"/>
    </row>
    <row r="1149" spans="1:4" ht="13.5">
      <c r="A1149" s="201"/>
      <c r="B1149" s="201"/>
      <c r="C1149" s="201"/>
      <c r="D1149" s="361"/>
    </row>
    <row r="1150" spans="1:4" ht="13.5">
      <c r="A1150" s="201"/>
      <c r="B1150" s="201"/>
      <c r="C1150" s="201"/>
      <c r="D1150" s="361"/>
    </row>
    <row r="1151" spans="1:4" ht="13.5">
      <c r="A1151" s="201"/>
      <c r="B1151" s="201"/>
      <c r="C1151" s="201"/>
      <c r="D1151" s="361"/>
    </row>
    <row r="1152" spans="1:4" ht="13.5">
      <c r="A1152" s="201"/>
      <c r="B1152" s="201"/>
      <c r="C1152" s="201"/>
      <c r="D1152" s="361"/>
    </row>
    <row r="1153" spans="1:4" ht="13.5">
      <c r="A1153" s="201"/>
      <c r="B1153" s="201"/>
      <c r="C1153" s="201"/>
      <c r="D1153" s="361"/>
    </row>
    <row r="1154" spans="1:4" ht="13.5">
      <c r="A1154" s="201"/>
      <c r="B1154" s="201"/>
      <c r="C1154" s="201"/>
      <c r="D1154" s="361"/>
    </row>
    <row r="1155" spans="1:4" ht="13.5">
      <c r="A1155" s="201"/>
      <c r="B1155" s="201"/>
      <c r="C1155" s="201"/>
      <c r="D1155" s="361"/>
    </row>
    <row r="1156" spans="1:4" ht="13.5">
      <c r="A1156" s="201"/>
      <c r="B1156" s="201"/>
      <c r="C1156" s="201"/>
      <c r="D1156" s="361"/>
    </row>
    <row r="1157" spans="1:4" ht="13.5">
      <c r="A1157" s="201"/>
      <c r="B1157" s="201"/>
      <c r="C1157" s="201"/>
      <c r="D1157" s="361"/>
    </row>
    <row r="1158" spans="1:4" ht="13.5">
      <c r="A1158" s="201"/>
      <c r="B1158" s="201"/>
      <c r="C1158" s="201"/>
      <c r="D1158" s="361"/>
    </row>
    <row r="1159" spans="1:4" ht="13.5">
      <c r="A1159" s="201"/>
      <c r="B1159" s="201"/>
      <c r="C1159" s="201"/>
      <c r="D1159" s="361"/>
    </row>
    <row r="1160" spans="1:4" ht="13.5">
      <c r="A1160" s="201"/>
      <c r="B1160" s="201"/>
      <c r="C1160" s="201"/>
      <c r="D1160" s="361"/>
    </row>
    <row r="1161" spans="1:4" ht="13.5">
      <c r="A1161" s="201"/>
      <c r="B1161" s="201"/>
      <c r="C1161" s="201"/>
      <c r="D1161" s="361"/>
    </row>
    <row r="1162" spans="1:4" ht="13.5">
      <c r="A1162" s="201"/>
      <c r="B1162" s="201"/>
      <c r="C1162" s="201"/>
      <c r="D1162" s="361"/>
    </row>
    <row r="1163" spans="1:4" ht="13.5">
      <c r="A1163" s="201"/>
      <c r="B1163" s="201"/>
      <c r="C1163" s="201"/>
      <c r="D1163" s="361"/>
    </row>
    <row r="1164" spans="1:4" ht="13.5">
      <c r="A1164" s="201"/>
      <c r="B1164" s="201"/>
      <c r="C1164" s="201"/>
      <c r="D1164" s="361"/>
    </row>
    <row r="1165" spans="1:4" ht="13.5">
      <c r="A1165" s="201"/>
      <c r="B1165" s="201"/>
      <c r="C1165" s="201"/>
      <c r="D1165" s="361"/>
    </row>
    <row r="1166" spans="1:4" ht="13.5">
      <c r="A1166" s="201"/>
      <c r="B1166" s="201"/>
      <c r="C1166" s="201"/>
      <c r="D1166" s="361"/>
    </row>
    <row r="1167" spans="1:4" ht="13.5">
      <c r="A1167" s="201"/>
      <c r="B1167" s="201"/>
      <c r="C1167" s="201"/>
      <c r="D1167" s="361"/>
    </row>
    <row r="1168" spans="1:4" ht="13.5">
      <c r="A1168" s="201"/>
      <c r="B1168" s="201"/>
      <c r="C1168" s="201"/>
      <c r="D1168" s="361"/>
    </row>
    <row r="1169" spans="1:4" ht="13.5">
      <c r="A1169" s="201"/>
      <c r="B1169" s="201"/>
      <c r="C1169" s="201"/>
      <c r="D1169" s="361"/>
    </row>
    <row r="1170" spans="1:4" ht="13.5">
      <c r="A1170" s="201"/>
      <c r="B1170" s="201"/>
      <c r="C1170" s="201"/>
      <c r="D1170" s="361"/>
    </row>
    <row r="1171" spans="1:4" ht="13.5">
      <c r="A1171" s="201"/>
      <c r="B1171" s="201"/>
      <c r="C1171" s="201"/>
      <c r="D1171" s="361"/>
    </row>
    <row r="1172" spans="1:4" ht="13.5">
      <c r="A1172" s="201"/>
      <c r="B1172" s="201"/>
      <c r="C1172" s="201"/>
      <c r="D1172" s="361"/>
    </row>
    <row r="1173" spans="1:4" ht="13.5">
      <c r="A1173" s="201"/>
      <c r="B1173" s="201"/>
      <c r="C1173" s="201"/>
      <c r="D1173" s="361"/>
    </row>
    <row r="1174" spans="1:4" ht="13.5">
      <c r="A1174" s="201"/>
      <c r="B1174" s="201"/>
      <c r="C1174" s="201"/>
      <c r="D1174" s="361"/>
    </row>
    <row r="1175" spans="1:4" ht="13.5">
      <c r="A1175" s="201"/>
      <c r="B1175" s="201"/>
      <c r="C1175" s="201"/>
      <c r="D1175" s="361"/>
    </row>
    <row r="1176" spans="1:4" ht="13.5">
      <c r="A1176" s="201"/>
      <c r="B1176" s="201"/>
      <c r="C1176" s="201"/>
      <c r="D1176" s="361"/>
    </row>
    <row r="1177" spans="1:4" ht="13.5">
      <c r="A1177" s="201"/>
      <c r="B1177" s="201"/>
      <c r="C1177" s="201"/>
      <c r="D1177" s="361"/>
    </row>
    <row r="1178" spans="1:4" ht="13.5">
      <c r="A1178" s="201"/>
      <c r="B1178" s="201"/>
      <c r="C1178" s="201"/>
      <c r="D1178" s="361"/>
    </row>
    <row r="1179" spans="1:4" ht="13.5">
      <c r="A1179" s="201"/>
      <c r="B1179" s="201"/>
      <c r="C1179" s="201"/>
      <c r="D1179" s="361"/>
    </row>
    <row r="1180" spans="1:4" ht="13.5">
      <c r="A1180" s="201"/>
      <c r="B1180" s="201"/>
      <c r="C1180" s="201"/>
      <c r="D1180" s="361"/>
    </row>
    <row r="1181" spans="1:4" ht="13.5">
      <c r="A1181" s="201"/>
      <c r="B1181" s="201"/>
      <c r="C1181" s="201"/>
      <c r="D1181" s="361"/>
    </row>
    <row r="1182" spans="1:4" ht="13.5">
      <c r="A1182" s="201"/>
      <c r="B1182" s="201"/>
      <c r="C1182" s="201"/>
      <c r="D1182" s="361"/>
    </row>
    <row r="1183" spans="1:4" ht="13.5">
      <c r="A1183" s="201"/>
      <c r="B1183" s="201"/>
      <c r="C1183" s="201"/>
      <c r="D1183" s="361"/>
    </row>
    <row r="1184" spans="1:4" ht="13.5">
      <c r="A1184" s="201"/>
      <c r="B1184" s="201"/>
      <c r="C1184" s="201"/>
      <c r="D1184" s="361"/>
    </row>
    <row r="1185" spans="1:4" ht="13.5">
      <c r="A1185" s="201"/>
      <c r="B1185" s="201"/>
      <c r="C1185" s="201"/>
      <c r="D1185" s="361"/>
    </row>
    <row r="1186" spans="1:4" ht="13.5">
      <c r="A1186" s="201"/>
      <c r="B1186" s="201"/>
      <c r="C1186" s="201"/>
      <c r="D1186" s="361"/>
    </row>
    <row r="1187" spans="1:4" ht="13.5">
      <c r="A1187" s="201"/>
      <c r="B1187" s="201"/>
      <c r="C1187" s="201"/>
      <c r="D1187" s="361"/>
    </row>
    <row r="1188" spans="1:4" ht="13.5">
      <c r="A1188" s="201"/>
      <c r="B1188" s="201"/>
      <c r="C1188" s="201"/>
      <c r="D1188" s="361"/>
    </row>
    <row r="1189" spans="1:4" ht="13.5">
      <c r="A1189" s="201"/>
      <c r="B1189" s="201"/>
      <c r="C1189" s="201"/>
      <c r="D1189" s="361"/>
    </row>
    <row r="1190" spans="1:4" ht="13.5">
      <c r="A1190" s="201"/>
      <c r="B1190" s="201"/>
      <c r="C1190" s="201"/>
      <c r="D1190" s="361"/>
    </row>
    <row r="1191" spans="1:4" ht="13.5">
      <c r="A1191" s="201"/>
      <c r="B1191" s="201"/>
      <c r="C1191" s="201"/>
      <c r="D1191" s="361"/>
    </row>
    <row r="1192" spans="1:4" ht="13.5">
      <c r="A1192" s="201"/>
      <c r="B1192" s="201"/>
      <c r="C1192" s="201"/>
      <c r="D1192" s="361"/>
    </row>
    <row r="1193" spans="1:4" ht="13.5">
      <c r="A1193" s="201"/>
      <c r="B1193" s="201"/>
      <c r="C1193" s="201"/>
      <c r="D1193" s="361"/>
    </row>
    <row r="1194" spans="1:4" ht="13.5">
      <c r="A1194" s="201"/>
      <c r="B1194" s="201"/>
      <c r="C1194" s="201"/>
      <c r="D1194" s="361"/>
    </row>
    <row r="1195" spans="1:4" ht="13.5">
      <c r="A1195" s="201"/>
      <c r="B1195" s="201"/>
      <c r="C1195" s="201"/>
      <c r="D1195" s="361"/>
    </row>
    <row r="1196" spans="1:4" ht="13.5">
      <c r="A1196" s="201"/>
      <c r="B1196" s="201"/>
      <c r="C1196" s="201"/>
      <c r="D1196" s="361"/>
    </row>
    <row r="1197" spans="1:4" ht="13.5">
      <c r="A1197" s="201"/>
      <c r="B1197" s="201"/>
      <c r="C1197" s="201"/>
      <c r="D1197" s="361"/>
    </row>
    <row r="1198" spans="1:4" ht="13.5">
      <c r="A1198" s="201"/>
      <c r="B1198" s="201"/>
      <c r="C1198" s="201"/>
      <c r="D1198" s="361"/>
    </row>
    <row r="1199" spans="1:4" ht="13.5">
      <c r="A1199" s="201"/>
      <c r="B1199" s="201"/>
      <c r="C1199" s="201"/>
      <c r="D1199" s="361"/>
    </row>
    <row r="1200" spans="1:4" ht="13.5">
      <c r="A1200" s="201"/>
      <c r="B1200" s="201"/>
      <c r="C1200" s="201"/>
      <c r="D1200" s="361"/>
    </row>
    <row r="1201" spans="1:4" ht="13.5">
      <c r="A1201" s="201"/>
      <c r="B1201" s="201"/>
      <c r="C1201" s="201"/>
      <c r="D1201" s="361"/>
    </row>
    <row r="1202" spans="1:4" ht="13.5">
      <c r="A1202" s="201"/>
      <c r="B1202" s="201"/>
      <c r="C1202" s="201"/>
      <c r="D1202" s="361"/>
    </row>
    <row r="1203" spans="1:4" ht="13.5">
      <c r="A1203" s="201"/>
      <c r="B1203" s="201"/>
      <c r="C1203" s="201"/>
      <c r="D1203" s="361"/>
    </row>
    <row r="1204" spans="1:4" ht="13.5">
      <c r="A1204" s="201"/>
      <c r="B1204" s="201"/>
      <c r="C1204" s="201"/>
      <c r="D1204" s="361"/>
    </row>
    <row r="1205" spans="1:4" ht="13.5">
      <c r="A1205" s="201"/>
      <c r="B1205" s="201"/>
      <c r="C1205" s="201"/>
      <c r="D1205" s="361"/>
    </row>
    <row r="1206" spans="1:4" ht="13.5">
      <c r="A1206" s="201"/>
      <c r="B1206" s="201"/>
      <c r="C1206" s="201"/>
      <c r="D1206" s="361"/>
    </row>
    <row r="1207" spans="1:4" ht="13.5">
      <c r="A1207" s="201"/>
      <c r="B1207" s="201"/>
      <c r="C1207" s="201"/>
      <c r="D1207" s="361"/>
    </row>
    <row r="1208" spans="1:4" ht="13.5">
      <c r="A1208" s="201"/>
      <c r="B1208" s="201"/>
      <c r="C1208" s="201"/>
      <c r="D1208" s="361"/>
    </row>
    <row r="1209" spans="1:4" ht="13.5">
      <c r="A1209" s="201"/>
      <c r="B1209" s="201"/>
      <c r="C1209" s="201"/>
      <c r="D1209" s="361"/>
    </row>
    <row r="1210" spans="1:4" ht="13.5">
      <c r="A1210" s="201"/>
      <c r="B1210" s="201"/>
      <c r="C1210" s="201"/>
      <c r="D1210" s="361"/>
    </row>
    <row r="1211" spans="1:4" ht="13.5">
      <c r="A1211" s="201"/>
      <c r="B1211" s="201"/>
      <c r="C1211" s="201"/>
      <c r="D1211" s="361"/>
    </row>
    <row r="1212" spans="1:4" ht="13.5">
      <c r="A1212" s="201"/>
      <c r="B1212" s="201"/>
      <c r="C1212" s="201"/>
      <c r="D1212" s="361"/>
    </row>
    <row r="1213" spans="1:4" ht="13.5">
      <c r="A1213" s="201"/>
      <c r="B1213" s="201"/>
      <c r="C1213" s="201"/>
      <c r="D1213" s="361"/>
    </row>
    <row r="1214" spans="1:4" ht="13.5">
      <c r="A1214" s="201"/>
      <c r="B1214" s="201"/>
      <c r="C1214" s="201"/>
      <c r="D1214" s="361"/>
    </row>
    <row r="1215" spans="1:4" ht="13.5">
      <c r="A1215" s="201"/>
      <c r="B1215" s="201"/>
      <c r="C1215" s="201"/>
      <c r="D1215" s="361"/>
    </row>
    <row r="1216" spans="1:4" ht="13.5">
      <c r="A1216" s="201"/>
      <c r="B1216" s="201"/>
      <c r="C1216" s="201"/>
      <c r="D1216" s="361"/>
    </row>
    <row r="1217" spans="1:4" ht="13.5">
      <c r="A1217" s="201"/>
      <c r="B1217" s="201"/>
      <c r="C1217" s="201"/>
      <c r="D1217" s="361"/>
    </row>
    <row r="1218" spans="1:4" ht="13.5">
      <c r="A1218" s="201"/>
      <c r="B1218" s="201"/>
      <c r="C1218" s="201"/>
      <c r="D1218" s="361"/>
    </row>
    <row r="1219" spans="1:4" ht="13.5">
      <c r="A1219" s="201"/>
      <c r="B1219" s="201"/>
      <c r="C1219" s="201"/>
      <c r="D1219" s="361"/>
    </row>
    <row r="1220" spans="1:4" ht="13.5">
      <c r="A1220" s="201"/>
      <c r="B1220" s="201"/>
      <c r="C1220" s="201"/>
      <c r="D1220" s="361"/>
    </row>
    <row r="1221" spans="1:4" ht="13.5">
      <c r="A1221" s="201"/>
      <c r="B1221" s="201"/>
      <c r="C1221" s="201"/>
      <c r="D1221" s="361"/>
    </row>
    <row r="1222" spans="1:4" ht="13.5">
      <c r="A1222" s="201"/>
      <c r="B1222" s="201"/>
      <c r="C1222" s="201"/>
      <c r="D1222" s="361"/>
    </row>
    <row r="1223" spans="1:4" ht="13.5">
      <c r="A1223" s="201"/>
      <c r="B1223" s="201"/>
      <c r="C1223" s="201"/>
      <c r="D1223" s="361"/>
    </row>
    <row r="1224" spans="1:4" ht="13.5">
      <c r="A1224" s="201"/>
      <c r="B1224" s="201"/>
      <c r="C1224" s="201"/>
      <c r="D1224" s="361"/>
    </row>
    <row r="1225" spans="1:4" ht="13.5">
      <c r="A1225" s="201"/>
      <c r="B1225" s="201"/>
      <c r="C1225" s="201"/>
      <c r="D1225" s="361"/>
    </row>
    <row r="1226" spans="1:4" ht="13.5">
      <c r="A1226" s="201"/>
      <c r="B1226" s="201"/>
      <c r="C1226" s="201"/>
      <c r="D1226" s="361"/>
    </row>
    <row r="1227" spans="1:4" ht="13.5">
      <c r="A1227" s="201"/>
      <c r="B1227" s="201"/>
      <c r="C1227" s="201"/>
      <c r="D1227" s="361"/>
    </row>
    <row r="1228" spans="1:4" ht="13.5">
      <c r="A1228" s="201"/>
      <c r="B1228" s="201"/>
      <c r="C1228" s="201"/>
      <c r="D1228" s="361"/>
    </row>
    <row r="1229" spans="1:4" ht="13.5">
      <c r="A1229" s="201"/>
      <c r="B1229" s="201"/>
      <c r="C1229" s="201"/>
      <c r="D1229" s="361"/>
    </row>
    <row r="1230" spans="1:4" ht="13.5">
      <c r="A1230" s="201"/>
      <c r="B1230" s="201"/>
      <c r="C1230" s="201"/>
      <c r="D1230" s="361"/>
    </row>
    <row r="1231" spans="1:4" ht="13.5">
      <c r="A1231" s="201"/>
      <c r="B1231" s="201"/>
      <c r="C1231" s="201"/>
      <c r="D1231" s="361"/>
    </row>
    <row r="1232" spans="1:4" ht="13.5">
      <c r="A1232" s="201"/>
      <c r="B1232" s="201"/>
      <c r="C1232" s="201"/>
      <c r="D1232" s="361"/>
    </row>
    <row r="1233" spans="1:4" ht="13.5">
      <c r="A1233" s="201"/>
      <c r="B1233" s="201"/>
      <c r="C1233" s="201"/>
      <c r="D1233" s="361"/>
    </row>
    <row r="1234" spans="1:4" ht="13.5">
      <c r="A1234" s="201"/>
      <c r="B1234" s="201"/>
      <c r="C1234" s="201"/>
      <c r="D1234" s="361"/>
    </row>
    <row r="1235" spans="1:4" ht="13.5">
      <c r="A1235" s="201"/>
      <c r="B1235" s="201"/>
      <c r="C1235" s="201"/>
      <c r="D1235" s="362"/>
    </row>
    <row r="1236" spans="1:4" ht="13.5">
      <c r="A1236" s="201"/>
      <c r="B1236" s="201"/>
      <c r="C1236" s="201"/>
      <c r="D1236" s="361"/>
    </row>
    <row r="1237" spans="1:4" ht="13.5">
      <c r="A1237" s="201"/>
      <c r="B1237" s="201"/>
      <c r="C1237" s="201"/>
      <c r="D1237" s="361"/>
    </row>
    <row r="1238" spans="1:4" ht="13.5">
      <c r="A1238" s="201"/>
      <c r="B1238" s="201"/>
      <c r="C1238" s="201"/>
      <c r="D1238" s="361"/>
    </row>
    <row r="1239" spans="1:4" ht="13.5">
      <c r="A1239" s="201"/>
      <c r="B1239" s="201"/>
      <c r="C1239" s="201"/>
      <c r="D1239" s="362"/>
    </row>
    <row r="1240" spans="1:4" ht="13.5">
      <c r="A1240" s="201"/>
      <c r="B1240" s="201"/>
      <c r="C1240" s="201"/>
      <c r="D1240" s="361"/>
    </row>
    <row r="1241" spans="1:4" ht="13.5">
      <c r="A1241" s="201"/>
      <c r="B1241" s="201"/>
      <c r="C1241" s="201"/>
      <c r="D1241" s="361"/>
    </row>
    <row r="1242" spans="1:4" ht="13.5">
      <c r="A1242" s="201"/>
      <c r="B1242" s="201"/>
      <c r="C1242" s="201"/>
      <c r="D1242" s="361"/>
    </row>
    <row r="1243" spans="1:4" ht="13.5">
      <c r="A1243" s="201"/>
      <c r="B1243" s="201"/>
      <c r="C1243" s="201"/>
      <c r="D1243" s="361"/>
    </row>
    <row r="1244" spans="1:4" ht="13.5">
      <c r="A1244" s="201"/>
      <c r="B1244" s="201"/>
      <c r="C1244" s="201"/>
      <c r="D1244" s="361"/>
    </row>
    <row r="1245" spans="1:4" ht="13.5">
      <c r="A1245" s="201"/>
      <c r="B1245" s="201"/>
      <c r="C1245" s="201"/>
      <c r="D1245" s="361"/>
    </row>
    <row r="1246" spans="1:4" ht="13.5">
      <c r="A1246" s="201"/>
      <c r="B1246" s="201"/>
      <c r="C1246" s="201"/>
      <c r="D1246" s="361"/>
    </row>
    <row r="1247" spans="1:4" ht="13.5">
      <c r="A1247" s="201"/>
      <c r="B1247" s="201"/>
      <c r="C1247" s="201"/>
      <c r="D1247" s="361"/>
    </row>
    <row r="1248" spans="1:4" ht="13.5">
      <c r="A1248" s="201"/>
      <c r="B1248" s="201"/>
      <c r="C1248" s="201"/>
      <c r="D1248" s="361"/>
    </row>
    <row r="1249" spans="1:4" ht="13.5">
      <c r="A1249" s="201"/>
      <c r="B1249" s="201"/>
      <c r="C1249" s="201"/>
      <c r="D1249" s="361"/>
    </row>
    <row r="1250" spans="1:4" ht="13.5">
      <c r="A1250" s="201"/>
      <c r="B1250" s="201"/>
      <c r="C1250" s="201"/>
      <c r="D1250" s="361"/>
    </row>
    <row r="1251" spans="1:4" ht="13.5">
      <c r="A1251" s="201"/>
      <c r="B1251" s="201"/>
      <c r="C1251" s="201"/>
      <c r="D1251" s="361"/>
    </row>
    <row r="1252" spans="1:4" ht="13.5">
      <c r="A1252" s="201"/>
      <c r="B1252" s="201"/>
      <c r="C1252" s="201"/>
      <c r="D1252" s="361"/>
    </row>
    <row r="1253" spans="1:4" ht="13.5">
      <c r="A1253" s="201"/>
      <c r="B1253" s="201"/>
      <c r="C1253" s="201"/>
      <c r="D1253" s="361"/>
    </row>
    <row r="1254" spans="1:4" ht="13.5">
      <c r="A1254" s="201"/>
      <c r="B1254" s="201"/>
      <c r="C1254" s="201"/>
      <c r="D1254" s="361"/>
    </row>
    <row r="1255" spans="1:4" ht="13.5">
      <c r="A1255" s="201"/>
      <c r="B1255" s="201"/>
      <c r="C1255" s="201"/>
      <c r="D1255" s="361"/>
    </row>
    <row r="1256" spans="1:4" ht="13.5">
      <c r="A1256" s="201"/>
      <c r="B1256" s="201"/>
      <c r="C1256" s="201"/>
      <c r="D1256" s="361"/>
    </row>
    <row r="1257" spans="1:4" ht="13.5">
      <c r="A1257" s="201"/>
      <c r="B1257" s="201"/>
      <c r="C1257" s="201"/>
      <c r="D1257" s="361"/>
    </row>
    <row r="1258" spans="1:4" ht="13.5">
      <c r="A1258" s="201"/>
      <c r="B1258" s="201"/>
      <c r="C1258" s="201"/>
      <c r="D1258" s="361"/>
    </row>
    <row r="1259" spans="1:4" ht="13.5">
      <c r="A1259" s="201"/>
      <c r="B1259" s="201"/>
      <c r="C1259" s="201"/>
      <c r="D1259" s="361"/>
    </row>
    <row r="1260" spans="1:4" ht="13.5">
      <c r="A1260" s="201"/>
      <c r="B1260" s="201"/>
      <c r="C1260" s="201"/>
      <c r="D1260" s="361"/>
    </row>
    <row r="1261" spans="1:4" ht="13.5">
      <c r="A1261" s="201"/>
      <c r="B1261" s="201"/>
      <c r="C1261" s="201"/>
      <c r="D1261" s="361"/>
    </row>
    <row r="1262" spans="1:4" ht="13.5">
      <c r="A1262" s="201"/>
      <c r="B1262" s="201"/>
      <c r="C1262" s="201"/>
      <c r="D1262" s="361"/>
    </row>
    <row r="1263" spans="1:4" ht="13.5">
      <c r="A1263" s="201"/>
      <c r="B1263" s="201"/>
      <c r="C1263" s="201"/>
      <c r="D1263" s="361"/>
    </row>
    <row r="1264" spans="1:4" ht="13.5">
      <c r="A1264" s="201"/>
      <c r="B1264" s="201"/>
      <c r="C1264" s="201"/>
      <c r="D1264" s="361"/>
    </row>
    <row r="1265" spans="1:4" ht="13.5">
      <c r="A1265" s="201"/>
      <c r="B1265" s="201"/>
      <c r="C1265" s="201"/>
      <c r="D1265" s="361"/>
    </row>
    <row r="1266" spans="1:4" ht="13.5">
      <c r="A1266" s="201"/>
      <c r="B1266" s="201"/>
      <c r="C1266" s="201"/>
      <c r="D1266" s="361"/>
    </row>
    <row r="1267" spans="1:4" ht="13.5">
      <c r="A1267" s="201"/>
      <c r="B1267" s="201"/>
      <c r="C1267" s="201"/>
      <c r="D1267" s="361"/>
    </row>
    <row r="1268" spans="1:4" ht="13.5">
      <c r="A1268" s="201"/>
      <c r="B1268" s="201"/>
      <c r="C1268" s="201"/>
      <c r="D1268" s="361"/>
    </row>
    <row r="1269" spans="1:4" ht="13.5">
      <c r="A1269" s="201"/>
      <c r="B1269" s="201"/>
      <c r="C1269" s="201"/>
      <c r="D1269" s="361"/>
    </row>
    <row r="1270" spans="1:4" ht="13.5">
      <c r="A1270" s="201"/>
      <c r="B1270" s="201"/>
      <c r="C1270" s="201"/>
      <c r="D1270" s="361"/>
    </row>
    <row r="1271" spans="1:4" ht="13.5">
      <c r="A1271" s="201"/>
      <c r="B1271" s="201"/>
      <c r="C1271" s="201"/>
      <c r="D1271" s="361"/>
    </row>
    <row r="1272" spans="1:4" ht="13.5">
      <c r="A1272" s="201"/>
      <c r="B1272" s="201"/>
      <c r="C1272" s="201"/>
      <c r="D1272" s="361"/>
    </row>
    <row r="1273" spans="1:4" ht="13.5">
      <c r="A1273" s="201"/>
      <c r="B1273" s="201"/>
      <c r="C1273" s="201"/>
      <c r="D1273" s="361"/>
    </row>
    <row r="1274" spans="1:4" ht="13.5">
      <c r="A1274" s="201"/>
      <c r="B1274" s="201"/>
      <c r="C1274" s="201"/>
      <c r="D1274" s="361"/>
    </row>
    <row r="1275" spans="1:4" ht="13.5">
      <c r="A1275" s="201"/>
      <c r="B1275" s="201"/>
      <c r="C1275" s="201"/>
      <c r="D1275" s="361"/>
    </row>
    <row r="1276" spans="1:4" ht="13.5">
      <c r="A1276" s="201"/>
      <c r="B1276" s="201"/>
      <c r="C1276" s="201"/>
      <c r="D1276" s="361"/>
    </row>
    <row r="1277" spans="1:4" ht="13.5">
      <c r="A1277" s="201"/>
      <c r="B1277" s="201"/>
      <c r="C1277" s="201"/>
      <c r="D1277" s="361"/>
    </row>
    <row r="1278" spans="1:4" ht="13.5">
      <c r="A1278" s="201"/>
      <c r="B1278" s="201"/>
      <c r="C1278" s="201"/>
      <c r="D1278" s="361"/>
    </row>
    <row r="1279" spans="1:4" ht="13.5">
      <c r="A1279" s="201"/>
      <c r="B1279" s="201"/>
      <c r="C1279" s="201"/>
      <c r="D1279" s="361"/>
    </row>
    <row r="1280" spans="1:4" ht="13.5">
      <c r="A1280" s="201"/>
      <c r="B1280" s="201"/>
      <c r="C1280" s="201"/>
      <c r="D1280" s="361"/>
    </row>
    <row r="1281" spans="1:4" ht="13.5">
      <c r="A1281" s="201"/>
      <c r="B1281" s="201"/>
      <c r="C1281" s="201"/>
      <c r="D1281" s="361"/>
    </row>
    <row r="1282" spans="1:4" ht="13.5">
      <c r="A1282" s="201"/>
      <c r="B1282" s="201"/>
      <c r="C1282" s="201"/>
      <c r="D1282" s="361"/>
    </row>
    <row r="1283" spans="1:4" ht="13.5">
      <c r="A1283" s="201"/>
      <c r="B1283" s="201"/>
      <c r="C1283" s="201"/>
      <c r="D1283" s="361"/>
    </row>
    <row r="1284" spans="1:4" ht="13.5">
      <c r="A1284" s="201"/>
      <c r="B1284" s="201"/>
      <c r="C1284" s="201"/>
      <c r="D1284" s="361"/>
    </row>
    <row r="1285" spans="1:4" ht="13.5">
      <c r="A1285" s="201"/>
      <c r="B1285" s="201"/>
      <c r="C1285" s="201"/>
      <c r="D1285" s="361"/>
    </row>
    <row r="1286" spans="1:4" ht="13.5">
      <c r="A1286" s="201"/>
      <c r="B1286" s="201"/>
      <c r="C1286" s="201"/>
      <c r="D1286" s="361"/>
    </row>
    <row r="1287" spans="1:4" ht="13.5">
      <c r="A1287" s="201"/>
      <c r="B1287" s="201"/>
      <c r="C1287" s="201"/>
      <c r="D1287" s="361"/>
    </row>
    <row r="1288" spans="1:4" ht="13.5">
      <c r="A1288" s="201"/>
      <c r="B1288" s="201"/>
      <c r="C1288" s="201"/>
      <c r="D1288" s="361"/>
    </row>
    <row r="1289" spans="1:4" ht="13.5">
      <c r="A1289" s="201"/>
      <c r="B1289" s="201"/>
      <c r="C1289" s="201"/>
      <c r="D1289" s="361"/>
    </row>
    <row r="1290" spans="1:4" ht="13.5">
      <c r="A1290" s="201"/>
      <c r="B1290" s="201"/>
      <c r="C1290" s="201"/>
      <c r="D1290" s="361"/>
    </row>
    <row r="1291" spans="1:4" ht="13.5">
      <c r="A1291" s="201"/>
      <c r="B1291" s="201"/>
      <c r="C1291" s="201"/>
      <c r="D1291" s="361"/>
    </row>
    <row r="1292" spans="1:4" ht="13.5">
      <c r="A1292" s="201"/>
      <c r="B1292" s="201"/>
      <c r="C1292" s="201"/>
      <c r="D1292" s="361"/>
    </row>
    <row r="1293" spans="1:4" ht="13.5">
      <c r="A1293" s="201"/>
      <c r="B1293" s="201"/>
      <c r="C1293" s="201"/>
      <c r="D1293" s="361"/>
    </row>
    <row r="1294" spans="1:4" ht="13.5">
      <c r="A1294" s="201"/>
      <c r="B1294" s="201"/>
      <c r="C1294" s="201"/>
      <c r="D1294" s="361"/>
    </row>
    <row r="1295" spans="1:4" ht="13.5">
      <c r="A1295" s="201"/>
      <c r="B1295" s="201"/>
      <c r="C1295" s="201"/>
      <c r="D1295" s="361"/>
    </row>
    <row r="1296" spans="1:4" ht="13.5">
      <c r="A1296" s="201"/>
      <c r="B1296" s="201"/>
      <c r="C1296" s="201"/>
      <c r="D1296" s="361"/>
    </row>
    <row r="1297" spans="1:4" ht="13.5">
      <c r="A1297" s="201"/>
      <c r="B1297" s="201"/>
      <c r="C1297" s="201"/>
      <c r="D1297" s="362"/>
    </row>
    <row r="1298" spans="1:4" ht="13.5">
      <c r="A1298" s="201"/>
      <c r="B1298" s="201"/>
      <c r="C1298" s="201"/>
      <c r="D1298" s="361"/>
    </row>
    <row r="1299" spans="1:4" ht="13.5">
      <c r="A1299" s="201"/>
      <c r="B1299" s="201"/>
      <c r="C1299" s="201"/>
      <c r="D1299" s="361"/>
    </row>
    <row r="1300" spans="1:4" ht="13.5">
      <c r="A1300" s="201"/>
      <c r="B1300" s="201"/>
      <c r="C1300" s="201"/>
      <c r="D1300" s="361"/>
    </row>
    <row r="1301" spans="1:4" ht="13.5">
      <c r="A1301" s="201"/>
      <c r="B1301" s="201"/>
      <c r="C1301" s="201"/>
      <c r="D1301" s="361"/>
    </row>
    <row r="1302" spans="1:4" ht="13.5">
      <c r="A1302" s="201"/>
      <c r="B1302" s="201"/>
      <c r="C1302" s="201"/>
      <c r="D1302" s="361"/>
    </row>
    <row r="1303" spans="1:4" ht="13.5">
      <c r="A1303" s="201"/>
      <c r="B1303" s="201"/>
      <c r="C1303" s="201"/>
      <c r="D1303" s="361"/>
    </row>
    <row r="1304" spans="1:4" ht="13.5">
      <c r="A1304" s="201"/>
      <c r="B1304" s="201"/>
      <c r="C1304" s="201"/>
      <c r="D1304" s="361"/>
    </row>
    <row r="1305" spans="1:4" ht="13.5">
      <c r="A1305" s="201"/>
      <c r="B1305" s="201"/>
      <c r="C1305" s="201"/>
      <c r="D1305" s="361"/>
    </row>
    <row r="1306" spans="1:4" ht="13.5">
      <c r="A1306" s="201"/>
      <c r="B1306" s="201"/>
      <c r="C1306" s="201"/>
      <c r="D1306" s="361"/>
    </row>
    <row r="1307" spans="1:4" ht="13.5">
      <c r="A1307" s="201"/>
      <c r="B1307" s="201"/>
      <c r="C1307" s="201"/>
      <c r="D1307" s="361"/>
    </row>
    <row r="1308" spans="1:4" ht="13.5">
      <c r="A1308" s="201"/>
      <c r="B1308" s="201"/>
      <c r="C1308" s="201"/>
      <c r="D1308" s="361"/>
    </row>
    <row r="1309" spans="1:4" ht="13.5">
      <c r="A1309" s="201"/>
      <c r="B1309" s="201"/>
      <c r="C1309" s="201"/>
      <c r="D1309" s="362"/>
    </row>
    <row r="1310" spans="1:4" ht="13.5">
      <c r="A1310" s="201"/>
      <c r="B1310" s="201"/>
      <c r="C1310" s="201"/>
      <c r="D1310" s="362"/>
    </row>
    <row r="1311" spans="1:4" ht="13.5">
      <c r="A1311" s="201"/>
      <c r="B1311" s="201"/>
      <c r="C1311" s="201"/>
      <c r="D1311" s="362"/>
    </row>
    <row r="1312" spans="1:4" ht="13.5">
      <c r="A1312" s="201"/>
      <c r="B1312" s="201"/>
      <c r="C1312" s="201"/>
      <c r="D1312" s="362"/>
    </row>
    <row r="1313" spans="1:4" ht="13.5">
      <c r="A1313" s="201"/>
      <c r="B1313" s="201"/>
      <c r="C1313" s="201"/>
      <c r="D1313" s="362"/>
    </row>
    <row r="1314" spans="1:4" ht="13.5">
      <c r="A1314" s="201"/>
      <c r="B1314" s="201"/>
      <c r="C1314" s="201"/>
      <c r="D1314" s="362"/>
    </row>
    <row r="1315" spans="1:4" ht="13.5">
      <c r="A1315" s="201"/>
      <c r="B1315" s="201"/>
      <c r="C1315" s="201"/>
      <c r="D1315" s="362"/>
    </row>
    <row r="1316" spans="1:4" ht="13.5">
      <c r="A1316" s="201"/>
      <c r="B1316" s="201"/>
      <c r="C1316" s="201"/>
      <c r="D1316" s="362"/>
    </row>
    <row r="1317" spans="1:4" ht="13.5">
      <c r="A1317" s="201"/>
      <c r="B1317" s="201"/>
      <c r="C1317" s="201"/>
      <c r="D1317" s="362"/>
    </row>
    <row r="1318" spans="1:4" ht="13.5">
      <c r="A1318" s="201"/>
      <c r="B1318" s="201"/>
      <c r="C1318" s="201"/>
      <c r="D1318" s="362"/>
    </row>
    <row r="1319" spans="1:4" ht="13.5">
      <c r="A1319" s="201"/>
      <c r="B1319" s="201"/>
      <c r="C1319" s="201"/>
      <c r="D1319" s="362"/>
    </row>
    <row r="1320" spans="1:4" ht="13.5">
      <c r="A1320" s="201"/>
      <c r="B1320" s="201"/>
      <c r="C1320" s="201"/>
      <c r="D1320" s="362"/>
    </row>
    <row r="1321" spans="1:4" ht="13.5">
      <c r="A1321" s="201"/>
      <c r="B1321" s="201"/>
      <c r="C1321" s="201"/>
      <c r="D1321" s="362"/>
    </row>
    <row r="1322" spans="1:4" ht="13.5">
      <c r="A1322" s="201"/>
      <c r="B1322" s="201"/>
      <c r="C1322" s="201"/>
      <c r="D1322" s="362"/>
    </row>
    <row r="1323" spans="1:4" ht="13.5">
      <c r="A1323" s="201"/>
      <c r="B1323" s="201"/>
      <c r="C1323" s="201"/>
      <c r="D1323" s="362"/>
    </row>
    <row r="1324" spans="1:4" ht="13.5">
      <c r="A1324" s="201"/>
      <c r="B1324" s="201"/>
      <c r="C1324" s="201"/>
      <c r="D1324" s="362"/>
    </row>
    <row r="1325" spans="1:4" ht="13.5">
      <c r="A1325" s="201"/>
      <c r="B1325" s="201"/>
      <c r="C1325" s="201"/>
      <c r="D1325" s="362"/>
    </row>
    <row r="1326" spans="1:4" ht="13.5">
      <c r="A1326" s="201"/>
      <c r="B1326" s="201"/>
      <c r="C1326" s="201"/>
      <c r="D1326" s="362"/>
    </row>
    <row r="1327" spans="1:4" ht="13.5">
      <c r="A1327" s="201"/>
      <c r="B1327" s="201"/>
      <c r="C1327" s="201"/>
      <c r="D1327" s="362"/>
    </row>
    <row r="1328" spans="1:4" ht="13.5">
      <c r="A1328" s="201"/>
      <c r="B1328" s="201"/>
      <c r="C1328" s="201"/>
      <c r="D1328" s="362"/>
    </row>
    <row r="1329" spans="1:4" ht="13.5">
      <c r="A1329" s="201"/>
      <c r="B1329" s="201"/>
      <c r="C1329" s="201"/>
      <c r="D1329" s="361"/>
    </row>
    <row r="1330" spans="1:4" ht="13.5">
      <c r="A1330" s="201"/>
      <c r="B1330" s="201"/>
      <c r="C1330" s="201"/>
      <c r="D1330" s="361"/>
    </row>
    <row r="1331" spans="1:4" ht="13.5">
      <c r="A1331" s="201"/>
      <c r="B1331" s="201"/>
      <c r="C1331" s="201"/>
      <c r="D1331" s="361"/>
    </row>
    <row r="1332" spans="1:4" ht="13.5">
      <c r="A1332" s="201"/>
      <c r="B1332" s="201"/>
      <c r="C1332" s="201"/>
      <c r="D1332" s="361"/>
    </row>
    <row r="1333" spans="1:4" ht="13.5">
      <c r="A1333" s="201"/>
      <c r="B1333" s="201"/>
      <c r="C1333" s="201"/>
      <c r="D1333" s="361"/>
    </row>
    <row r="1334" spans="1:4" ht="13.5">
      <c r="A1334" s="201"/>
      <c r="B1334" s="201"/>
      <c r="C1334" s="201"/>
      <c r="D1334" s="361"/>
    </row>
    <row r="1335" spans="1:4" ht="13.5">
      <c r="A1335" s="201"/>
      <c r="B1335" s="201"/>
      <c r="C1335" s="201"/>
      <c r="D1335" s="361"/>
    </row>
    <row r="1336" spans="1:4" ht="13.5">
      <c r="A1336" s="201"/>
      <c r="B1336" s="201"/>
      <c r="C1336" s="201"/>
      <c r="D1336" s="361"/>
    </row>
    <row r="1337" spans="1:4" ht="13.5">
      <c r="A1337" s="201"/>
      <c r="B1337" s="201"/>
      <c r="C1337" s="201"/>
      <c r="D1337" s="361"/>
    </row>
    <row r="1338" spans="1:4" ht="13.5">
      <c r="A1338" s="201"/>
      <c r="B1338" s="201"/>
      <c r="C1338" s="201"/>
      <c r="D1338" s="361"/>
    </row>
    <row r="1339" spans="1:4" ht="13.5">
      <c r="A1339" s="201"/>
      <c r="B1339" s="201"/>
      <c r="C1339" s="201"/>
      <c r="D1339" s="361"/>
    </row>
    <row r="1340" spans="1:4" ht="13.5">
      <c r="A1340" s="201"/>
      <c r="B1340" s="201"/>
      <c r="C1340" s="201"/>
      <c r="D1340" s="361"/>
    </row>
    <row r="1341" spans="1:4" ht="13.5">
      <c r="A1341" s="201"/>
      <c r="B1341" s="201"/>
      <c r="C1341" s="201"/>
      <c r="D1341" s="361"/>
    </row>
    <row r="1342" spans="1:4" ht="13.5">
      <c r="A1342" s="201"/>
      <c r="B1342" s="201"/>
      <c r="C1342" s="201"/>
      <c r="D1342" s="361"/>
    </row>
    <row r="1343" spans="1:4" ht="13.5">
      <c r="A1343" s="201"/>
      <c r="B1343" s="201"/>
      <c r="C1343" s="201"/>
      <c r="D1343" s="361"/>
    </row>
    <row r="1344" spans="1:4" ht="13.5">
      <c r="A1344" s="201"/>
      <c r="B1344" s="201"/>
      <c r="C1344" s="201"/>
      <c r="D1344" s="361"/>
    </row>
    <row r="1345" spans="1:4" ht="13.5">
      <c r="A1345" s="201"/>
      <c r="B1345" s="201"/>
      <c r="C1345" s="201"/>
      <c r="D1345" s="361"/>
    </row>
    <row r="1346" spans="1:4" ht="13.5">
      <c r="A1346" s="201"/>
      <c r="B1346" s="201"/>
      <c r="C1346" s="201"/>
      <c r="D1346" s="361"/>
    </row>
    <row r="1347" spans="1:4" ht="13.5">
      <c r="A1347" s="201"/>
      <c r="B1347" s="201"/>
      <c r="C1347" s="201"/>
      <c r="D1347" s="361"/>
    </row>
    <row r="1348" spans="1:4" ht="13.5">
      <c r="A1348" s="201"/>
      <c r="B1348" s="201"/>
      <c r="C1348" s="201"/>
      <c r="D1348" s="361"/>
    </row>
    <row r="1349" spans="1:4" ht="13.5">
      <c r="A1349" s="201"/>
      <c r="B1349" s="201"/>
      <c r="C1349" s="201"/>
      <c r="D1349" s="361"/>
    </row>
    <row r="1350" spans="1:4" ht="13.5">
      <c r="A1350" s="201"/>
      <c r="B1350" s="201"/>
      <c r="C1350" s="201"/>
      <c r="D1350" s="361"/>
    </row>
    <row r="1351" spans="1:4" ht="13.5">
      <c r="A1351" s="201"/>
      <c r="B1351" s="201"/>
      <c r="C1351" s="201"/>
      <c r="D1351" s="361"/>
    </row>
    <row r="1352" spans="1:4" ht="13.5">
      <c r="A1352" s="201"/>
      <c r="B1352" s="201"/>
      <c r="C1352" s="201"/>
      <c r="D1352" s="361"/>
    </row>
    <row r="1353" spans="1:4" ht="13.5">
      <c r="A1353" s="201"/>
      <c r="B1353" s="201"/>
      <c r="C1353" s="201"/>
      <c r="D1353" s="361"/>
    </row>
    <row r="1354" spans="1:4" ht="13.5">
      <c r="A1354" s="201"/>
      <c r="B1354" s="201"/>
      <c r="C1354" s="201"/>
      <c r="D1354" s="361"/>
    </row>
    <row r="1355" spans="1:4" ht="13.5">
      <c r="A1355" s="201"/>
      <c r="B1355" s="201"/>
      <c r="C1355" s="201"/>
      <c r="D1355" s="361"/>
    </row>
    <row r="1356" spans="1:4" ht="13.5">
      <c r="A1356" s="201"/>
      <c r="B1356" s="201"/>
      <c r="C1356" s="201"/>
      <c r="D1356" s="361"/>
    </row>
    <row r="1357" spans="1:4" ht="13.5">
      <c r="A1357" s="201"/>
      <c r="B1357" s="201"/>
      <c r="C1357" s="201"/>
      <c r="D1357" s="361"/>
    </row>
    <row r="1358" spans="1:4" ht="13.5">
      <c r="A1358" s="201"/>
      <c r="B1358" s="201"/>
      <c r="C1358" s="201"/>
      <c r="D1358" s="361"/>
    </row>
    <row r="1359" spans="1:4" ht="13.5">
      <c r="A1359" s="201"/>
      <c r="B1359" s="201"/>
      <c r="C1359" s="201"/>
      <c r="D1359" s="361"/>
    </row>
    <row r="1360" spans="1:4" ht="13.5">
      <c r="A1360" s="201"/>
      <c r="B1360" s="201"/>
      <c r="C1360" s="201"/>
      <c r="D1360" s="361"/>
    </row>
    <row r="1361" spans="1:4" ht="13.5">
      <c r="A1361" s="201"/>
      <c r="B1361" s="201"/>
      <c r="C1361" s="201"/>
      <c r="D1361" s="361"/>
    </row>
    <row r="1362" spans="1:4" ht="13.5">
      <c r="A1362" s="201"/>
      <c r="B1362" s="201"/>
      <c r="C1362" s="201"/>
      <c r="D1362" s="361"/>
    </row>
    <row r="1363" spans="1:4" ht="13.5">
      <c r="A1363" s="201"/>
      <c r="B1363" s="201"/>
      <c r="C1363" s="201"/>
      <c r="D1363" s="361"/>
    </row>
    <row r="1364" spans="1:4" ht="13.5">
      <c r="A1364" s="201"/>
      <c r="B1364" s="201"/>
      <c r="C1364" s="201"/>
      <c r="D1364" s="361"/>
    </row>
    <row r="1365" spans="1:4" ht="13.5">
      <c r="A1365" s="201"/>
      <c r="B1365" s="201"/>
      <c r="C1365" s="201"/>
      <c r="D1365" s="361"/>
    </row>
    <row r="1366" spans="1:4" ht="13.5">
      <c r="A1366" s="201"/>
      <c r="B1366" s="201"/>
      <c r="C1366" s="201"/>
      <c r="D1366" s="361"/>
    </row>
    <row r="1367" spans="1:4" ht="13.5">
      <c r="A1367" s="201"/>
      <c r="B1367" s="201"/>
      <c r="C1367" s="201"/>
      <c r="D1367" s="361"/>
    </row>
    <row r="1368" spans="1:4" ht="13.5">
      <c r="A1368" s="201"/>
      <c r="B1368" s="201"/>
      <c r="C1368" s="201"/>
      <c r="D1368" s="361"/>
    </row>
    <row r="1369" spans="1:4" ht="13.5">
      <c r="A1369" s="201"/>
      <c r="B1369" s="201"/>
      <c r="C1369" s="201"/>
      <c r="D1369" s="361"/>
    </row>
    <row r="1370" spans="1:4" ht="13.5">
      <c r="A1370" s="201"/>
      <c r="B1370" s="201"/>
      <c r="C1370" s="201"/>
      <c r="D1370" s="361"/>
    </row>
    <row r="1371" spans="1:4" ht="13.5">
      <c r="A1371" s="201"/>
      <c r="B1371" s="201"/>
      <c r="C1371" s="201"/>
      <c r="D1371" s="361"/>
    </row>
    <row r="1372" spans="1:4" ht="13.5">
      <c r="A1372" s="201"/>
      <c r="B1372" s="201"/>
      <c r="C1372" s="201"/>
      <c r="D1372" s="361"/>
    </row>
    <row r="1373" spans="1:4" ht="13.5">
      <c r="A1373" s="201"/>
      <c r="B1373" s="201"/>
      <c r="C1373" s="201"/>
      <c r="D1373" s="361"/>
    </row>
    <row r="1374" spans="1:4" ht="13.5">
      <c r="A1374" s="201"/>
      <c r="B1374" s="201"/>
      <c r="C1374" s="201"/>
      <c r="D1374" s="361"/>
    </row>
    <row r="1375" spans="1:4" ht="13.5">
      <c r="A1375" s="201"/>
      <c r="B1375" s="201"/>
      <c r="C1375" s="201"/>
      <c r="D1375" s="361"/>
    </row>
    <row r="1376" spans="1:4" ht="13.5">
      <c r="A1376" s="201"/>
      <c r="B1376" s="201"/>
      <c r="C1376" s="201"/>
      <c r="D1376" s="361"/>
    </row>
    <row r="1377" spans="1:4" ht="13.5">
      <c r="A1377" s="201"/>
      <c r="B1377" s="201"/>
      <c r="C1377" s="201"/>
      <c r="D1377" s="361"/>
    </row>
    <row r="1378" spans="1:4" ht="13.5">
      <c r="A1378" s="201"/>
      <c r="B1378" s="201"/>
      <c r="C1378" s="201"/>
      <c r="D1378" s="361"/>
    </row>
    <row r="1379" spans="1:4" ht="13.5">
      <c r="A1379" s="201"/>
      <c r="B1379" s="201"/>
      <c r="C1379" s="201"/>
      <c r="D1379" s="361"/>
    </row>
    <row r="1380" spans="1:4" ht="13.5">
      <c r="A1380" s="201"/>
      <c r="B1380" s="201"/>
      <c r="C1380" s="201"/>
      <c r="D1380" s="361"/>
    </row>
    <row r="1381" spans="1:4" ht="13.5">
      <c r="A1381" s="201"/>
      <c r="B1381" s="201"/>
      <c r="C1381" s="201"/>
      <c r="D1381" s="361"/>
    </row>
    <row r="1382" spans="1:4" ht="13.5">
      <c r="A1382" s="201"/>
      <c r="B1382" s="201"/>
      <c r="C1382" s="201"/>
      <c r="D1382" s="361"/>
    </row>
    <row r="1383" spans="1:4" ht="13.5">
      <c r="A1383" s="201"/>
      <c r="B1383" s="201"/>
      <c r="C1383" s="201"/>
      <c r="D1383" s="361"/>
    </row>
    <row r="1384" spans="1:4" ht="13.5">
      <c r="A1384" s="201"/>
      <c r="B1384" s="201"/>
      <c r="C1384" s="201"/>
      <c r="D1384" s="361"/>
    </row>
    <row r="1385" spans="1:4" ht="13.5">
      <c r="A1385" s="201"/>
      <c r="B1385" s="201"/>
      <c r="C1385" s="201"/>
      <c r="D1385" s="361"/>
    </row>
    <row r="1386" spans="1:4" ht="13.5">
      <c r="A1386" s="201"/>
      <c r="B1386" s="201"/>
      <c r="C1386" s="201"/>
      <c r="D1386" s="361"/>
    </row>
    <row r="1387" spans="1:4" ht="13.5">
      <c r="A1387" s="201"/>
      <c r="B1387" s="201"/>
      <c r="C1387" s="201"/>
      <c r="D1387" s="361"/>
    </row>
    <row r="1388" spans="1:4" ht="13.5">
      <c r="A1388" s="201"/>
      <c r="B1388" s="201"/>
      <c r="C1388" s="201"/>
      <c r="D1388" s="361"/>
    </row>
    <row r="1389" spans="1:4" ht="13.5">
      <c r="A1389" s="201"/>
      <c r="B1389" s="201"/>
      <c r="C1389" s="201"/>
      <c r="D1389" s="361"/>
    </row>
    <row r="1390" spans="1:4" ht="13.5">
      <c r="A1390" s="201"/>
      <c r="B1390" s="201"/>
      <c r="C1390" s="201"/>
      <c r="D1390" s="361"/>
    </row>
    <row r="1391" spans="1:4" ht="13.5">
      <c r="A1391" s="201"/>
      <c r="B1391" s="201"/>
      <c r="C1391" s="201"/>
      <c r="D1391" s="361"/>
    </row>
    <row r="1392" spans="1:4" ht="13.5">
      <c r="A1392" s="201"/>
      <c r="B1392" s="201"/>
      <c r="C1392" s="201"/>
      <c r="D1392" s="361"/>
    </row>
    <row r="1393" spans="1:4" ht="13.5">
      <c r="A1393" s="201"/>
      <c r="B1393" s="201"/>
      <c r="C1393" s="201"/>
      <c r="D1393" s="361"/>
    </row>
    <row r="1394" spans="1:4" ht="13.5">
      <c r="A1394" s="201"/>
      <c r="B1394" s="201"/>
      <c r="C1394" s="201"/>
      <c r="D1394" s="361"/>
    </row>
    <row r="1395" spans="1:4" ht="13.5">
      <c r="A1395" s="201"/>
      <c r="B1395" s="201"/>
      <c r="C1395" s="201"/>
      <c r="D1395" s="361"/>
    </row>
    <row r="1396" spans="1:4" ht="13.5">
      <c r="A1396" s="201"/>
      <c r="B1396" s="201"/>
      <c r="C1396" s="201"/>
      <c r="D1396" s="361"/>
    </row>
    <row r="1397" spans="1:4" ht="13.5">
      <c r="A1397" s="201"/>
      <c r="B1397" s="201"/>
      <c r="C1397" s="201"/>
      <c r="D1397" s="361"/>
    </row>
    <row r="1398" spans="1:4" ht="13.5">
      <c r="A1398" s="201"/>
      <c r="B1398" s="201"/>
      <c r="C1398" s="201"/>
      <c r="D1398" s="361"/>
    </row>
    <row r="1399" spans="1:4" ht="13.5">
      <c r="A1399" s="201"/>
      <c r="B1399" s="201"/>
      <c r="C1399" s="201"/>
      <c r="D1399" s="361"/>
    </row>
    <row r="1400" spans="1:4" ht="13.5">
      <c r="A1400" s="201"/>
      <c r="B1400" s="201"/>
      <c r="C1400" s="201"/>
      <c r="D1400" s="361"/>
    </row>
    <row r="1401" spans="1:4" ht="13.5">
      <c r="A1401" s="201"/>
      <c r="B1401" s="201"/>
      <c r="C1401" s="201"/>
      <c r="D1401" s="361"/>
    </row>
    <row r="1402" spans="1:4" ht="13.5">
      <c r="A1402" s="201"/>
      <c r="B1402" s="201"/>
      <c r="C1402" s="201"/>
      <c r="D1402" s="361"/>
    </row>
    <row r="1403" spans="1:4" ht="13.5">
      <c r="A1403" s="201"/>
      <c r="B1403" s="201"/>
      <c r="C1403" s="201"/>
      <c r="D1403" s="361"/>
    </row>
    <row r="1404" spans="1:4" ht="13.5">
      <c r="A1404" s="201"/>
      <c r="B1404" s="201"/>
      <c r="C1404" s="201"/>
      <c r="D1404" s="361"/>
    </row>
    <row r="1405" spans="1:4" ht="13.5">
      <c r="A1405" s="201"/>
      <c r="B1405" s="201"/>
      <c r="C1405" s="201"/>
      <c r="D1405" s="361"/>
    </row>
    <row r="1406" spans="1:4" ht="13.5">
      <c r="A1406" s="201"/>
      <c r="B1406" s="201"/>
      <c r="C1406" s="201"/>
      <c r="D1406" s="361"/>
    </row>
    <row r="1407" spans="1:4" ht="13.5">
      <c r="A1407" s="201"/>
      <c r="B1407" s="201"/>
      <c r="C1407" s="201"/>
      <c r="D1407" s="362"/>
    </row>
    <row r="1408" spans="1:4" ht="13.5">
      <c r="A1408" s="201"/>
      <c r="B1408" s="201"/>
      <c r="C1408" s="201"/>
      <c r="D1408" s="362"/>
    </row>
    <row r="1409" spans="1:4" ht="13.5">
      <c r="A1409" s="201"/>
      <c r="B1409" s="201"/>
      <c r="C1409" s="201"/>
      <c r="D1409" s="362"/>
    </row>
    <row r="1410" spans="1:4" ht="13.5">
      <c r="A1410" s="201"/>
      <c r="B1410" s="201"/>
      <c r="C1410" s="201"/>
      <c r="D1410" s="362"/>
    </row>
    <row r="1411" spans="1:4" ht="13.5">
      <c r="A1411" s="201"/>
      <c r="B1411" s="201"/>
      <c r="C1411" s="201"/>
      <c r="D1411" s="362"/>
    </row>
    <row r="1412" spans="1:4" ht="13.5">
      <c r="A1412" s="201"/>
      <c r="B1412" s="201"/>
      <c r="C1412" s="201"/>
      <c r="D1412" s="362"/>
    </row>
    <row r="1413" spans="1:4" ht="13.5">
      <c r="A1413" s="201"/>
      <c r="B1413" s="201"/>
      <c r="C1413" s="201"/>
      <c r="D1413" s="362"/>
    </row>
    <row r="1414" spans="1:4" ht="13.5">
      <c r="A1414" s="201"/>
      <c r="B1414" s="201"/>
      <c r="C1414" s="201"/>
      <c r="D1414" s="361"/>
    </row>
    <row r="1415" spans="1:4" ht="13.5">
      <c r="A1415" s="201"/>
      <c r="B1415" s="201"/>
      <c r="C1415" s="201"/>
      <c r="D1415" s="361"/>
    </row>
    <row r="1416" spans="1:4" ht="13.5">
      <c r="A1416" s="201"/>
      <c r="B1416" s="201"/>
      <c r="C1416" s="201"/>
      <c r="D1416" s="361"/>
    </row>
    <row r="1417" spans="1:4" ht="13.5">
      <c r="A1417" s="201"/>
      <c r="B1417" s="201"/>
      <c r="C1417" s="201"/>
      <c r="D1417" s="362"/>
    </row>
    <row r="1418" spans="1:4" ht="13.5">
      <c r="A1418" s="201"/>
      <c r="B1418" s="201"/>
      <c r="C1418" s="201"/>
      <c r="D1418" s="362"/>
    </row>
    <row r="1419" spans="1:4" ht="13.5">
      <c r="A1419" s="201"/>
      <c r="B1419" s="201"/>
      <c r="C1419" s="201"/>
      <c r="D1419" s="362"/>
    </row>
    <row r="1420" spans="1:4" ht="13.5">
      <c r="A1420" s="201"/>
      <c r="B1420" s="201"/>
      <c r="C1420" s="201"/>
      <c r="D1420" s="362"/>
    </row>
    <row r="1421" spans="1:4" ht="13.5">
      <c r="A1421" s="201"/>
      <c r="B1421" s="201"/>
      <c r="C1421" s="201"/>
      <c r="D1421" s="362"/>
    </row>
    <row r="1422" spans="1:4" ht="13.5">
      <c r="A1422" s="201"/>
      <c r="B1422" s="201"/>
      <c r="C1422" s="201"/>
      <c r="D1422" s="362"/>
    </row>
    <row r="1423" spans="1:4" ht="13.5">
      <c r="A1423" s="201"/>
      <c r="B1423" s="201"/>
      <c r="C1423" s="201"/>
      <c r="D1423" s="362"/>
    </row>
    <row r="1424" spans="1:4" ht="13.5">
      <c r="A1424" s="201"/>
      <c r="B1424" s="201"/>
      <c r="C1424" s="201"/>
      <c r="D1424" s="362"/>
    </row>
    <row r="1425" spans="1:4" ht="13.5">
      <c r="A1425" s="201"/>
      <c r="B1425" s="201"/>
      <c r="C1425" s="201"/>
      <c r="D1425" s="362"/>
    </row>
    <row r="1426" spans="1:4" ht="13.5">
      <c r="A1426" s="201"/>
      <c r="B1426" s="201"/>
      <c r="C1426" s="201"/>
      <c r="D1426" s="362"/>
    </row>
    <row r="1427" spans="1:4" ht="13.5">
      <c r="A1427" s="201"/>
      <c r="B1427" s="201"/>
      <c r="C1427" s="201"/>
      <c r="D1427" s="362"/>
    </row>
    <row r="1428" spans="1:4" ht="13.5">
      <c r="A1428" s="201"/>
      <c r="B1428" s="201"/>
      <c r="C1428" s="201"/>
      <c r="D1428" s="362"/>
    </row>
    <row r="1429" spans="1:4" ht="13.5">
      <c r="A1429" s="201"/>
      <c r="B1429" s="201"/>
      <c r="C1429" s="201"/>
      <c r="D1429" s="362"/>
    </row>
    <row r="1430" spans="1:4" ht="13.5">
      <c r="A1430" s="201"/>
      <c r="B1430" s="201"/>
      <c r="C1430" s="201"/>
      <c r="D1430" s="362"/>
    </row>
    <row r="1431" spans="1:4" ht="13.5">
      <c r="A1431" s="201"/>
      <c r="B1431" s="201"/>
      <c r="C1431" s="201"/>
      <c r="D1431" s="362"/>
    </row>
    <row r="1432" spans="1:4" ht="13.5">
      <c r="A1432" s="201"/>
      <c r="B1432" s="201"/>
      <c r="C1432" s="201"/>
      <c r="D1432" s="362"/>
    </row>
    <row r="1433" spans="1:4" ht="13.5">
      <c r="A1433" s="201"/>
      <c r="B1433" s="201"/>
      <c r="C1433" s="201"/>
      <c r="D1433" s="362"/>
    </row>
    <row r="1434" spans="1:4" ht="13.5">
      <c r="A1434" s="201"/>
      <c r="B1434" s="201"/>
      <c r="C1434" s="201"/>
      <c r="D1434" s="362"/>
    </row>
    <row r="1435" spans="1:4" ht="13.5">
      <c r="A1435" s="201"/>
      <c r="B1435" s="201"/>
      <c r="C1435" s="201"/>
      <c r="D1435" s="362"/>
    </row>
    <row r="1436" spans="1:4" ht="13.5">
      <c r="A1436" s="201"/>
      <c r="B1436" s="201"/>
      <c r="C1436" s="201"/>
      <c r="D1436" s="362"/>
    </row>
    <row r="1437" spans="1:4" ht="13.5">
      <c r="A1437" s="201"/>
      <c r="B1437" s="201"/>
      <c r="C1437" s="201"/>
      <c r="D1437" s="362"/>
    </row>
    <row r="1438" spans="1:4" ht="13.5">
      <c r="A1438" s="201"/>
      <c r="B1438" s="201"/>
      <c r="C1438" s="201"/>
      <c r="D1438" s="362"/>
    </row>
    <row r="1439" spans="1:4" ht="13.5">
      <c r="A1439" s="201"/>
      <c r="B1439" s="201"/>
      <c r="C1439" s="201"/>
      <c r="D1439" s="362"/>
    </row>
    <row r="1440" spans="1:4" ht="13.5">
      <c r="A1440" s="201"/>
      <c r="B1440" s="201"/>
      <c r="C1440" s="201"/>
      <c r="D1440" s="362"/>
    </row>
    <row r="1441" spans="1:4" ht="13.5">
      <c r="A1441" s="201"/>
      <c r="B1441" s="201"/>
      <c r="C1441" s="201"/>
      <c r="D1441" s="362"/>
    </row>
    <row r="1442" spans="1:4" ht="13.5">
      <c r="A1442" s="201"/>
      <c r="B1442" s="201"/>
      <c r="C1442" s="201"/>
      <c r="D1442" s="362"/>
    </row>
    <row r="1443" spans="1:4" ht="13.5">
      <c r="A1443" s="201"/>
      <c r="B1443" s="201"/>
      <c r="C1443" s="201"/>
      <c r="D1443" s="362"/>
    </row>
    <row r="1444" spans="1:4" ht="13.5">
      <c r="A1444" s="201"/>
      <c r="B1444" s="201"/>
      <c r="C1444" s="201"/>
      <c r="D1444" s="361"/>
    </row>
    <row r="1445" spans="1:4" ht="13.5">
      <c r="A1445" s="201"/>
      <c r="B1445" s="201"/>
      <c r="C1445" s="201"/>
      <c r="D1445" s="361"/>
    </row>
    <row r="1446" spans="1:4" ht="13.5">
      <c r="A1446" s="201"/>
      <c r="B1446" s="201"/>
      <c r="C1446" s="201"/>
      <c r="D1446" s="361"/>
    </row>
    <row r="1447" spans="1:4" ht="13.5">
      <c r="A1447" s="201"/>
      <c r="B1447" s="201"/>
      <c r="C1447" s="201"/>
      <c r="D1447" s="361"/>
    </row>
    <row r="1448" spans="1:4" ht="13.5">
      <c r="A1448" s="201"/>
      <c r="B1448" s="201"/>
      <c r="C1448" s="201"/>
      <c r="D1448" s="361"/>
    </row>
    <row r="1449" spans="1:4" ht="13.5">
      <c r="A1449" s="201"/>
      <c r="B1449" s="201"/>
      <c r="C1449" s="201"/>
      <c r="D1449" s="361"/>
    </row>
    <row r="1450" spans="1:4" ht="13.5">
      <c r="A1450" s="201"/>
      <c r="B1450" s="201"/>
      <c r="C1450" s="201"/>
      <c r="D1450" s="361"/>
    </row>
    <row r="1451" spans="1:4" ht="13.5">
      <c r="A1451" s="201"/>
      <c r="B1451" s="201"/>
      <c r="C1451" s="201"/>
      <c r="D1451" s="361"/>
    </row>
    <row r="1452" spans="1:4" ht="13.5">
      <c r="A1452" s="201"/>
      <c r="B1452" s="201"/>
      <c r="C1452" s="201"/>
      <c r="D1452" s="361"/>
    </row>
    <row r="1453" spans="1:4" ht="13.5">
      <c r="A1453" s="201"/>
      <c r="B1453" s="201"/>
      <c r="C1453" s="201"/>
      <c r="D1453" s="361"/>
    </row>
    <row r="1454" spans="1:4" ht="13.5">
      <c r="A1454" s="201"/>
      <c r="B1454" s="201"/>
      <c r="C1454" s="201"/>
      <c r="D1454" s="361"/>
    </row>
    <row r="1455" spans="1:4" ht="13.5">
      <c r="A1455" s="201"/>
      <c r="B1455" s="201"/>
      <c r="C1455" s="201"/>
      <c r="D1455" s="361"/>
    </row>
    <row r="1456" spans="1:4" ht="13.5">
      <c r="A1456" s="201"/>
      <c r="B1456" s="201"/>
      <c r="C1456" s="201"/>
      <c r="D1456" s="361"/>
    </row>
    <row r="1457" spans="1:4" ht="13.5">
      <c r="A1457" s="201"/>
      <c r="B1457" s="201"/>
      <c r="C1457" s="201"/>
      <c r="D1457" s="361"/>
    </row>
    <row r="1458" spans="1:4" ht="13.5">
      <c r="A1458" s="201"/>
      <c r="B1458" s="201"/>
      <c r="C1458" s="201"/>
      <c r="D1458" s="361"/>
    </row>
    <row r="1459" spans="1:4" ht="13.5">
      <c r="A1459" s="201"/>
      <c r="B1459" s="201"/>
      <c r="C1459" s="201"/>
      <c r="D1459" s="361"/>
    </row>
    <row r="1460" spans="1:4" ht="13.5">
      <c r="A1460" s="201"/>
      <c r="B1460" s="201"/>
      <c r="C1460" s="201"/>
      <c r="D1460" s="361"/>
    </row>
    <row r="1461" spans="1:4" ht="13.5">
      <c r="A1461" s="201"/>
      <c r="B1461" s="201"/>
      <c r="C1461" s="201"/>
      <c r="D1461" s="361"/>
    </row>
    <row r="1462" spans="1:4" ht="13.5">
      <c r="A1462" s="201"/>
      <c r="B1462" s="201"/>
      <c r="C1462" s="201"/>
      <c r="D1462" s="361"/>
    </row>
    <row r="1463" spans="1:4" ht="13.5">
      <c r="A1463" s="201"/>
      <c r="B1463" s="201"/>
      <c r="C1463" s="201"/>
      <c r="D1463" s="361"/>
    </row>
    <row r="1464" spans="1:4" ht="13.5">
      <c r="A1464" s="201"/>
      <c r="B1464" s="201"/>
      <c r="C1464" s="201"/>
      <c r="D1464" s="361"/>
    </row>
    <row r="1465" spans="1:4" ht="13.5">
      <c r="A1465" s="201"/>
      <c r="B1465" s="201"/>
      <c r="C1465" s="201"/>
      <c r="D1465" s="361"/>
    </row>
    <row r="1466" spans="1:4" ht="13.5">
      <c r="A1466" s="201"/>
      <c r="B1466" s="201"/>
      <c r="C1466" s="201"/>
      <c r="D1466" s="361"/>
    </row>
    <row r="1467" spans="1:4" ht="13.5">
      <c r="A1467" s="201"/>
      <c r="B1467" s="201"/>
      <c r="C1467" s="201"/>
      <c r="D1467" s="361"/>
    </row>
    <row r="1468" spans="1:4" ht="13.5">
      <c r="A1468" s="201"/>
      <c r="B1468" s="201"/>
      <c r="C1468" s="201"/>
      <c r="D1468" s="361"/>
    </row>
    <row r="1469" spans="1:4" ht="13.5">
      <c r="A1469" s="201"/>
      <c r="B1469" s="201"/>
      <c r="C1469" s="201"/>
      <c r="D1469" s="361"/>
    </row>
    <row r="1470" spans="1:4" ht="13.5">
      <c r="A1470" s="201"/>
      <c r="B1470" s="201"/>
      <c r="C1470" s="201"/>
      <c r="D1470" s="361"/>
    </row>
    <row r="1471" spans="1:4" ht="13.5">
      <c r="A1471" s="201"/>
      <c r="B1471" s="201"/>
      <c r="C1471" s="201"/>
      <c r="D1471" s="361"/>
    </row>
    <row r="1472" spans="1:4" ht="13.5">
      <c r="A1472" s="201"/>
      <c r="B1472" s="201"/>
      <c r="C1472" s="201"/>
      <c r="D1472" s="361"/>
    </row>
    <row r="1473" spans="1:4" ht="13.5">
      <c r="A1473" s="201"/>
      <c r="B1473" s="201"/>
      <c r="C1473" s="201"/>
      <c r="D1473" s="361"/>
    </row>
    <row r="1474" spans="1:4" ht="13.5">
      <c r="A1474" s="201"/>
      <c r="B1474" s="201"/>
      <c r="C1474" s="201"/>
      <c r="D1474" s="361"/>
    </row>
    <row r="1475" spans="1:4" ht="13.5">
      <c r="A1475" s="201"/>
      <c r="B1475" s="201"/>
      <c r="C1475" s="201"/>
      <c r="D1475" s="361"/>
    </row>
    <row r="1476" spans="1:4" ht="13.5">
      <c r="A1476" s="201"/>
      <c r="B1476" s="201"/>
      <c r="C1476" s="201"/>
      <c r="D1476" s="361"/>
    </row>
    <row r="1477" spans="1:4" ht="13.5">
      <c r="A1477" s="201"/>
      <c r="B1477" s="201"/>
      <c r="C1477" s="201"/>
      <c r="D1477" s="361"/>
    </row>
    <row r="1478" spans="1:4" ht="13.5">
      <c r="A1478" s="201"/>
      <c r="B1478" s="201"/>
      <c r="C1478" s="201"/>
      <c r="D1478" s="361"/>
    </row>
    <row r="1479" spans="1:4" ht="13.5">
      <c r="A1479" s="201"/>
      <c r="B1479" s="201"/>
      <c r="C1479" s="201"/>
      <c r="D1479" s="361"/>
    </row>
    <row r="1480" spans="1:4" ht="13.5">
      <c r="A1480" s="201"/>
      <c r="B1480" s="201"/>
      <c r="C1480" s="201"/>
      <c r="D1480" s="361"/>
    </row>
    <row r="1481" spans="1:4" ht="13.5">
      <c r="A1481" s="201"/>
      <c r="B1481" s="201"/>
      <c r="C1481" s="201"/>
      <c r="D1481" s="361"/>
    </row>
    <row r="1482" spans="1:4" ht="13.5">
      <c r="A1482" s="201"/>
      <c r="B1482" s="201"/>
      <c r="C1482" s="201"/>
      <c r="D1482" s="361"/>
    </row>
    <row r="1483" spans="1:4" ht="13.5">
      <c r="A1483" s="201"/>
      <c r="B1483" s="201"/>
      <c r="C1483" s="201"/>
      <c r="D1483" s="361"/>
    </row>
    <row r="1484" spans="1:4" ht="13.5">
      <c r="A1484" s="201"/>
      <c r="B1484" s="201"/>
      <c r="C1484" s="201"/>
      <c r="D1484" s="361"/>
    </row>
    <row r="1485" spans="1:4" ht="13.5">
      <c r="A1485" s="201"/>
      <c r="B1485" s="201"/>
      <c r="C1485" s="201"/>
      <c r="D1485" s="361"/>
    </row>
    <row r="1486" spans="1:4" ht="13.5">
      <c r="A1486" s="201"/>
      <c r="B1486" s="201"/>
      <c r="C1486" s="201"/>
      <c r="D1486" s="361"/>
    </row>
    <row r="1487" spans="1:4" ht="13.5">
      <c r="A1487" s="201"/>
      <c r="B1487" s="201"/>
      <c r="C1487" s="201"/>
      <c r="D1487" s="361"/>
    </row>
    <row r="1488" spans="1:4" ht="13.5">
      <c r="A1488" s="201"/>
      <c r="B1488" s="201"/>
      <c r="C1488" s="201"/>
      <c r="D1488" s="361"/>
    </row>
    <row r="1489" spans="1:4" ht="13.5">
      <c r="A1489" s="201"/>
      <c r="B1489" s="201"/>
      <c r="C1489" s="201"/>
      <c r="D1489" s="361"/>
    </row>
    <row r="1490" spans="1:4" ht="13.5">
      <c r="A1490" s="201"/>
      <c r="B1490" s="201"/>
      <c r="C1490" s="201"/>
      <c r="D1490" s="361"/>
    </row>
    <row r="1491" spans="1:4" ht="13.5">
      <c r="A1491" s="201"/>
      <c r="B1491" s="201"/>
      <c r="C1491" s="201"/>
      <c r="D1491" s="361"/>
    </row>
    <row r="1492" spans="1:4" ht="13.5">
      <c r="A1492" s="201"/>
      <c r="B1492" s="201"/>
      <c r="C1492" s="201"/>
      <c r="D1492" s="361"/>
    </row>
    <row r="1493" spans="1:4" ht="13.5">
      <c r="A1493" s="201"/>
      <c r="B1493" s="201"/>
      <c r="C1493" s="201"/>
      <c r="D1493" s="361"/>
    </row>
    <row r="1494" spans="1:4" ht="13.5">
      <c r="A1494" s="201"/>
      <c r="B1494" s="201"/>
      <c r="C1494" s="201"/>
      <c r="D1494" s="361"/>
    </row>
    <row r="1495" spans="1:4" ht="13.5">
      <c r="A1495" s="201"/>
      <c r="B1495" s="201"/>
      <c r="C1495" s="201"/>
      <c r="D1495" s="361"/>
    </row>
    <row r="1496" spans="1:4" ht="13.5">
      <c r="A1496" s="201"/>
      <c r="B1496" s="201"/>
      <c r="C1496" s="201"/>
      <c r="D1496" s="361"/>
    </row>
    <row r="1497" spans="1:4" ht="13.5">
      <c r="A1497" s="201"/>
      <c r="B1497" s="201"/>
      <c r="C1497" s="201"/>
      <c r="D1497" s="361"/>
    </row>
    <row r="1498" spans="1:4" ht="13.5">
      <c r="A1498" s="201"/>
      <c r="B1498" s="201"/>
      <c r="C1498" s="201"/>
      <c r="D1498" s="361"/>
    </row>
    <row r="1499" spans="1:4" ht="13.5">
      <c r="A1499" s="201"/>
      <c r="B1499" s="201"/>
      <c r="C1499" s="201"/>
      <c r="D1499" s="361"/>
    </row>
    <row r="1500" spans="1:4" ht="13.5">
      <c r="A1500" s="201"/>
      <c r="B1500" s="201"/>
      <c r="C1500" s="201"/>
      <c r="D1500" s="361"/>
    </row>
    <row r="1501" spans="1:4" ht="13.5">
      <c r="A1501" s="201"/>
      <c r="B1501" s="201"/>
      <c r="C1501" s="201"/>
      <c r="D1501" s="361"/>
    </row>
    <row r="1502" spans="1:4" ht="13.5">
      <c r="A1502" s="201"/>
      <c r="B1502" s="201"/>
      <c r="C1502" s="201"/>
      <c r="D1502" s="361"/>
    </row>
    <row r="1503" spans="1:4" ht="13.5">
      <c r="A1503" s="201"/>
      <c r="B1503" s="201"/>
      <c r="C1503" s="201"/>
      <c r="D1503" s="361"/>
    </row>
    <row r="1504" spans="1:4" ht="13.5">
      <c r="A1504" s="201"/>
      <c r="B1504" s="201"/>
      <c r="C1504" s="201"/>
      <c r="D1504" s="361"/>
    </row>
    <row r="1505" spans="1:4" ht="13.5">
      <c r="A1505" s="201"/>
      <c r="B1505" s="201"/>
      <c r="C1505" s="201"/>
      <c r="D1505" s="361"/>
    </row>
    <row r="1506" spans="1:4" ht="13.5">
      <c r="A1506" s="201"/>
      <c r="B1506" s="201"/>
      <c r="C1506" s="201"/>
      <c r="D1506" s="361"/>
    </row>
    <row r="1507" spans="1:4" ht="13.5">
      <c r="A1507" s="201"/>
      <c r="B1507" s="201"/>
      <c r="C1507" s="201"/>
      <c r="D1507" s="361"/>
    </row>
    <row r="1508" spans="1:4" ht="13.5">
      <c r="A1508" s="201"/>
      <c r="B1508" s="201"/>
      <c r="C1508" s="201"/>
      <c r="D1508" s="361"/>
    </row>
    <row r="1509" spans="1:4" ht="13.5">
      <c r="A1509" s="201"/>
      <c r="B1509" s="201"/>
      <c r="C1509" s="201"/>
      <c r="D1509" s="362"/>
    </row>
    <row r="1510" spans="1:4" ht="13.5">
      <c r="A1510" s="201"/>
      <c r="B1510" s="201"/>
      <c r="C1510" s="201"/>
      <c r="D1510" s="362"/>
    </row>
    <row r="1511" spans="1:4" ht="13.5">
      <c r="A1511" s="201"/>
      <c r="B1511" s="201"/>
      <c r="C1511" s="201"/>
      <c r="D1511" s="362"/>
    </row>
    <row r="1512" spans="1:4" ht="13.5">
      <c r="A1512" s="201"/>
      <c r="B1512" s="201"/>
      <c r="C1512" s="201"/>
      <c r="D1512" s="362"/>
    </row>
    <row r="1513" spans="1:4" ht="13.5">
      <c r="A1513" s="201"/>
      <c r="B1513" s="201"/>
      <c r="C1513" s="201"/>
      <c r="D1513" s="361"/>
    </row>
    <row r="1514" spans="1:4" ht="13.5">
      <c r="A1514" s="201"/>
      <c r="B1514" s="201"/>
      <c r="C1514" s="201"/>
      <c r="D1514" s="361"/>
    </row>
    <row r="1515" spans="1:4" ht="13.5">
      <c r="A1515" s="201"/>
      <c r="B1515" s="201"/>
      <c r="C1515" s="201"/>
      <c r="D1515" s="361"/>
    </row>
    <row r="1516" spans="1:4" ht="13.5">
      <c r="A1516" s="201"/>
      <c r="B1516" s="201"/>
      <c r="C1516" s="201"/>
      <c r="D1516" s="361"/>
    </row>
    <row r="1517" spans="1:4" ht="13.5">
      <c r="A1517" s="201"/>
      <c r="B1517" s="201"/>
      <c r="C1517" s="201"/>
      <c r="D1517" s="361"/>
    </row>
    <row r="1518" spans="1:4" ht="13.5">
      <c r="A1518" s="201"/>
      <c r="B1518" s="201"/>
      <c r="C1518" s="201"/>
      <c r="D1518" s="361"/>
    </row>
    <row r="1519" spans="1:4" ht="13.5">
      <c r="A1519" s="201"/>
      <c r="B1519" s="201"/>
      <c r="C1519" s="201"/>
      <c r="D1519" s="361"/>
    </row>
    <row r="1520" spans="1:4" ht="13.5">
      <c r="A1520" s="201"/>
      <c r="B1520" s="201"/>
      <c r="C1520" s="201"/>
      <c r="D1520" s="361"/>
    </row>
    <row r="1521" spans="1:4" ht="13.5">
      <c r="A1521" s="201"/>
      <c r="B1521" s="201"/>
      <c r="C1521" s="201"/>
      <c r="D1521" s="361"/>
    </row>
    <row r="1522" spans="1:4" ht="13.5">
      <c r="A1522" s="201"/>
      <c r="B1522" s="201"/>
      <c r="C1522" s="201"/>
      <c r="D1522" s="361"/>
    </row>
    <row r="1523" spans="1:4" ht="13.5">
      <c r="A1523" s="201"/>
      <c r="B1523" s="201"/>
      <c r="C1523" s="201"/>
      <c r="D1523" s="361"/>
    </row>
    <row r="1524" spans="1:4" ht="13.5">
      <c r="A1524" s="201"/>
      <c r="B1524" s="201"/>
      <c r="C1524" s="201"/>
      <c r="D1524" s="361"/>
    </row>
    <row r="1525" spans="1:4" ht="13.5">
      <c r="A1525" s="201"/>
      <c r="B1525" s="201"/>
      <c r="C1525" s="201"/>
      <c r="D1525" s="361"/>
    </row>
    <row r="1526" spans="1:4" ht="13.5">
      <c r="A1526" s="201"/>
      <c r="B1526" s="201"/>
      <c r="C1526" s="201"/>
      <c r="D1526" s="361"/>
    </row>
    <row r="1527" spans="1:4" ht="13.5">
      <c r="A1527" s="201"/>
      <c r="B1527" s="201"/>
      <c r="C1527" s="201"/>
      <c r="D1527" s="361"/>
    </row>
    <row r="1528" spans="1:4" ht="13.5">
      <c r="A1528" s="201"/>
      <c r="B1528" s="201"/>
      <c r="C1528" s="201"/>
      <c r="D1528" s="361"/>
    </row>
    <row r="1529" spans="1:4" ht="13.5">
      <c r="A1529" s="201"/>
      <c r="B1529" s="201"/>
      <c r="C1529" s="201"/>
      <c r="D1529" s="361"/>
    </row>
    <row r="1530" spans="1:4" ht="13.5">
      <c r="A1530" s="201"/>
      <c r="B1530" s="201"/>
      <c r="C1530" s="201"/>
      <c r="D1530" s="361"/>
    </row>
    <row r="1531" spans="1:4" ht="13.5">
      <c r="A1531" s="201"/>
      <c r="B1531" s="201"/>
      <c r="C1531" s="201"/>
      <c r="D1531" s="361"/>
    </row>
    <row r="1532" spans="1:4" ht="13.5">
      <c r="A1532" s="201"/>
      <c r="B1532" s="201"/>
      <c r="C1532" s="201"/>
      <c r="D1532" s="361"/>
    </row>
    <row r="1533" spans="1:4" ht="13.5">
      <c r="A1533" s="201"/>
      <c r="B1533" s="201"/>
      <c r="C1533" s="201"/>
      <c r="D1533" s="361"/>
    </row>
    <row r="1534" spans="1:4" ht="13.5">
      <c r="A1534" s="201"/>
      <c r="B1534" s="201"/>
      <c r="C1534" s="201"/>
      <c r="D1534" s="361"/>
    </row>
    <row r="1535" spans="1:4" ht="13.5">
      <c r="A1535" s="201"/>
      <c r="B1535" s="201"/>
      <c r="C1535" s="201"/>
      <c r="D1535" s="361"/>
    </row>
    <row r="1536" spans="1:4" ht="13.5">
      <c r="A1536" s="201"/>
      <c r="B1536" s="201"/>
      <c r="C1536" s="201"/>
      <c r="D1536" s="361"/>
    </row>
    <row r="1537" spans="1:4" ht="13.5">
      <c r="A1537" s="201"/>
      <c r="B1537" s="201"/>
      <c r="C1537" s="201"/>
      <c r="D1537" s="361"/>
    </row>
    <row r="1538" spans="1:4" ht="13.5">
      <c r="A1538" s="201"/>
      <c r="B1538" s="201"/>
      <c r="C1538" s="201"/>
      <c r="D1538" s="361"/>
    </row>
    <row r="1539" spans="1:4" ht="13.5">
      <c r="A1539" s="201"/>
      <c r="B1539" s="201"/>
      <c r="C1539" s="201"/>
      <c r="D1539" s="361"/>
    </row>
    <row r="1540" spans="1:4" ht="13.5">
      <c r="A1540" s="201"/>
      <c r="B1540" s="201"/>
      <c r="C1540" s="201"/>
      <c r="D1540" s="361"/>
    </row>
    <row r="1541" spans="1:4" ht="13.5">
      <c r="A1541" s="201"/>
      <c r="B1541" s="201"/>
      <c r="C1541" s="201"/>
      <c r="D1541" s="361"/>
    </row>
    <row r="1542" spans="1:4" ht="13.5">
      <c r="A1542" s="201"/>
      <c r="B1542" s="201"/>
      <c r="C1542" s="201"/>
      <c r="D1542" s="361"/>
    </row>
    <row r="1543" spans="1:4" ht="13.5">
      <c r="A1543" s="201"/>
      <c r="B1543" s="201"/>
      <c r="C1543" s="201"/>
      <c r="D1543" s="361"/>
    </row>
    <row r="1544" spans="1:4" ht="13.5">
      <c r="A1544" s="201"/>
      <c r="B1544" s="201"/>
      <c r="C1544" s="201"/>
      <c r="D1544" s="361"/>
    </row>
    <row r="1545" spans="1:4" ht="13.5">
      <c r="A1545" s="201"/>
      <c r="B1545" s="201"/>
      <c r="C1545" s="201"/>
      <c r="D1545" s="361"/>
    </row>
    <row r="1546" spans="1:4" ht="13.5">
      <c r="A1546" s="201"/>
      <c r="B1546" s="201"/>
      <c r="C1546" s="201"/>
      <c r="D1546" s="361"/>
    </row>
    <row r="1547" spans="1:4" ht="13.5">
      <c r="A1547" s="201"/>
      <c r="B1547" s="201"/>
      <c r="C1547" s="201"/>
      <c r="D1547" s="361"/>
    </row>
    <row r="1548" spans="1:4" ht="13.5">
      <c r="A1548" s="201"/>
      <c r="B1548" s="201"/>
      <c r="C1548" s="201"/>
      <c r="D1548" s="361"/>
    </row>
    <row r="1549" spans="1:4" ht="13.5">
      <c r="A1549" s="201"/>
      <c r="B1549" s="201"/>
      <c r="C1549" s="201"/>
      <c r="D1549" s="361"/>
    </row>
    <row r="1550" spans="1:4" ht="13.5">
      <c r="A1550" s="201"/>
      <c r="B1550" s="201"/>
      <c r="C1550" s="201"/>
      <c r="D1550" s="361"/>
    </row>
    <row r="1551" spans="1:4" ht="13.5">
      <c r="A1551" s="201"/>
      <c r="B1551" s="201"/>
      <c r="C1551" s="201"/>
      <c r="D1551" s="361"/>
    </row>
    <row r="1552" spans="1:4" ht="13.5">
      <c r="A1552" s="201"/>
      <c r="B1552" s="201"/>
      <c r="C1552" s="201"/>
      <c r="D1552" s="361"/>
    </row>
    <row r="1553" spans="1:4" ht="13.5">
      <c r="A1553" s="201"/>
      <c r="B1553" s="201"/>
      <c r="C1553" s="201"/>
      <c r="D1553" s="361"/>
    </row>
    <row r="1554" spans="1:4" ht="13.5">
      <c r="A1554" s="201"/>
      <c r="B1554" s="201"/>
      <c r="C1554" s="201"/>
      <c r="D1554" s="361"/>
    </row>
    <row r="1555" spans="1:4" ht="13.5">
      <c r="A1555" s="201"/>
      <c r="B1555" s="201"/>
      <c r="C1555" s="201"/>
      <c r="D1555" s="361"/>
    </row>
    <row r="1556" spans="1:4" ht="13.5">
      <c r="A1556" s="201"/>
      <c r="B1556" s="201"/>
      <c r="C1556" s="201"/>
      <c r="D1556" s="361"/>
    </row>
    <row r="1557" spans="1:4" ht="13.5">
      <c r="A1557" s="201"/>
      <c r="B1557" s="201"/>
      <c r="C1557" s="201"/>
      <c r="D1557" s="361"/>
    </row>
    <row r="1558" spans="1:4" ht="13.5">
      <c r="A1558" s="201"/>
      <c r="B1558" s="201"/>
      <c r="C1558" s="201"/>
      <c r="D1558" s="361"/>
    </row>
    <row r="1559" spans="1:4" ht="13.5">
      <c r="A1559" s="201"/>
      <c r="B1559" s="201"/>
      <c r="C1559" s="201"/>
      <c r="D1559" s="361"/>
    </row>
    <row r="1560" spans="1:4" ht="13.5">
      <c r="A1560" s="201"/>
      <c r="B1560" s="201"/>
      <c r="C1560" s="201"/>
      <c r="D1560" s="361"/>
    </row>
    <row r="1561" spans="1:4" ht="13.5">
      <c r="A1561" s="201"/>
      <c r="B1561" s="201"/>
      <c r="C1561" s="201"/>
      <c r="D1561" s="361"/>
    </row>
    <row r="1562" spans="1:4" ht="13.5">
      <c r="A1562" s="201"/>
      <c r="B1562" s="201"/>
      <c r="C1562" s="201"/>
      <c r="D1562" s="361"/>
    </row>
    <row r="1563" spans="1:4" ht="13.5">
      <c r="A1563" s="201"/>
      <c r="B1563" s="201"/>
      <c r="C1563" s="201"/>
      <c r="D1563" s="361"/>
    </row>
    <row r="1564" spans="1:4" ht="13.5">
      <c r="A1564" s="201"/>
      <c r="B1564" s="201"/>
      <c r="C1564" s="201"/>
      <c r="D1564" s="361"/>
    </row>
    <row r="1565" spans="1:4" ht="13.5">
      <c r="A1565" s="201"/>
      <c r="B1565" s="201"/>
      <c r="C1565" s="201"/>
      <c r="D1565" s="361"/>
    </row>
    <row r="1566" spans="1:4" ht="13.5">
      <c r="A1566" s="201"/>
      <c r="B1566" s="201"/>
      <c r="C1566" s="201"/>
      <c r="D1566" s="361"/>
    </row>
    <row r="1567" spans="1:4" ht="13.5">
      <c r="A1567" s="201"/>
      <c r="B1567" s="201"/>
      <c r="C1567" s="201"/>
      <c r="D1567" s="361"/>
    </row>
    <row r="1568" spans="1:4" ht="13.5">
      <c r="A1568" s="201"/>
      <c r="B1568" s="201"/>
      <c r="C1568" s="201"/>
      <c r="D1568" s="361"/>
    </row>
    <row r="1569" spans="1:4" ht="13.5">
      <c r="A1569" s="201"/>
      <c r="B1569" s="201"/>
      <c r="C1569" s="201"/>
      <c r="D1569" s="361"/>
    </row>
    <row r="1570" spans="1:4" ht="13.5">
      <c r="A1570" s="201"/>
      <c r="B1570" s="201"/>
      <c r="C1570" s="201"/>
      <c r="D1570" s="361"/>
    </row>
    <row r="1571" spans="1:4" ht="13.5">
      <c r="A1571" s="201"/>
      <c r="B1571" s="201"/>
      <c r="C1571" s="201"/>
      <c r="D1571" s="361"/>
    </row>
    <row r="1572" spans="1:4" ht="13.5">
      <c r="A1572" s="201"/>
      <c r="B1572" s="201"/>
      <c r="C1572" s="201"/>
      <c r="D1572" s="361"/>
    </row>
    <row r="1573" spans="1:4" ht="13.5">
      <c r="A1573" s="201"/>
      <c r="B1573" s="201"/>
      <c r="C1573" s="201"/>
      <c r="D1573" s="361"/>
    </row>
    <row r="1574" spans="1:4" ht="13.5">
      <c r="A1574" s="201"/>
      <c r="B1574" s="201"/>
      <c r="C1574" s="201"/>
      <c r="D1574" s="361"/>
    </row>
    <row r="1575" spans="1:4" ht="13.5">
      <c r="A1575" s="201"/>
      <c r="B1575" s="201"/>
      <c r="C1575" s="201"/>
      <c r="D1575" s="361"/>
    </row>
    <row r="1576" spans="1:4" ht="13.5">
      <c r="A1576" s="201"/>
      <c r="B1576" s="201"/>
      <c r="C1576" s="201"/>
      <c r="D1576" s="361"/>
    </row>
    <row r="1577" spans="1:4" ht="13.5">
      <c r="A1577" s="201"/>
      <c r="B1577" s="201"/>
      <c r="C1577" s="201"/>
      <c r="D1577" s="361"/>
    </row>
    <row r="1578" spans="1:4" ht="13.5">
      <c r="A1578" s="201"/>
      <c r="B1578" s="201"/>
      <c r="C1578" s="201"/>
      <c r="D1578" s="361"/>
    </row>
    <row r="1579" spans="1:4" ht="13.5">
      <c r="A1579" s="201"/>
      <c r="B1579" s="201"/>
      <c r="C1579" s="201"/>
      <c r="D1579" s="361"/>
    </row>
    <row r="1580" spans="1:4" ht="13.5">
      <c r="A1580" s="201"/>
      <c r="B1580" s="201"/>
      <c r="C1580" s="201"/>
      <c r="D1580" s="361"/>
    </row>
    <row r="1581" spans="1:4" ht="13.5">
      <c r="A1581" s="201"/>
      <c r="B1581" s="201"/>
      <c r="C1581" s="201"/>
      <c r="D1581" s="361"/>
    </row>
    <row r="1582" spans="1:4" ht="13.5">
      <c r="A1582" s="201"/>
      <c r="B1582" s="201"/>
      <c r="C1582" s="201"/>
      <c r="D1582" s="361"/>
    </row>
    <row r="1583" spans="1:4" ht="13.5">
      <c r="A1583" s="201"/>
      <c r="B1583" s="201"/>
      <c r="C1583" s="201"/>
      <c r="D1583" s="361"/>
    </row>
    <row r="1584" spans="1:4" ht="13.5">
      <c r="A1584" s="201"/>
      <c r="B1584" s="201"/>
      <c r="C1584" s="201"/>
      <c r="D1584" s="361"/>
    </row>
    <row r="1585" spans="1:4" ht="13.5">
      <c r="A1585" s="201"/>
      <c r="B1585" s="201"/>
      <c r="C1585" s="201"/>
      <c r="D1585" s="361"/>
    </row>
    <row r="1586" spans="1:4" ht="13.5">
      <c r="A1586" s="201"/>
      <c r="B1586" s="201"/>
      <c r="C1586" s="201"/>
      <c r="D1586" s="361"/>
    </row>
    <row r="1587" spans="1:4" ht="13.5">
      <c r="A1587" s="201"/>
      <c r="B1587" s="201"/>
      <c r="C1587" s="201"/>
      <c r="D1587" s="361"/>
    </row>
    <row r="1588" spans="1:4" ht="13.5">
      <c r="A1588" s="201"/>
      <c r="B1588" s="201"/>
      <c r="C1588" s="201"/>
      <c r="D1588" s="361"/>
    </row>
    <row r="1589" spans="1:4" ht="13.5">
      <c r="A1589" s="201"/>
      <c r="B1589" s="201"/>
      <c r="C1589" s="201"/>
      <c r="D1589" s="361"/>
    </row>
    <row r="1590" spans="1:4" ht="13.5">
      <c r="A1590" s="201"/>
      <c r="B1590" s="201"/>
      <c r="C1590" s="201"/>
      <c r="D1590" s="361"/>
    </row>
    <row r="1591" spans="1:4" ht="13.5">
      <c r="A1591" s="201"/>
      <c r="B1591" s="201"/>
      <c r="C1591" s="201"/>
      <c r="D1591" s="361"/>
    </row>
    <row r="1592" spans="1:4" ht="13.5">
      <c r="A1592" s="201"/>
      <c r="B1592" s="201"/>
      <c r="C1592" s="201"/>
      <c r="D1592" s="361"/>
    </row>
    <row r="1593" spans="1:4" ht="13.5">
      <c r="A1593" s="201"/>
      <c r="B1593" s="201"/>
      <c r="C1593" s="201"/>
      <c r="D1593" s="361"/>
    </row>
    <row r="1594" spans="1:4" ht="13.5">
      <c r="A1594" s="201"/>
      <c r="B1594" s="201"/>
      <c r="C1594" s="201"/>
      <c r="D1594" s="361"/>
    </row>
    <row r="1595" spans="1:4" ht="13.5">
      <c r="A1595" s="201"/>
      <c r="B1595" s="201"/>
      <c r="C1595" s="201"/>
      <c r="D1595" s="361"/>
    </row>
    <row r="1596" spans="1:4" ht="13.5">
      <c r="A1596" s="201"/>
      <c r="B1596" s="201"/>
      <c r="C1596" s="201"/>
      <c r="D1596" s="361"/>
    </row>
    <row r="1597" spans="1:4" ht="13.5">
      <c r="A1597" s="201"/>
      <c r="B1597" s="201"/>
      <c r="C1597" s="201"/>
      <c r="D1597" s="361"/>
    </row>
    <row r="1598" spans="1:4" ht="13.5">
      <c r="A1598" s="201"/>
      <c r="B1598" s="201"/>
      <c r="C1598" s="201"/>
      <c r="D1598" s="361"/>
    </row>
    <row r="1599" spans="1:4" ht="13.5">
      <c r="A1599" s="201"/>
      <c r="B1599" s="201"/>
      <c r="C1599" s="201"/>
      <c r="D1599" s="361"/>
    </row>
    <row r="1600" spans="1:4" ht="13.5">
      <c r="A1600" s="201"/>
      <c r="B1600" s="201"/>
      <c r="C1600" s="201"/>
      <c r="D1600" s="361"/>
    </row>
    <row r="1601" spans="1:4" ht="13.5">
      <c r="A1601" s="201"/>
      <c r="B1601" s="201"/>
      <c r="C1601" s="201"/>
      <c r="D1601" s="361"/>
    </row>
    <row r="1602" spans="1:4" ht="13.5">
      <c r="A1602" s="201"/>
      <c r="B1602" s="201"/>
      <c r="C1602" s="201"/>
      <c r="D1602" s="362"/>
    </row>
    <row r="1603" spans="1:4" ht="13.5">
      <c r="A1603" s="201"/>
      <c r="B1603" s="201"/>
      <c r="C1603" s="201"/>
      <c r="D1603" s="361"/>
    </row>
    <row r="1604" spans="1:4" ht="13.5">
      <c r="A1604" s="201"/>
      <c r="B1604" s="201"/>
      <c r="C1604" s="201"/>
      <c r="D1604" s="362"/>
    </row>
    <row r="1605" spans="1:4" ht="13.5">
      <c r="A1605" s="201"/>
      <c r="B1605" s="201"/>
      <c r="C1605" s="201"/>
      <c r="D1605" s="361"/>
    </row>
    <row r="1606" spans="1:4" ht="13.5">
      <c r="A1606" s="201"/>
      <c r="B1606" s="201"/>
      <c r="C1606" s="201"/>
      <c r="D1606" s="362"/>
    </row>
    <row r="1607" spans="1:4" ht="13.5">
      <c r="A1607" s="201"/>
      <c r="B1607" s="201"/>
      <c r="C1607" s="201"/>
      <c r="D1607" s="362"/>
    </row>
    <row r="1608" spans="1:4" ht="13.5">
      <c r="A1608" s="201"/>
      <c r="B1608" s="201"/>
      <c r="C1608" s="201"/>
      <c r="D1608" s="362"/>
    </row>
    <row r="1609" spans="1:4" ht="13.5">
      <c r="A1609" s="201"/>
      <c r="B1609" s="201"/>
      <c r="C1609" s="201"/>
      <c r="D1609" s="362"/>
    </row>
    <row r="1610" spans="1:4" ht="13.5">
      <c r="A1610" s="201"/>
      <c r="B1610" s="201"/>
      <c r="C1610" s="201"/>
      <c r="D1610" s="362"/>
    </row>
    <row r="1611" spans="1:4" ht="13.5">
      <c r="A1611" s="201"/>
      <c r="B1611" s="201"/>
      <c r="C1611" s="201"/>
      <c r="D1611" s="362"/>
    </row>
    <row r="1612" spans="1:4" ht="13.5">
      <c r="A1612" s="201"/>
      <c r="B1612" s="201"/>
      <c r="C1612" s="201"/>
      <c r="D1612" s="362"/>
    </row>
    <row r="1613" spans="1:4" ht="13.5">
      <c r="A1613" s="201"/>
      <c r="B1613" s="201"/>
      <c r="C1613" s="201"/>
      <c r="D1613" s="362"/>
    </row>
    <row r="1614" spans="1:4" ht="13.5">
      <c r="A1614" s="201"/>
      <c r="B1614" s="201"/>
      <c r="C1614" s="201"/>
      <c r="D1614" s="362"/>
    </row>
    <row r="1615" spans="1:4" ht="13.5">
      <c r="A1615" s="201"/>
      <c r="B1615" s="201"/>
      <c r="C1615" s="201"/>
      <c r="D1615" s="362"/>
    </row>
    <row r="1616" spans="1:4" ht="13.5">
      <c r="A1616" s="201"/>
      <c r="B1616" s="201"/>
      <c r="C1616" s="201"/>
      <c r="D1616" s="362"/>
    </row>
    <row r="1617" spans="1:4" ht="13.5">
      <c r="A1617" s="201"/>
      <c r="B1617" s="201"/>
      <c r="C1617" s="201"/>
      <c r="D1617" s="362"/>
    </row>
    <row r="1618" spans="1:4" ht="13.5">
      <c r="A1618" s="201"/>
      <c r="B1618" s="201"/>
      <c r="C1618" s="201"/>
      <c r="D1618" s="362"/>
    </row>
    <row r="1619" spans="1:4" ht="13.5">
      <c r="A1619" s="201"/>
      <c r="B1619" s="201"/>
      <c r="C1619" s="201"/>
      <c r="D1619" s="361"/>
    </row>
    <row r="1620" spans="1:4" ht="13.5">
      <c r="A1620" s="201"/>
      <c r="B1620" s="201"/>
      <c r="C1620" s="201"/>
      <c r="D1620" s="361"/>
    </row>
    <row r="1621" spans="1:4" ht="13.5">
      <c r="A1621" s="201"/>
      <c r="B1621" s="201"/>
      <c r="C1621" s="201"/>
      <c r="D1621" s="362"/>
    </row>
    <row r="1622" spans="1:4" ht="13.5">
      <c r="A1622" s="201"/>
      <c r="B1622" s="201"/>
      <c r="C1622" s="201"/>
      <c r="D1622" s="362"/>
    </row>
    <row r="1623" spans="1:4" ht="13.5">
      <c r="A1623" s="201"/>
      <c r="B1623" s="201"/>
      <c r="C1623" s="201"/>
      <c r="D1623" s="361"/>
    </row>
    <row r="1624" spans="1:4" ht="13.5">
      <c r="A1624" s="201"/>
      <c r="B1624" s="201"/>
      <c r="C1624" s="201"/>
      <c r="D1624" s="362"/>
    </row>
    <row r="1625" spans="1:4" ht="13.5">
      <c r="A1625" s="201"/>
      <c r="B1625" s="201"/>
      <c r="C1625" s="201"/>
      <c r="D1625" s="362"/>
    </row>
    <row r="1626" spans="1:4" ht="13.5">
      <c r="A1626" s="201"/>
      <c r="B1626" s="201"/>
      <c r="C1626" s="201"/>
      <c r="D1626" s="361"/>
    </row>
    <row r="1627" spans="1:4" ht="13.5">
      <c r="A1627" s="201"/>
      <c r="B1627" s="201"/>
      <c r="C1627" s="201"/>
      <c r="D1627" s="362"/>
    </row>
    <row r="1628" spans="1:4" ht="13.5">
      <c r="A1628" s="201"/>
      <c r="B1628" s="201"/>
      <c r="C1628" s="201"/>
      <c r="D1628" s="361"/>
    </row>
    <row r="1629" spans="1:4" ht="13.5">
      <c r="A1629" s="201"/>
      <c r="B1629" s="201"/>
      <c r="C1629" s="201"/>
      <c r="D1629" s="362"/>
    </row>
    <row r="1630" spans="1:4" ht="13.5">
      <c r="A1630" s="201"/>
      <c r="B1630" s="201"/>
      <c r="C1630" s="201"/>
      <c r="D1630" s="362"/>
    </row>
    <row r="1631" spans="1:4" ht="13.5">
      <c r="A1631" s="201"/>
      <c r="B1631" s="201"/>
      <c r="C1631" s="201"/>
      <c r="D1631" s="361"/>
    </row>
    <row r="1632" spans="1:4" ht="13.5">
      <c r="A1632" s="201"/>
      <c r="B1632" s="201"/>
      <c r="C1632" s="201"/>
      <c r="D1632" s="362"/>
    </row>
    <row r="1633" spans="1:4" ht="13.5">
      <c r="A1633" s="201"/>
      <c r="B1633" s="201"/>
      <c r="C1633" s="201"/>
      <c r="D1633" s="362"/>
    </row>
    <row r="1634" spans="1:4" ht="13.5">
      <c r="A1634" s="201"/>
      <c r="B1634" s="201"/>
      <c r="C1634" s="201"/>
      <c r="D1634" s="362"/>
    </row>
    <row r="1635" spans="1:4" ht="13.5">
      <c r="A1635" s="201"/>
      <c r="B1635" s="201"/>
      <c r="C1635" s="201"/>
      <c r="D1635" s="362"/>
    </row>
    <row r="1636" spans="1:4" ht="13.5">
      <c r="A1636" s="201"/>
      <c r="B1636" s="201"/>
      <c r="C1636" s="201"/>
      <c r="D1636" s="362"/>
    </row>
    <row r="1637" spans="1:4" ht="13.5">
      <c r="A1637" s="201"/>
      <c r="B1637" s="201"/>
      <c r="C1637" s="201"/>
      <c r="D1637" s="362"/>
    </row>
    <row r="1638" spans="1:4" ht="13.5">
      <c r="A1638" s="201"/>
      <c r="B1638" s="201"/>
      <c r="C1638" s="201"/>
      <c r="D1638" s="362"/>
    </row>
    <row r="1639" spans="1:4" ht="13.5">
      <c r="A1639" s="201"/>
      <c r="B1639" s="201"/>
      <c r="C1639" s="201"/>
      <c r="D1639" s="362"/>
    </row>
    <row r="1640" spans="1:4" ht="13.5">
      <c r="A1640" s="201"/>
      <c r="B1640" s="201"/>
      <c r="C1640" s="201"/>
      <c r="D1640" s="362"/>
    </row>
    <row r="1641" spans="1:4" ht="13.5">
      <c r="A1641" s="201"/>
      <c r="B1641" s="201"/>
      <c r="C1641" s="201"/>
      <c r="D1641" s="362"/>
    </row>
    <row r="1642" spans="1:4" ht="13.5">
      <c r="A1642" s="201"/>
      <c r="B1642" s="201"/>
      <c r="C1642" s="201"/>
      <c r="D1642" s="362"/>
    </row>
    <row r="1643" spans="1:4" ht="13.5">
      <c r="A1643" s="201"/>
      <c r="B1643" s="201"/>
      <c r="C1643" s="201"/>
      <c r="D1643" s="362"/>
    </row>
    <row r="1644" spans="1:4" ht="13.5">
      <c r="A1644" s="201"/>
      <c r="B1644" s="201"/>
      <c r="C1644" s="201"/>
      <c r="D1644" s="362"/>
    </row>
    <row r="1645" spans="1:4" ht="13.5">
      <c r="A1645" s="201"/>
      <c r="B1645" s="201"/>
      <c r="C1645" s="201"/>
      <c r="D1645" s="362"/>
    </row>
    <row r="1646" spans="1:4" ht="13.5">
      <c r="A1646" s="201"/>
      <c r="B1646" s="201"/>
      <c r="C1646" s="201"/>
      <c r="D1646" s="362"/>
    </row>
    <row r="1647" spans="1:4" ht="13.5">
      <c r="A1647" s="201"/>
      <c r="B1647" s="201"/>
      <c r="C1647" s="201"/>
      <c r="D1647" s="362"/>
    </row>
    <row r="1648" spans="1:4" ht="13.5">
      <c r="A1648" s="201"/>
      <c r="B1648" s="201"/>
      <c r="C1648" s="201"/>
      <c r="D1648" s="362"/>
    </row>
    <row r="1649" spans="1:4" ht="13.5">
      <c r="A1649" s="201"/>
      <c r="B1649" s="201"/>
      <c r="C1649" s="201"/>
      <c r="D1649" s="362"/>
    </row>
    <row r="1650" spans="1:4" ht="13.5">
      <c r="A1650" s="201"/>
      <c r="B1650" s="201"/>
      <c r="C1650" s="201"/>
      <c r="D1650" s="362"/>
    </row>
    <row r="1651" spans="1:4" ht="13.5">
      <c r="A1651" s="201"/>
      <c r="B1651" s="201"/>
      <c r="C1651" s="201"/>
      <c r="D1651" s="362"/>
    </row>
    <row r="1652" spans="1:4" ht="13.5">
      <c r="A1652" s="201"/>
      <c r="B1652" s="201"/>
      <c r="C1652" s="201"/>
      <c r="D1652" s="362"/>
    </row>
    <row r="1653" spans="1:4" ht="13.5">
      <c r="A1653" s="201"/>
      <c r="B1653" s="201"/>
      <c r="C1653" s="201"/>
      <c r="D1653" s="362"/>
    </row>
    <row r="1654" spans="1:4" ht="13.5">
      <c r="A1654" s="201"/>
      <c r="B1654" s="201"/>
      <c r="C1654" s="201"/>
      <c r="D1654" s="362"/>
    </row>
    <row r="1655" spans="1:4" ht="13.5">
      <c r="A1655" s="201"/>
      <c r="B1655" s="201"/>
      <c r="C1655" s="201"/>
      <c r="D1655" s="362"/>
    </row>
    <row r="1656" spans="1:4" ht="13.5">
      <c r="A1656" s="201"/>
      <c r="B1656" s="201"/>
      <c r="C1656" s="201"/>
      <c r="D1656" s="362"/>
    </row>
    <row r="1657" spans="1:4" ht="13.5">
      <c r="A1657" s="201"/>
      <c r="B1657" s="201"/>
      <c r="C1657" s="201"/>
      <c r="D1657" s="362"/>
    </row>
    <row r="1658" spans="1:4" ht="13.5">
      <c r="A1658" s="201"/>
      <c r="B1658" s="201"/>
      <c r="C1658" s="201"/>
      <c r="D1658" s="362"/>
    </row>
    <row r="1659" spans="1:4" ht="13.5">
      <c r="A1659" s="201"/>
      <c r="B1659" s="201"/>
      <c r="C1659" s="201"/>
      <c r="D1659" s="362"/>
    </row>
    <row r="1660" spans="1:4" ht="13.5">
      <c r="A1660" s="201"/>
      <c r="B1660" s="201"/>
      <c r="C1660" s="201"/>
      <c r="D1660" s="362"/>
    </row>
    <row r="1661" spans="1:4" ht="13.5">
      <c r="A1661" s="201"/>
      <c r="B1661" s="201"/>
      <c r="C1661" s="201"/>
      <c r="D1661" s="362"/>
    </row>
    <row r="1662" spans="1:4" ht="13.5">
      <c r="A1662" s="201"/>
      <c r="B1662" s="201"/>
      <c r="C1662" s="201"/>
      <c r="D1662" s="362"/>
    </row>
    <row r="1663" spans="1:4" ht="13.5">
      <c r="A1663" s="201"/>
      <c r="B1663" s="201"/>
      <c r="C1663" s="201"/>
      <c r="D1663" s="362"/>
    </row>
    <row r="1664" spans="1:4" ht="13.5">
      <c r="A1664" s="201"/>
      <c r="B1664" s="201"/>
      <c r="C1664" s="201"/>
      <c r="D1664" s="362"/>
    </row>
    <row r="1665" spans="1:4" ht="13.5">
      <c r="A1665" s="201"/>
      <c r="B1665" s="201"/>
      <c r="C1665" s="201"/>
      <c r="D1665" s="362"/>
    </row>
    <row r="1666" spans="1:4" ht="13.5">
      <c r="A1666" s="201"/>
      <c r="B1666" s="201"/>
      <c r="C1666" s="201"/>
      <c r="D1666" s="362"/>
    </row>
    <row r="1667" spans="1:4" ht="13.5">
      <c r="A1667" s="201"/>
      <c r="B1667" s="201"/>
      <c r="C1667" s="201"/>
      <c r="D1667" s="362"/>
    </row>
    <row r="1668" spans="1:4" ht="13.5">
      <c r="A1668" s="201"/>
      <c r="B1668" s="201"/>
      <c r="C1668" s="201"/>
      <c r="D1668" s="362"/>
    </row>
    <row r="1669" spans="1:4" ht="13.5">
      <c r="A1669" s="201"/>
      <c r="B1669" s="201"/>
      <c r="C1669" s="201"/>
      <c r="D1669" s="362"/>
    </row>
    <row r="1670" spans="1:4" ht="13.5">
      <c r="A1670" s="201"/>
      <c r="B1670" s="201"/>
      <c r="C1670" s="201"/>
      <c r="D1670" s="362"/>
    </row>
    <row r="1671" spans="1:4" ht="13.5">
      <c r="A1671" s="201"/>
      <c r="B1671" s="201"/>
      <c r="C1671" s="201"/>
      <c r="D1671" s="362"/>
    </row>
    <row r="1672" spans="1:4" ht="13.5">
      <c r="A1672" s="201"/>
      <c r="B1672" s="201"/>
      <c r="C1672" s="201"/>
      <c r="D1672" s="362"/>
    </row>
    <row r="1673" spans="1:4" ht="13.5">
      <c r="A1673" s="201"/>
      <c r="B1673" s="201"/>
      <c r="C1673" s="201"/>
      <c r="D1673" s="362"/>
    </row>
    <row r="1674" spans="1:4" ht="13.5">
      <c r="A1674" s="201"/>
      <c r="B1674" s="201"/>
      <c r="C1674" s="201"/>
      <c r="D1674" s="362"/>
    </row>
    <row r="1675" spans="1:4" ht="13.5">
      <c r="A1675" s="201"/>
      <c r="B1675" s="201"/>
      <c r="C1675" s="201"/>
      <c r="D1675" s="362"/>
    </row>
    <row r="1676" spans="1:4" ht="13.5">
      <c r="A1676" s="201"/>
      <c r="B1676" s="201"/>
      <c r="C1676" s="201"/>
      <c r="D1676" s="362"/>
    </row>
    <row r="1677" spans="1:4" ht="13.5">
      <c r="A1677" s="201"/>
      <c r="B1677" s="201"/>
      <c r="C1677" s="201"/>
      <c r="D1677" s="362"/>
    </row>
    <row r="1678" spans="1:4" ht="13.5">
      <c r="A1678" s="201"/>
      <c r="B1678" s="201"/>
      <c r="C1678" s="201"/>
      <c r="D1678" s="362"/>
    </row>
    <row r="1679" spans="1:4" ht="13.5">
      <c r="A1679" s="201"/>
      <c r="B1679" s="201"/>
      <c r="C1679" s="201"/>
      <c r="D1679" s="362"/>
    </row>
    <row r="1680" spans="1:4" ht="13.5">
      <c r="A1680" s="201"/>
      <c r="B1680" s="201"/>
      <c r="C1680" s="201"/>
      <c r="D1680" s="362"/>
    </row>
    <row r="1681" spans="1:4" ht="13.5">
      <c r="A1681" s="201"/>
      <c r="B1681" s="201"/>
      <c r="C1681" s="201"/>
      <c r="D1681" s="362"/>
    </row>
    <row r="1682" spans="1:4" ht="13.5">
      <c r="A1682" s="201"/>
      <c r="B1682" s="201"/>
      <c r="C1682" s="201"/>
      <c r="D1682" s="362"/>
    </row>
    <row r="1683" spans="1:4" ht="13.5">
      <c r="A1683" s="201"/>
      <c r="B1683" s="201"/>
      <c r="C1683" s="201"/>
      <c r="D1683" s="362"/>
    </row>
    <row r="1684" spans="1:4" ht="13.5">
      <c r="A1684" s="201"/>
      <c r="B1684" s="201"/>
      <c r="C1684" s="201"/>
      <c r="D1684" s="362"/>
    </row>
    <row r="1685" spans="1:4" ht="13.5">
      <c r="A1685" s="201"/>
      <c r="B1685" s="201"/>
      <c r="C1685" s="201"/>
      <c r="D1685" s="362"/>
    </row>
    <row r="1686" spans="1:4" ht="13.5">
      <c r="A1686" s="201"/>
      <c r="B1686" s="201"/>
      <c r="C1686" s="201"/>
      <c r="D1686" s="362"/>
    </row>
    <row r="1687" spans="1:4" ht="13.5">
      <c r="A1687" s="201"/>
      <c r="B1687" s="201"/>
      <c r="C1687" s="201"/>
      <c r="D1687" s="361"/>
    </row>
    <row r="1688" spans="1:4" ht="13.5">
      <c r="A1688" s="201"/>
      <c r="B1688" s="201"/>
      <c r="C1688" s="201"/>
      <c r="D1688" s="361"/>
    </row>
    <row r="1689" spans="1:4" ht="13.5">
      <c r="A1689" s="201"/>
      <c r="B1689" s="201"/>
      <c r="C1689" s="201"/>
      <c r="D1689" s="362"/>
    </row>
    <row r="1690" spans="1:4" ht="13.5">
      <c r="A1690" s="201"/>
      <c r="B1690" s="201"/>
      <c r="C1690" s="201"/>
      <c r="D1690" s="362"/>
    </row>
    <row r="1691" spans="1:4" ht="13.5">
      <c r="A1691" s="201"/>
      <c r="B1691" s="201"/>
      <c r="C1691" s="201"/>
      <c r="D1691" s="362"/>
    </row>
    <row r="1692" spans="1:4" ht="13.5">
      <c r="A1692" s="201"/>
      <c r="B1692" s="201"/>
      <c r="C1692" s="201"/>
      <c r="D1692" s="362"/>
    </row>
    <row r="1693" spans="1:4" ht="13.5">
      <c r="A1693" s="201"/>
      <c r="B1693" s="201"/>
      <c r="C1693" s="201"/>
      <c r="D1693" s="361"/>
    </row>
    <row r="1694" spans="1:4" ht="13.5">
      <c r="A1694" s="201"/>
      <c r="B1694" s="201"/>
      <c r="C1694" s="201"/>
      <c r="D1694" s="362"/>
    </row>
    <row r="1695" spans="1:4" ht="13.5">
      <c r="A1695" s="201"/>
      <c r="B1695" s="201"/>
      <c r="C1695" s="201"/>
      <c r="D1695" s="361"/>
    </row>
    <row r="1696" spans="1:4" ht="13.5">
      <c r="A1696" s="201"/>
      <c r="B1696" s="201"/>
      <c r="C1696" s="201"/>
      <c r="D1696" s="362"/>
    </row>
    <row r="1697" spans="1:4" ht="13.5">
      <c r="A1697" s="201"/>
      <c r="B1697" s="201"/>
      <c r="C1697" s="201"/>
      <c r="D1697" s="362"/>
    </row>
    <row r="1698" spans="1:4" ht="13.5">
      <c r="A1698" s="201"/>
      <c r="B1698" s="201"/>
      <c r="C1698" s="201"/>
      <c r="D1698" s="362"/>
    </row>
    <row r="1699" spans="1:4" ht="13.5">
      <c r="A1699" s="201"/>
      <c r="B1699" s="201"/>
      <c r="C1699" s="201"/>
      <c r="D1699" s="362"/>
    </row>
    <row r="1700" spans="1:4" ht="13.5">
      <c r="A1700" s="201"/>
      <c r="B1700" s="201"/>
      <c r="C1700" s="201"/>
      <c r="D1700" s="361"/>
    </row>
    <row r="1701" spans="1:4" ht="13.5">
      <c r="A1701" s="201"/>
      <c r="B1701" s="201"/>
      <c r="C1701" s="201"/>
      <c r="D1701" s="362"/>
    </row>
    <row r="1702" spans="1:4" ht="13.5">
      <c r="A1702" s="201"/>
      <c r="B1702" s="201"/>
      <c r="C1702" s="201"/>
      <c r="D1702" s="362"/>
    </row>
    <row r="1703" spans="1:4" ht="13.5">
      <c r="A1703" s="201"/>
      <c r="B1703" s="201"/>
      <c r="C1703" s="201"/>
      <c r="D1703" s="362"/>
    </row>
    <row r="1704" spans="1:4" ht="13.5">
      <c r="A1704" s="201"/>
      <c r="B1704" s="201"/>
      <c r="C1704" s="201"/>
      <c r="D1704" s="362"/>
    </row>
    <row r="1705" spans="1:4" ht="13.5">
      <c r="A1705" s="201"/>
      <c r="B1705" s="201"/>
      <c r="C1705" s="201"/>
      <c r="D1705" s="362"/>
    </row>
    <row r="1706" spans="1:4" ht="13.5">
      <c r="A1706" s="201"/>
      <c r="B1706" s="201"/>
      <c r="C1706" s="201"/>
      <c r="D1706" s="362"/>
    </row>
    <row r="1707" spans="1:4" ht="13.5">
      <c r="A1707" s="201"/>
      <c r="B1707" s="201"/>
      <c r="C1707" s="201"/>
      <c r="D1707" s="362"/>
    </row>
    <row r="1708" spans="1:4" ht="13.5">
      <c r="A1708" s="201"/>
      <c r="B1708" s="201"/>
      <c r="C1708" s="201"/>
      <c r="D1708" s="362"/>
    </row>
    <row r="1709" spans="1:4" ht="13.5">
      <c r="A1709" s="201"/>
      <c r="B1709" s="201"/>
      <c r="C1709" s="201"/>
      <c r="D1709" s="362"/>
    </row>
    <row r="1710" spans="1:4" ht="13.5">
      <c r="A1710" s="201"/>
      <c r="B1710" s="201"/>
      <c r="C1710" s="201"/>
      <c r="D1710" s="362"/>
    </row>
    <row r="1711" spans="1:4" ht="13.5">
      <c r="A1711" s="201"/>
      <c r="B1711" s="201"/>
      <c r="C1711" s="201"/>
      <c r="D1711" s="362"/>
    </row>
    <row r="1712" spans="1:4" ht="13.5">
      <c r="A1712" s="201"/>
      <c r="B1712" s="201"/>
      <c r="C1712" s="201"/>
      <c r="D1712" s="362"/>
    </row>
    <row r="1713" spans="1:4" ht="13.5">
      <c r="A1713" s="201"/>
      <c r="B1713" s="201"/>
      <c r="C1713" s="201"/>
      <c r="D1713" s="361"/>
    </row>
    <row r="1714" spans="1:4" ht="13.5">
      <c r="A1714" s="201"/>
      <c r="B1714" s="201"/>
      <c r="C1714" s="201"/>
      <c r="D1714" s="362"/>
    </row>
    <row r="1715" spans="1:4" ht="13.5">
      <c r="A1715" s="201"/>
      <c r="B1715" s="201"/>
      <c r="C1715" s="201"/>
      <c r="D1715" s="361"/>
    </row>
    <row r="1716" spans="1:4" ht="13.5">
      <c r="A1716" s="201"/>
      <c r="B1716" s="201"/>
      <c r="C1716" s="201"/>
      <c r="D1716" s="362"/>
    </row>
    <row r="1717" spans="1:4" ht="13.5">
      <c r="A1717" s="201"/>
      <c r="B1717" s="201"/>
      <c r="C1717" s="201"/>
      <c r="D1717" s="362"/>
    </row>
    <row r="1718" spans="1:4" ht="13.5">
      <c r="A1718" s="201"/>
      <c r="B1718" s="201"/>
      <c r="C1718" s="201"/>
      <c r="D1718" s="362"/>
    </row>
    <row r="1719" spans="1:4" ht="13.5">
      <c r="A1719" s="201"/>
      <c r="B1719" s="201"/>
      <c r="C1719" s="201"/>
      <c r="D1719" s="362"/>
    </row>
    <row r="1720" spans="1:4" ht="13.5">
      <c r="A1720" s="201"/>
      <c r="B1720" s="201"/>
      <c r="C1720" s="201"/>
      <c r="D1720" s="361"/>
    </row>
    <row r="1721" spans="1:4" ht="13.5">
      <c r="A1721" s="201"/>
      <c r="B1721" s="201"/>
      <c r="C1721" s="201"/>
      <c r="D1721" s="362"/>
    </row>
    <row r="1722" spans="1:4" ht="13.5">
      <c r="A1722" s="201"/>
      <c r="B1722" s="201"/>
      <c r="C1722" s="201"/>
      <c r="D1722" s="362"/>
    </row>
    <row r="1723" spans="1:4" ht="13.5">
      <c r="A1723" s="201"/>
      <c r="B1723" s="201"/>
      <c r="C1723" s="201"/>
      <c r="D1723" s="361"/>
    </row>
    <row r="1724" spans="1:4" ht="13.5">
      <c r="A1724" s="201"/>
      <c r="B1724" s="201"/>
      <c r="C1724" s="201"/>
      <c r="D1724" s="362"/>
    </row>
    <row r="1725" spans="1:4" ht="13.5">
      <c r="A1725" s="201"/>
      <c r="B1725" s="201"/>
      <c r="C1725" s="201"/>
      <c r="D1725" s="362"/>
    </row>
    <row r="1726" spans="1:4" ht="13.5">
      <c r="A1726" s="201"/>
      <c r="B1726" s="201"/>
      <c r="C1726" s="201"/>
      <c r="D1726" s="362"/>
    </row>
    <row r="1727" spans="1:4" ht="13.5">
      <c r="A1727" s="201"/>
      <c r="B1727" s="201"/>
      <c r="C1727" s="201"/>
      <c r="D1727" s="362"/>
    </row>
    <row r="1728" spans="1:4" ht="13.5">
      <c r="A1728" s="201"/>
      <c r="B1728" s="201"/>
      <c r="C1728" s="201"/>
      <c r="D1728" s="362"/>
    </row>
    <row r="1729" spans="1:4" ht="13.5">
      <c r="A1729" s="201"/>
      <c r="B1729" s="201"/>
      <c r="C1729" s="201"/>
      <c r="D1729" s="362"/>
    </row>
    <row r="1730" spans="1:4" ht="13.5">
      <c r="A1730" s="201"/>
      <c r="B1730" s="201"/>
      <c r="C1730" s="201"/>
      <c r="D1730" s="362"/>
    </row>
    <row r="1731" spans="1:4" ht="13.5">
      <c r="A1731" s="201"/>
      <c r="B1731" s="201"/>
      <c r="C1731" s="201"/>
      <c r="D1731" s="362"/>
    </row>
    <row r="1732" spans="1:4" ht="13.5">
      <c r="A1732" s="201"/>
      <c r="B1732" s="201"/>
      <c r="C1732" s="201"/>
      <c r="D1732" s="362"/>
    </row>
    <row r="1733" spans="1:4" ht="13.5">
      <c r="A1733" s="201"/>
      <c r="B1733" s="201"/>
      <c r="C1733" s="201"/>
      <c r="D1733" s="361"/>
    </row>
    <row r="1734" spans="1:4" ht="13.5">
      <c r="A1734" s="201"/>
      <c r="B1734" s="201"/>
      <c r="C1734" s="201"/>
      <c r="D1734" s="362"/>
    </row>
    <row r="1735" spans="1:4" ht="13.5">
      <c r="A1735" s="201"/>
      <c r="B1735" s="201"/>
      <c r="C1735" s="201"/>
      <c r="D1735" s="362"/>
    </row>
    <row r="1736" spans="1:4" ht="13.5">
      <c r="A1736" s="201"/>
      <c r="B1736" s="201"/>
      <c r="C1736" s="201"/>
      <c r="D1736" s="362"/>
    </row>
    <row r="1737" spans="1:4" ht="13.5">
      <c r="A1737" s="201"/>
      <c r="B1737" s="201"/>
      <c r="C1737" s="201"/>
      <c r="D1737" s="362"/>
    </row>
    <row r="1738" spans="1:4" ht="13.5">
      <c r="A1738" s="201"/>
      <c r="B1738" s="201"/>
      <c r="C1738" s="201"/>
      <c r="D1738" s="362"/>
    </row>
    <row r="1739" spans="1:4" ht="13.5">
      <c r="A1739" s="201"/>
      <c r="B1739" s="201"/>
      <c r="C1739" s="201"/>
      <c r="D1739" s="362"/>
    </row>
    <row r="1740" spans="1:4" ht="13.5">
      <c r="A1740" s="201"/>
      <c r="B1740" s="201"/>
      <c r="C1740" s="201"/>
      <c r="D1740" s="362"/>
    </row>
    <row r="1741" spans="1:4" ht="13.5">
      <c r="A1741" s="201"/>
      <c r="B1741" s="201"/>
      <c r="C1741" s="201"/>
      <c r="D1741" s="362"/>
    </row>
    <row r="1742" spans="1:4" ht="13.5">
      <c r="A1742" s="201"/>
      <c r="B1742" s="201"/>
      <c r="C1742" s="201"/>
      <c r="D1742" s="362"/>
    </row>
    <row r="1743" spans="1:4" ht="13.5">
      <c r="A1743" s="201"/>
      <c r="B1743" s="201"/>
      <c r="C1743" s="201"/>
      <c r="D1743" s="362"/>
    </row>
    <row r="1744" spans="1:4" ht="13.5">
      <c r="A1744" s="201"/>
      <c r="B1744" s="201"/>
      <c r="C1744" s="201"/>
      <c r="D1744" s="362"/>
    </row>
    <row r="1745" spans="1:4" ht="13.5">
      <c r="A1745" s="201"/>
      <c r="B1745" s="201"/>
      <c r="C1745" s="201"/>
      <c r="D1745" s="362"/>
    </row>
    <row r="1746" spans="1:4" ht="13.5">
      <c r="A1746" s="201"/>
      <c r="B1746" s="201"/>
      <c r="C1746" s="201"/>
      <c r="D1746" s="362"/>
    </row>
    <row r="1747" spans="1:4" ht="13.5">
      <c r="A1747" s="201"/>
      <c r="B1747" s="201"/>
      <c r="C1747" s="201"/>
      <c r="D1747" s="362"/>
    </row>
    <row r="1748" spans="1:4" ht="13.5">
      <c r="A1748" s="201"/>
      <c r="B1748" s="201"/>
      <c r="C1748" s="201"/>
      <c r="D1748" s="362"/>
    </row>
    <row r="1749" spans="1:4" ht="13.5">
      <c r="A1749" s="201"/>
      <c r="B1749" s="201"/>
      <c r="C1749" s="201"/>
      <c r="D1749" s="362"/>
    </row>
    <row r="1750" spans="1:4" ht="13.5">
      <c r="A1750" s="201"/>
      <c r="B1750" s="201"/>
      <c r="C1750" s="201"/>
      <c r="D1750" s="362"/>
    </row>
    <row r="1751" spans="1:4" ht="13.5">
      <c r="A1751" s="201"/>
      <c r="B1751" s="201"/>
      <c r="C1751" s="201"/>
      <c r="D1751" s="362"/>
    </row>
    <row r="1752" spans="1:4" ht="13.5">
      <c r="A1752" s="201"/>
      <c r="B1752" s="201"/>
      <c r="C1752" s="201"/>
      <c r="D1752" s="362"/>
    </row>
    <row r="1753" spans="1:4" ht="13.5">
      <c r="A1753" s="201"/>
      <c r="B1753" s="201"/>
      <c r="C1753" s="201"/>
      <c r="D1753" s="362"/>
    </row>
    <row r="1754" spans="1:4" ht="13.5">
      <c r="A1754" s="201"/>
      <c r="B1754" s="201"/>
      <c r="C1754" s="201"/>
      <c r="D1754" s="362"/>
    </row>
    <row r="1755" spans="1:4" ht="13.5">
      <c r="A1755" s="201"/>
      <c r="B1755" s="201"/>
      <c r="C1755" s="201"/>
      <c r="D1755" s="362"/>
    </row>
    <row r="1756" spans="1:4" ht="13.5">
      <c r="A1756" s="201"/>
      <c r="B1756" s="201"/>
      <c r="C1756" s="201"/>
      <c r="D1756" s="362"/>
    </row>
    <row r="1757" spans="1:4" ht="13.5">
      <c r="A1757" s="201"/>
      <c r="B1757" s="201"/>
      <c r="C1757" s="201"/>
      <c r="D1757" s="362"/>
    </row>
    <row r="1758" spans="1:4" ht="13.5">
      <c r="A1758" s="201"/>
      <c r="B1758" s="201"/>
      <c r="C1758" s="201"/>
      <c r="D1758" s="362"/>
    </row>
    <row r="1759" spans="1:4" ht="13.5">
      <c r="A1759" s="201"/>
      <c r="B1759" s="201"/>
      <c r="C1759" s="201"/>
      <c r="D1759" s="362"/>
    </row>
    <row r="1760" spans="1:4" ht="13.5">
      <c r="A1760" s="201"/>
      <c r="B1760" s="201"/>
      <c r="C1760" s="201"/>
      <c r="D1760" s="362"/>
    </row>
    <row r="1761" spans="1:4" ht="13.5">
      <c r="A1761" s="201"/>
      <c r="B1761" s="201"/>
      <c r="C1761" s="201"/>
      <c r="D1761" s="361"/>
    </row>
    <row r="1762" spans="1:4" ht="13.5">
      <c r="A1762" s="201"/>
      <c r="B1762" s="201"/>
      <c r="C1762" s="201"/>
      <c r="D1762" s="361"/>
    </row>
    <row r="1763" spans="1:4" ht="13.5">
      <c r="A1763" s="201"/>
      <c r="B1763" s="201"/>
      <c r="C1763" s="201"/>
      <c r="D1763" s="362"/>
    </row>
    <row r="1764" spans="1:4" ht="13.5">
      <c r="A1764" s="201"/>
      <c r="B1764" s="201"/>
      <c r="C1764" s="201"/>
      <c r="D1764" s="362"/>
    </row>
    <row r="1765" spans="1:4" ht="13.5">
      <c r="A1765" s="201"/>
      <c r="B1765" s="201"/>
      <c r="C1765" s="201"/>
      <c r="D1765" s="362"/>
    </row>
    <row r="1766" spans="1:4" ht="13.5">
      <c r="A1766" s="201"/>
      <c r="B1766" s="201"/>
      <c r="C1766" s="201"/>
      <c r="D1766" s="362"/>
    </row>
    <row r="1767" spans="1:4" ht="13.5">
      <c r="A1767" s="201"/>
      <c r="B1767" s="201"/>
      <c r="C1767" s="201"/>
      <c r="D1767" s="362"/>
    </row>
    <row r="1768" spans="1:4" ht="13.5">
      <c r="A1768" s="201"/>
      <c r="B1768" s="201"/>
      <c r="C1768" s="201"/>
      <c r="D1768" s="362"/>
    </row>
    <row r="1769" spans="1:4" ht="13.5">
      <c r="A1769" s="201"/>
      <c r="B1769" s="201"/>
      <c r="C1769" s="201"/>
      <c r="D1769" s="362"/>
    </row>
    <row r="1770" spans="1:4" ht="13.5">
      <c r="A1770" s="201"/>
      <c r="B1770" s="201"/>
      <c r="C1770" s="201"/>
      <c r="D1770" s="362"/>
    </row>
    <row r="1771" spans="1:4" ht="13.5">
      <c r="A1771" s="201"/>
      <c r="B1771" s="201"/>
      <c r="C1771" s="201"/>
      <c r="D1771" s="362"/>
    </row>
    <row r="1772" spans="1:4" ht="13.5">
      <c r="A1772" s="201"/>
      <c r="B1772" s="201"/>
      <c r="C1772" s="201"/>
      <c r="D1772" s="362"/>
    </row>
    <row r="1773" spans="1:4" ht="13.5">
      <c r="A1773" s="201"/>
      <c r="B1773" s="201"/>
      <c r="C1773" s="201"/>
      <c r="D1773" s="361"/>
    </row>
    <row r="1774" spans="1:4" ht="13.5">
      <c r="A1774" s="201"/>
      <c r="B1774" s="201"/>
      <c r="C1774" s="201"/>
      <c r="D1774" s="361"/>
    </row>
    <row r="1775" spans="1:4" ht="13.5">
      <c r="A1775" s="201"/>
      <c r="B1775" s="201"/>
      <c r="C1775" s="201"/>
      <c r="D1775" s="361"/>
    </row>
    <row r="1776" spans="1:4" ht="13.5">
      <c r="A1776" s="201"/>
      <c r="B1776" s="201"/>
      <c r="C1776" s="201"/>
      <c r="D1776" s="362"/>
    </row>
    <row r="1777" spans="1:4" ht="13.5">
      <c r="A1777" s="201"/>
      <c r="B1777" s="201"/>
      <c r="C1777" s="201"/>
      <c r="D1777" s="362"/>
    </row>
    <row r="1778" spans="1:4" ht="13.5">
      <c r="A1778" s="201"/>
      <c r="B1778" s="201"/>
      <c r="C1778" s="201"/>
      <c r="D1778" s="362"/>
    </row>
    <row r="1779" spans="1:4" ht="13.5">
      <c r="A1779" s="201"/>
      <c r="B1779" s="201"/>
      <c r="C1779" s="201"/>
      <c r="D1779" s="362"/>
    </row>
    <row r="1780" spans="1:4" ht="13.5">
      <c r="A1780" s="201"/>
      <c r="B1780" s="201"/>
      <c r="C1780" s="201"/>
      <c r="D1780" s="362"/>
    </row>
    <row r="1781" spans="1:4" ht="13.5">
      <c r="A1781" s="201"/>
      <c r="B1781" s="201"/>
      <c r="C1781" s="201"/>
      <c r="D1781" s="361"/>
    </row>
    <row r="1782" spans="1:4" ht="13.5">
      <c r="A1782" s="201"/>
      <c r="B1782" s="201"/>
      <c r="C1782" s="201"/>
      <c r="D1782" s="361"/>
    </row>
    <row r="1783" spans="1:4" ht="13.5">
      <c r="A1783" s="201"/>
      <c r="B1783" s="201"/>
      <c r="C1783" s="201"/>
      <c r="D1783" s="361"/>
    </row>
    <row r="1784" spans="1:4" ht="13.5">
      <c r="A1784" s="201"/>
      <c r="B1784" s="201"/>
      <c r="C1784" s="201"/>
      <c r="D1784" s="361"/>
    </row>
    <row r="1785" spans="1:4" ht="13.5">
      <c r="A1785" s="201"/>
      <c r="B1785" s="201"/>
      <c r="C1785" s="201"/>
      <c r="D1785" s="361"/>
    </row>
    <row r="1786" spans="1:4" ht="13.5">
      <c r="A1786" s="201"/>
      <c r="B1786" s="201"/>
      <c r="C1786" s="201"/>
      <c r="D1786" s="361"/>
    </row>
    <row r="1787" spans="1:4" ht="13.5">
      <c r="A1787" s="201"/>
      <c r="B1787" s="201"/>
      <c r="C1787" s="201"/>
      <c r="D1787" s="361"/>
    </row>
    <row r="1788" spans="1:4" ht="13.5">
      <c r="A1788" s="201"/>
      <c r="B1788" s="201"/>
      <c r="C1788" s="201"/>
      <c r="D1788" s="361"/>
    </row>
    <row r="1789" spans="1:4" ht="13.5">
      <c r="A1789" s="201"/>
      <c r="B1789" s="201"/>
      <c r="C1789" s="201"/>
      <c r="D1789" s="361"/>
    </row>
    <row r="1790" spans="1:4" ht="13.5">
      <c r="A1790" s="201"/>
      <c r="B1790" s="201"/>
      <c r="C1790" s="201"/>
      <c r="D1790" s="361"/>
    </row>
    <row r="1791" spans="1:4" ht="13.5">
      <c r="A1791" s="201"/>
      <c r="B1791" s="201"/>
      <c r="C1791" s="201"/>
      <c r="D1791" s="361"/>
    </row>
    <row r="1792" spans="1:4" ht="13.5">
      <c r="A1792" s="201"/>
      <c r="B1792" s="201"/>
      <c r="C1792" s="201"/>
      <c r="D1792" s="361"/>
    </row>
    <row r="1793" spans="1:4" ht="13.5">
      <c r="A1793" s="201"/>
      <c r="B1793" s="201"/>
      <c r="C1793" s="201"/>
      <c r="D1793" s="361"/>
    </row>
    <row r="1794" spans="1:4" ht="13.5">
      <c r="A1794" s="201"/>
      <c r="B1794" s="201"/>
      <c r="C1794" s="201"/>
      <c r="D1794" s="361"/>
    </row>
    <row r="1795" spans="1:4" ht="13.5">
      <c r="A1795" s="201"/>
      <c r="B1795" s="201"/>
      <c r="C1795" s="201"/>
      <c r="D1795" s="361"/>
    </row>
    <row r="1796" spans="1:4" ht="13.5">
      <c r="A1796" s="201"/>
      <c r="B1796" s="201"/>
      <c r="C1796" s="201"/>
      <c r="D1796" s="361"/>
    </row>
    <row r="1797" spans="1:4" ht="13.5">
      <c r="A1797" s="201"/>
      <c r="B1797" s="201"/>
      <c r="C1797" s="201"/>
      <c r="D1797" s="361"/>
    </row>
    <row r="1798" spans="1:4" ht="13.5">
      <c r="A1798" s="201"/>
      <c r="B1798" s="201"/>
      <c r="C1798" s="201"/>
      <c r="D1798" s="361"/>
    </row>
    <row r="1799" spans="1:4" ht="13.5">
      <c r="A1799" s="201"/>
      <c r="B1799" s="201"/>
      <c r="C1799" s="201"/>
      <c r="D1799" s="361"/>
    </row>
    <row r="1800" spans="1:4" ht="13.5">
      <c r="A1800" s="201"/>
      <c r="B1800" s="201"/>
      <c r="C1800" s="201"/>
      <c r="D1800" s="361"/>
    </row>
    <row r="1801" spans="1:4" ht="13.5">
      <c r="A1801" s="201"/>
      <c r="B1801" s="201"/>
      <c r="C1801" s="201"/>
      <c r="D1801" s="361"/>
    </row>
    <row r="1802" spans="1:4" ht="13.5">
      <c r="A1802" s="201"/>
      <c r="B1802" s="201"/>
      <c r="C1802" s="201"/>
      <c r="D1802" s="361"/>
    </row>
    <row r="1803" spans="1:4" ht="13.5">
      <c r="A1803" s="201"/>
      <c r="B1803" s="201"/>
      <c r="C1803" s="201"/>
      <c r="D1803" s="361"/>
    </row>
    <row r="1804" spans="1:4" ht="13.5">
      <c r="A1804" s="201"/>
      <c r="B1804" s="201"/>
      <c r="C1804" s="201"/>
      <c r="D1804" s="361"/>
    </row>
    <row r="1805" spans="1:4" ht="13.5">
      <c r="A1805" s="201"/>
      <c r="B1805" s="201"/>
      <c r="C1805" s="201"/>
      <c r="D1805" s="361"/>
    </row>
    <row r="1806" spans="1:4" ht="13.5">
      <c r="A1806" s="201"/>
      <c r="B1806" s="201"/>
      <c r="C1806" s="201"/>
      <c r="D1806" s="361"/>
    </row>
    <row r="1807" spans="1:4" ht="13.5">
      <c r="A1807" s="201"/>
      <c r="B1807" s="201"/>
      <c r="C1807" s="201"/>
      <c r="D1807" s="361"/>
    </row>
    <row r="1808" spans="1:4" ht="13.5">
      <c r="A1808" s="201"/>
      <c r="B1808" s="201"/>
      <c r="C1808" s="201"/>
      <c r="D1808" s="361"/>
    </row>
    <row r="1809" spans="1:4" ht="13.5">
      <c r="A1809" s="201"/>
      <c r="B1809" s="201"/>
      <c r="C1809" s="201"/>
      <c r="D1809" s="361"/>
    </row>
    <row r="1810" spans="1:4" ht="13.5">
      <c r="A1810" s="201"/>
      <c r="B1810" s="201"/>
      <c r="C1810" s="201"/>
      <c r="D1810" s="361"/>
    </row>
    <row r="1811" spans="1:4" ht="13.5">
      <c r="A1811" s="201"/>
      <c r="B1811" s="201"/>
      <c r="C1811" s="201"/>
      <c r="D1811" s="361"/>
    </row>
    <row r="1812" spans="1:4" ht="13.5">
      <c r="A1812" s="201"/>
      <c r="B1812" s="201"/>
      <c r="C1812" s="201"/>
      <c r="D1812" s="361"/>
    </row>
    <row r="1813" spans="1:4" ht="13.5">
      <c r="A1813" s="201"/>
      <c r="B1813" s="201"/>
      <c r="C1813" s="201"/>
      <c r="D1813" s="362"/>
    </row>
    <row r="1814" spans="1:4" ht="13.5">
      <c r="A1814" s="201"/>
      <c r="B1814" s="201"/>
      <c r="C1814" s="201"/>
      <c r="D1814" s="362"/>
    </row>
    <row r="1815" spans="1:4" ht="13.5">
      <c r="A1815" s="201"/>
      <c r="B1815" s="201"/>
      <c r="C1815" s="201"/>
      <c r="D1815" s="362"/>
    </row>
    <row r="1816" spans="1:4" ht="13.5">
      <c r="A1816" s="201"/>
      <c r="B1816" s="201"/>
      <c r="C1816" s="201"/>
      <c r="D1816" s="362"/>
    </row>
    <row r="1817" spans="1:4" ht="13.5">
      <c r="A1817" s="201"/>
      <c r="B1817" s="201"/>
      <c r="C1817" s="201"/>
      <c r="D1817" s="361"/>
    </row>
    <row r="1818" spans="1:4" ht="13.5">
      <c r="A1818" s="201"/>
      <c r="B1818" s="201"/>
      <c r="C1818" s="201"/>
      <c r="D1818" s="361"/>
    </row>
    <row r="1819" spans="1:4" ht="13.5">
      <c r="A1819" s="201"/>
      <c r="B1819" s="201"/>
      <c r="C1819" s="201"/>
      <c r="D1819" s="361"/>
    </row>
    <row r="1820" spans="1:4" ht="13.5">
      <c r="A1820" s="201"/>
      <c r="B1820" s="201"/>
      <c r="C1820" s="201"/>
      <c r="D1820" s="361"/>
    </row>
    <row r="1821" spans="1:4" ht="13.5">
      <c r="A1821" s="201"/>
      <c r="B1821" s="201"/>
      <c r="C1821" s="201"/>
      <c r="D1821" s="361"/>
    </row>
    <row r="1822" spans="1:4" ht="13.5">
      <c r="A1822" s="201"/>
      <c r="B1822" s="201"/>
      <c r="C1822" s="201"/>
      <c r="D1822" s="361"/>
    </row>
    <row r="1823" spans="1:4" ht="13.5">
      <c r="A1823" s="201"/>
      <c r="B1823" s="201"/>
      <c r="C1823" s="201"/>
      <c r="D1823" s="361"/>
    </row>
    <row r="1824" spans="1:4" ht="13.5">
      <c r="A1824" s="201"/>
      <c r="B1824" s="201"/>
      <c r="C1824" s="201"/>
      <c r="D1824" s="361"/>
    </row>
    <row r="1825" spans="1:4" ht="13.5">
      <c r="A1825" s="201"/>
      <c r="B1825" s="201"/>
      <c r="C1825" s="201"/>
      <c r="D1825" s="361"/>
    </row>
    <row r="1826" spans="1:4" ht="13.5">
      <c r="A1826" s="201"/>
      <c r="B1826" s="201"/>
      <c r="C1826" s="201"/>
      <c r="D1826" s="361"/>
    </row>
    <row r="1827" spans="1:4" ht="13.5">
      <c r="A1827" s="201"/>
      <c r="B1827" s="201"/>
      <c r="C1827" s="201"/>
      <c r="D1827" s="361"/>
    </row>
    <row r="1828" spans="1:4" ht="13.5">
      <c r="A1828" s="201"/>
      <c r="B1828" s="201"/>
      <c r="C1828" s="201"/>
      <c r="D1828" s="362"/>
    </row>
    <row r="1829" spans="1:4" ht="13.5">
      <c r="A1829" s="201"/>
      <c r="B1829" s="201"/>
      <c r="C1829" s="201"/>
      <c r="D1829" s="362"/>
    </row>
    <row r="1830" spans="1:4" ht="13.5">
      <c r="A1830" s="201"/>
      <c r="B1830" s="201"/>
      <c r="C1830" s="201"/>
      <c r="D1830" s="362"/>
    </row>
    <row r="1831" spans="1:4" ht="13.5">
      <c r="A1831" s="201"/>
      <c r="B1831" s="201"/>
      <c r="C1831" s="201"/>
      <c r="D1831" s="362"/>
    </row>
    <row r="1832" spans="1:4" ht="13.5">
      <c r="A1832" s="201"/>
      <c r="B1832" s="201"/>
      <c r="C1832" s="201"/>
      <c r="D1832" s="362"/>
    </row>
    <row r="1833" spans="1:4" ht="13.5">
      <c r="A1833" s="201"/>
      <c r="B1833" s="201"/>
      <c r="C1833" s="201"/>
      <c r="D1833" s="362"/>
    </row>
    <row r="1834" spans="1:4" ht="13.5">
      <c r="A1834" s="201"/>
      <c r="B1834" s="201"/>
      <c r="C1834" s="201"/>
      <c r="D1834" s="362"/>
    </row>
    <row r="1835" spans="1:4" ht="13.5">
      <c r="A1835" s="201"/>
      <c r="B1835" s="201"/>
      <c r="C1835" s="201"/>
      <c r="D1835" s="362"/>
    </row>
    <row r="1836" spans="1:4" ht="13.5">
      <c r="A1836" s="201"/>
      <c r="B1836" s="201"/>
      <c r="C1836" s="201"/>
      <c r="D1836" s="362"/>
    </row>
    <row r="1837" spans="1:4" ht="13.5">
      <c r="A1837" s="201"/>
      <c r="B1837" s="201"/>
      <c r="C1837" s="201"/>
      <c r="D1837" s="362"/>
    </row>
    <row r="1838" spans="1:4" ht="13.5">
      <c r="A1838" s="201"/>
      <c r="B1838" s="201"/>
      <c r="C1838" s="201"/>
      <c r="D1838" s="362"/>
    </row>
    <row r="1839" spans="1:4" ht="13.5">
      <c r="A1839" s="201"/>
      <c r="B1839" s="201"/>
      <c r="C1839" s="201"/>
      <c r="D1839" s="362"/>
    </row>
    <row r="1840" spans="1:4" ht="13.5">
      <c r="A1840" s="201"/>
      <c r="B1840" s="201"/>
      <c r="C1840" s="201"/>
      <c r="D1840" s="362"/>
    </row>
    <row r="1841" spans="1:4" ht="13.5">
      <c r="A1841" s="201"/>
      <c r="B1841" s="201"/>
      <c r="C1841" s="201"/>
      <c r="D1841" s="362"/>
    </row>
    <row r="1842" spans="1:4" ht="13.5">
      <c r="A1842" s="201"/>
      <c r="B1842" s="201"/>
      <c r="C1842" s="201"/>
      <c r="D1842" s="362"/>
    </row>
    <row r="1843" spans="1:4" ht="13.5">
      <c r="A1843" s="201"/>
      <c r="B1843" s="201"/>
      <c r="C1843" s="201"/>
      <c r="D1843" s="362"/>
    </row>
    <row r="1844" spans="1:4" ht="13.5">
      <c r="A1844" s="201"/>
      <c r="B1844" s="201"/>
      <c r="C1844" s="201"/>
      <c r="D1844" s="362"/>
    </row>
    <row r="1845" spans="1:4" ht="13.5">
      <c r="A1845" s="201"/>
      <c r="B1845" s="201"/>
      <c r="C1845" s="201"/>
      <c r="D1845" s="362"/>
    </row>
    <row r="1846" spans="1:4" ht="13.5">
      <c r="A1846" s="201"/>
      <c r="B1846" s="201"/>
      <c r="C1846" s="201"/>
      <c r="D1846" s="362"/>
    </row>
    <row r="1847" spans="1:4" ht="13.5">
      <c r="A1847" s="201"/>
      <c r="B1847" s="201"/>
      <c r="C1847" s="201"/>
      <c r="D1847" s="362"/>
    </row>
    <row r="1848" spans="1:4" ht="13.5">
      <c r="A1848" s="201"/>
      <c r="B1848" s="201"/>
      <c r="C1848" s="201"/>
      <c r="D1848" s="362"/>
    </row>
    <row r="1849" spans="1:4" ht="13.5">
      <c r="A1849" s="201"/>
      <c r="B1849" s="201"/>
      <c r="C1849" s="201"/>
      <c r="D1849" s="362"/>
    </row>
    <row r="1850" spans="1:4" ht="13.5">
      <c r="A1850" s="201"/>
      <c r="B1850" s="201"/>
      <c r="C1850" s="201"/>
      <c r="D1850" s="362"/>
    </row>
    <row r="1851" spans="1:4" ht="13.5">
      <c r="A1851" s="201"/>
      <c r="B1851" s="201"/>
      <c r="C1851" s="201"/>
      <c r="D1851" s="362"/>
    </row>
    <row r="1852" spans="1:4" ht="13.5">
      <c r="A1852" s="201"/>
      <c r="B1852" s="201"/>
      <c r="C1852" s="201"/>
      <c r="D1852" s="362"/>
    </row>
    <row r="1853" spans="1:4" ht="13.5">
      <c r="A1853" s="201"/>
      <c r="B1853" s="201"/>
      <c r="C1853" s="201"/>
      <c r="D1853" s="362"/>
    </row>
    <row r="1854" spans="1:4" ht="13.5">
      <c r="A1854" s="201"/>
      <c r="B1854" s="201"/>
      <c r="C1854" s="201"/>
      <c r="D1854" s="362"/>
    </row>
    <row r="1855" spans="1:4" ht="13.5">
      <c r="A1855" s="201"/>
      <c r="B1855" s="201"/>
      <c r="C1855" s="201"/>
      <c r="D1855" s="362"/>
    </row>
    <row r="1856" spans="1:4" ht="13.5">
      <c r="A1856" s="201"/>
      <c r="B1856" s="201"/>
      <c r="C1856" s="201"/>
      <c r="D1856" s="362"/>
    </row>
    <row r="1857" spans="1:4" ht="13.5">
      <c r="A1857" s="201"/>
      <c r="B1857" s="201"/>
      <c r="C1857" s="201"/>
      <c r="D1857" s="362"/>
    </row>
    <row r="1858" spans="1:4" ht="13.5">
      <c r="A1858" s="201"/>
      <c r="B1858" s="201"/>
      <c r="C1858" s="201"/>
      <c r="D1858" s="362"/>
    </row>
    <row r="1859" spans="1:4" ht="13.5">
      <c r="A1859" s="201"/>
      <c r="B1859" s="201"/>
      <c r="C1859" s="201"/>
      <c r="D1859" s="362"/>
    </row>
    <row r="1860" spans="1:4" ht="13.5">
      <c r="A1860" s="201"/>
      <c r="B1860" s="201"/>
      <c r="C1860" s="201"/>
      <c r="D1860" s="362"/>
    </row>
    <row r="1861" spans="1:4" ht="13.5">
      <c r="A1861" s="201"/>
      <c r="B1861" s="201"/>
      <c r="C1861" s="201"/>
      <c r="D1861" s="362"/>
    </row>
    <row r="1862" spans="1:4" ht="13.5">
      <c r="A1862" s="201"/>
      <c r="B1862" s="201"/>
      <c r="C1862" s="201"/>
      <c r="D1862" s="362"/>
    </row>
    <row r="1863" spans="1:4" ht="13.5">
      <c r="A1863" s="201"/>
      <c r="B1863" s="201"/>
      <c r="C1863" s="201"/>
      <c r="D1863" s="362"/>
    </row>
    <row r="1864" spans="1:4" ht="13.5">
      <c r="A1864" s="201"/>
      <c r="B1864" s="201"/>
      <c r="C1864" s="201"/>
      <c r="D1864" s="362"/>
    </row>
    <row r="1865" spans="1:4" ht="13.5">
      <c r="A1865" s="201"/>
      <c r="B1865" s="201"/>
      <c r="C1865" s="201"/>
      <c r="D1865" s="362"/>
    </row>
    <row r="1866" spans="1:4" ht="13.5">
      <c r="A1866" s="201"/>
      <c r="B1866" s="201"/>
      <c r="C1866" s="201"/>
      <c r="D1866" s="362"/>
    </row>
    <row r="1867" spans="1:4" ht="13.5">
      <c r="A1867" s="201"/>
      <c r="B1867" s="201"/>
      <c r="C1867" s="201"/>
      <c r="D1867" s="362"/>
    </row>
    <row r="1868" spans="1:4" ht="13.5">
      <c r="A1868" s="201"/>
      <c r="B1868" s="201"/>
      <c r="C1868" s="201"/>
      <c r="D1868" s="362"/>
    </row>
    <row r="1869" spans="1:4" ht="13.5">
      <c r="A1869" s="201"/>
      <c r="B1869" s="201"/>
      <c r="C1869" s="201"/>
      <c r="D1869" s="362"/>
    </row>
    <row r="1870" spans="1:4" ht="13.5">
      <c r="A1870" s="201"/>
      <c r="B1870" s="201"/>
      <c r="C1870" s="201"/>
      <c r="D1870" s="362"/>
    </row>
    <row r="1871" spans="1:4" ht="13.5">
      <c r="A1871" s="201"/>
      <c r="B1871" s="201"/>
      <c r="C1871" s="201"/>
      <c r="D1871" s="362"/>
    </row>
    <row r="1872" spans="1:4" ht="13.5">
      <c r="A1872" s="201"/>
      <c r="B1872" s="201"/>
      <c r="C1872" s="201"/>
      <c r="D1872" s="362"/>
    </row>
    <row r="1873" spans="1:4" ht="13.5">
      <c r="A1873" s="201"/>
      <c r="B1873" s="201"/>
      <c r="C1873" s="201"/>
      <c r="D1873" s="362"/>
    </row>
    <row r="1874" spans="1:4" ht="13.5">
      <c r="A1874" s="201"/>
      <c r="B1874" s="201"/>
      <c r="C1874" s="201"/>
      <c r="D1874" s="362"/>
    </row>
    <row r="1875" spans="1:4" ht="13.5">
      <c r="A1875" s="201"/>
      <c r="B1875" s="201"/>
      <c r="C1875" s="201"/>
      <c r="D1875" s="362"/>
    </row>
    <row r="1876" spans="1:4" ht="13.5">
      <c r="A1876" s="201"/>
      <c r="B1876" s="201"/>
      <c r="C1876" s="201"/>
      <c r="D1876" s="362"/>
    </row>
    <row r="1877" spans="1:4" ht="13.5">
      <c r="A1877" s="201"/>
      <c r="B1877" s="201"/>
      <c r="C1877" s="201"/>
      <c r="D1877" s="362"/>
    </row>
    <row r="1878" spans="1:4" ht="13.5">
      <c r="A1878" s="201"/>
      <c r="B1878" s="201"/>
      <c r="C1878" s="201"/>
      <c r="D1878" s="362"/>
    </row>
    <row r="1879" spans="1:4" ht="13.5">
      <c r="A1879" s="201"/>
      <c r="B1879" s="201"/>
      <c r="C1879" s="201"/>
      <c r="D1879" s="362"/>
    </row>
    <row r="1880" spans="1:4" ht="13.5">
      <c r="A1880" s="201"/>
      <c r="B1880" s="201"/>
      <c r="C1880" s="201"/>
      <c r="D1880" s="362"/>
    </row>
    <row r="1881" spans="1:4" ht="13.5">
      <c r="A1881" s="201"/>
      <c r="B1881" s="201"/>
      <c r="C1881" s="201"/>
      <c r="D1881" s="362"/>
    </row>
    <row r="1882" spans="1:4" ht="13.5">
      <c r="A1882" s="201"/>
      <c r="B1882" s="201"/>
      <c r="C1882" s="201"/>
      <c r="D1882" s="362"/>
    </row>
    <row r="1883" spans="1:4" ht="13.5">
      <c r="A1883" s="201"/>
      <c r="B1883" s="201"/>
      <c r="C1883" s="201"/>
      <c r="D1883" s="362"/>
    </row>
    <row r="1884" spans="1:4" ht="13.5">
      <c r="A1884" s="201"/>
      <c r="B1884" s="201"/>
      <c r="C1884" s="201"/>
      <c r="D1884" s="362"/>
    </row>
    <row r="1885" spans="1:4" ht="13.5">
      <c r="A1885" s="201"/>
      <c r="B1885" s="201"/>
      <c r="C1885" s="201"/>
      <c r="D1885" s="362"/>
    </row>
    <row r="1886" spans="1:4" ht="13.5">
      <c r="A1886" s="201"/>
      <c r="B1886" s="201"/>
      <c r="C1886" s="201"/>
      <c r="D1886" s="362"/>
    </row>
    <row r="1887" spans="1:4" ht="13.5">
      <c r="A1887" s="201"/>
      <c r="B1887" s="201"/>
      <c r="C1887" s="201"/>
      <c r="D1887" s="362"/>
    </row>
    <row r="1888" spans="1:4" ht="13.5">
      <c r="A1888" s="201"/>
      <c r="B1888" s="201"/>
      <c r="C1888" s="201"/>
      <c r="D1888" s="362"/>
    </row>
    <row r="1889" spans="1:4" ht="13.5">
      <c r="A1889" s="201"/>
      <c r="B1889" s="201"/>
      <c r="C1889" s="201"/>
      <c r="D1889" s="362"/>
    </row>
    <row r="1890" spans="1:4" ht="13.5">
      <c r="A1890" s="201"/>
      <c r="B1890" s="201"/>
      <c r="C1890" s="201"/>
      <c r="D1890" s="362"/>
    </row>
    <row r="1891" spans="1:4" ht="13.5">
      <c r="A1891" s="201"/>
      <c r="B1891" s="201"/>
      <c r="C1891" s="201"/>
      <c r="D1891" s="362"/>
    </row>
    <row r="1892" spans="1:4" ht="13.5">
      <c r="A1892" s="201"/>
      <c r="B1892" s="201"/>
      <c r="C1892" s="201"/>
      <c r="D1892" s="362"/>
    </row>
    <row r="1893" spans="1:4" ht="13.5">
      <c r="A1893" s="201"/>
      <c r="B1893" s="201"/>
      <c r="C1893" s="201"/>
      <c r="D1893" s="362"/>
    </row>
    <row r="1894" spans="1:4" ht="13.5">
      <c r="A1894" s="201"/>
      <c r="B1894" s="201"/>
      <c r="C1894" s="201"/>
      <c r="D1894" s="361"/>
    </row>
    <row r="1895" spans="1:4" ht="13.5">
      <c r="A1895" s="201"/>
      <c r="B1895" s="201"/>
      <c r="C1895" s="201"/>
      <c r="D1895" s="361"/>
    </row>
    <row r="1896" spans="1:4" ht="13.5">
      <c r="A1896" s="201"/>
      <c r="B1896" s="201"/>
      <c r="C1896" s="201"/>
      <c r="D1896" s="361"/>
    </row>
    <row r="1897" spans="1:4" ht="13.5">
      <c r="A1897" s="201"/>
      <c r="B1897" s="201"/>
      <c r="C1897" s="201"/>
      <c r="D1897" s="361"/>
    </row>
    <row r="1898" spans="1:4" ht="13.5">
      <c r="A1898" s="201"/>
      <c r="B1898" s="201"/>
      <c r="C1898" s="201"/>
      <c r="D1898" s="361"/>
    </row>
    <row r="1899" spans="1:4" ht="13.5">
      <c r="A1899" s="201"/>
      <c r="B1899" s="201"/>
      <c r="C1899" s="201"/>
      <c r="D1899" s="361"/>
    </row>
    <row r="1900" spans="1:4" ht="13.5">
      <c r="A1900" s="201"/>
      <c r="B1900" s="201"/>
      <c r="C1900" s="201"/>
      <c r="D1900" s="361"/>
    </row>
    <row r="1901" spans="1:4" ht="13.5">
      <c r="A1901" s="201"/>
      <c r="B1901" s="201"/>
      <c r="C1901" s="201"/>
      <c r="D1901" s="361"/>
    </row>
    <row r="1902" spans="1:4" ht="13.5">
      <c r="A1902" s="201"/>
      <c r="B1902" s="201"/>
      <c r="C1902" s="201"/>
      <c r="D1902" s="361"/>
    </row>
    <row r="1903" spans="1:4" ht="13.5">
      <c r="A1903" s="201"/>
      <c r="B1903" s="201"/>
      <c r="C1903" s="201"/>
      <c r="D1903" s="361"/>
    </row>
    <row r="1904" spans="1:4" ht="13.5">
      <c r="A1904" s="201"/>
      <c r="B1904" s="201"/>
      <c r="C1904" s="201"/>
      <c r="D1904" s="361"/>
    </row>
    <row r="1905" spans="1:4" ht="13.5">
      <c r="A1905" s="201"/>
      <c r="B1905" s="201"/>
      <c r="C1905" s="201"/>
      <c r="D1905" s="361"/>
    </row>
    <row r="1906" spans="1:4" ht="13.5">
      <c r="A1906" s="201"/>
      <c r="B1906" s="201"/>
      <c r="C1906" s="201"/>
      <c r="D1906" s="361"/>
    </row>
    <row r="1907" spans="1:4" ht="13.5">
      <c r="A1907" s="201"/>
      <c r="B1907" s="201"/>
      <c r="C1907" s="201"/>
      <c r="D1907" s="361"/>
    </row>
    <row r="1908" spans="1:4" ht="13.5">
      <c r="A1908" s="201"/>
      <c r="B1908" s="201"/>
      <c r="C1908" s="201"/>
      <c r="D1908" s="361"/>
    </row>
    <row r="1909" spans="1:4" ht="13.5">
      <c r="A1909" s="201"/>
      <c r="B1909" s="201"/>
      <c r="C1909" s="201"/>
      <c r="D1909" s="361"/>
    </row>
    <row r="1910" spans="1:4" ht="13.5">
      <c r="A1910" s="201"/>
      <c r="B1910" s="201"/>
      <c r="C1910" s="201"/>
      <c r="D1910" s="361"/>
    </row>
    <row r="1911" spans="1:4" ht="13.5">
      <c r="A1911" s="201"/>
      <c r="B1911" s="201"/>
      <c r="C1911" s="201"/>
      <c r="D1911" s="361"/>
    </row>
    <row r="1912" spans="1:4" ht="13.5">
      <c r="A1912" s="201"/>
      <c r="B1912" s="201"/>
      <c r="C1912" s="201"/>
      <c r="D1912" s="361"/>
    </row>
    <row r="1913" spans="1:4" ht="13.5">
      <c r="A1913" s="201"/>
      <c r="B1913" s="201"/>
      <c r="C1913" s="201"/>
      <c r="D1913" s="361"/>
    </row>
    <row r="1914" spans="1:4" ht="13.5">
      <c r="A1914" s="201"/>
      <c r="B1914" s="201"/>
      <c r="C1914" s="201"/>
      <c r="D1914" s="361"/>
    </row>
    <row r="1915" spans="1:4" ht="13.5">
      <c r="A1915" s="201"/>
      <c r="B1915" s="201"/>
      <c r="C1915" s="201"/>
      <c r="D1915" s="361"/>
    </row>
    <row r="1916" spans="1:4" ht="13.5">
      <c r="A1916" s="201"/>
      <c r="B1916" s="201"/>
      <c r="C1916" s="201"/>
      <c r="D1916" s="361"/>
    </row>
    <row r="1917" spans="1:4" ht="13.5">
      <c r="A1917" s="201"/>
      <c r="B1917" s="201"/>
      <c r="C1917" s="201"/>
      <c r="D1917" s="361"/>
    </row>
    <row r="1918" spans="1:4" ht="13.5">
      <c r="A1918" s="201"/>
      <c r="B1918" s="201"/>
      <c r="C1918" s="201"/>
      <c r="D1918" s="361"/>
    </row>
    <row r="1919" spans="1:4" ht="13.5">
      <c r="A1919" s="201"/>
      <c r="B1919" s="201"/>
      <c r="C1919" s="201"/>
      <c r="D1919" s="361"/>
    </row>
    <row r="1920" spans="1:4" ht="13.5">
      <c r="A1920" s="201"/>
      <c r="B1920" s="201"/>
      <c r="C1920" s="201"/>
      <c r="D1920" s="361"/>
    </row>
    <row r="1921" spans="1:4" ht="13.5">
      <c r="A1921" s="201"/>
      <c r="B1921" s="201"/>
      <c r="C1921" s="201"/>
      <c r="D1921" s="361"/>
    </row>
    <row r="1922" spans="1:4" ht="13.5">
      <c r="A1922" s="201"/>
      <c r="B1922" s="201"/>
      <c r="C1922" s="201"/>
      <c r="D1922" s="361"/>
    </row>
    <row r="1923" spans="1:4" ht="13.5">
      <c r="A1923" s="201"/>
      <c r="B1923" s="201"/>
      <c r="C1923" s="201"/>
      <c r="D1923" s="361"/>
    </row>
    <row r="1924" spans="1:4" ht="13.5">
      <c r="A1924" s="201"/>
      <c r="B1924" s="201"/>
      <c r="C1924" s="201"/>
      <c r="D1924" s="361"/>
    </row>
    <row r="1925" spans="1:4" ht="13.5">
      <c r="A1925" s="201"/>
      <c r="B1925" s="201"/>
      <c r="C1925" s="201"/>
      <c r="D1925" s="361"/>
    </row>
    <row r="1926" spans="1:4" ht="13.5">
      <c r="A1926" s="201"/>
      <c r="B1926" s="201"/>
      <c r="C1926" s="201"/>
      <c r="D1926" s="361"/>
    </row>
    <row r="1927" spans="1:4" ht="13.5">
      <c r="A1927" s="201"/>
      <c r="B1927" s="201"/>
      <c r="C1927" s="201"/>
      <c r="D1927" s="361"/>
    </row>
    <row r="1928" spans="1:4" ht="13.5">
      <c r="A1928" s="201"/>
      <c r="B1928" s="201"/>
      <c r="C1928" s="201"/>
      <c r="D1928" s="361"/>
    </row>
    <row r="1929" spans="1:4" ht="13.5">
      <c r="A1929" s="201"/>
      <c r="B1929" s="201"/>
      <c r="C1929" s="201"/>
      <c r="D1929" s="361"/>
    </row>
    <row r="1930" spans="1:4" ht="13.5">
      <c r="A1930" s="201"/>
      <c r="B1930" s="201"/>
      <c r="C1930" s="201"/>
      <c r="D1930" s="361"/>
    </row>
    <row r="1931" spans="1:4" ht="13.5">
      <c r="A1931" s="201"/>
      <c r="B1931" s="201"/>
      <c r="C1931" s="201"/>
      <c r="D1931" s="361"/>
    </row>
    <row r="1932" spans="1:4" ht="13.5">
      <c r="A1932" s="201"/>
      <c r="B1932" s="201"/>
      <c r="C1932" s="201"/>
      <c r="D1932" s="361"/>
    </row>
    <row r="1933" spans="1:4" ht="13.5">
      <c r="A1933" s="201"/>
      <c r="B1933" s="201"/>
      <c r="C1933" s="201"/>
      <c r="D1933" s="361"/>
    </row>
    <row r="1934" spans="1:4" ht="13.5">
      <c r="A1934" s="201"/>
      <c r="B1934" s="201"/>
      <c r="C1934" s="201"/>
      <c r="D1934" s="361"/>
    </row>
    <row r="1935" spans="1:4" ht="13.5">
      <c r="A1935" s="201"/>
      <c r="B1935" s="201"/>
      <c r="C1935" s="201"/>
      <c r="D1935" s="361"/>
    </row>
    <row r="1936" spans="1:4" ht="13.5">
      <c r="A1936" s="201"/>
      <c r="B1936" s="201"/>
      <c r="C1936" s="201"/>
      <c r="D1936" s="361"/>
    </row>
    <row r="1937" spans="1:4" ht="13.5">
      <c r="A1937" s="201"/>
      <c r="B1937" s="201"/>
      <c r="C1937" s="201"/>
      <c r="D1937" s="361"/>
    </row>
    <row r="1938" spans="1:4" ht="13.5">
      <c r="A1938" s="201"/>
      <c r="B1938" s="201"/>
      <c r="C1938" s="201"/>
      <c r="D1938" s="361"/>
    </row>
    <row r="1939" spans="1:4" ht="13.5">
      <c r="A1939" s="201"/>
      <c r="B1939" s="201"/>
      <c r="C1939" s="201"/>
      <c r="D1939" s="361"/>
    </row>
    <row r="1940" spans="1:4" ht="13.5">
      <c r="A1940" s="201"/>
      <c r="B1940" s="201"/>
      <c r="C1940" s="201"/>
      <c r="D1940" s="361"/>
    </row>
    <row r="1941" spans="1:4" ht="13.5">
      <c r="A1941" s="201"/>
      <c r="B1941" s="201"/>
      <c r="C1941" s="201"/>
      <c r="D1941" s="361"/>
    </row>
    <row r="1942" spans="1:4" ht="13.5">
      <c r="A1942" s="201"/>
      <c r="B1942" s="201"/>
      <c r="C1942" s="201"/>
      <c r="D1942" s="361"/>
    </row>
    <row r="1943" spans="1:4" ht="13.5">
      <c r="A1943" s="201"/>
      <c r="B1943" s="201"/>
      <c r="C1943" s="201"/>
      <c r="D1943" s="361"/>
    </row>
    <row r="1944" spans="1:4" ht="13.5">
      <c r="A1944" s="201"/>
      <c r="B1944" s="201"/>
      <c r="C1944" s="201"/>
      <c r="D1944" s="361"/>
    </row>
    <row r="1945" spans="1:4" ht="13.5">
      <c r="A1945" s="201"/>
      <c r="B1945" s="201"/>
      <c r="C1945" s="201"/>
      <c r="D1945" s="361"/>
    </row>
    <row r="1946" spans="1:4" ht="13.5">
      <c r="A1946" s="201"/>
      <c r="B1946" s="201"/>
      <c r="C1946" s="201"/>
      <c r="D1946" s="361"/>
    </row>
    <row r="1947" spans="1:4" ht="13.5">
      <c r="A1947" s="201"/>
      <c r="B1947" s="201"/>
      <c r="C1947" s="201"/>
      <c r="D1947" s="361"/>
    </row>
    <row r="1948" spans="1:4" ht="13.5">
      <c r="A1948" s="201"/>
      <c r="B1948" s="201"/>
      <c r="C1948" s="201"/>
      <c r="D1948" s="362"/>
    </row>
    <row r="1949" spans="1:4" ht="13.5">
      <c r="A1949" s="201"/>
      <c r="B1949" s="201"/>
      <c r="C1949" s="201"/>
      <c r="D1949" s="362"/>
    </row>
    <row r="1950" spans="1:4" ht="13.5">
      <c r="A1950" s="201"/>
      <c r="B1950" s="201"/>
      <c r="C1950" s="201"/>
      <c r="D1950" s="362"/>
    </row>
    <row r="1951" spans="1:4" ht="13.5">
      <c r="A1951" s="201"/>
      <c r="B1951" s="201"/>
      <c r="C1951" s="201"/>
      <c r="D1951" s="361"/>
    </row>
    <row r="1952" spans="1:4" ht="13.5">
      <c r="A1952" s="201"/>
      <c r="B1952" s="201"/>
      <c r="C1952" s="201"/>
      <c r="D1952" s="361"/>
    </row>
    <row r="1953" spans="1:4" ht="13.5">
      <c r="A1953" s="201"/>
      <c r="B1953" s="201"/>
      <c r="C1953" s="201"/>
      <c r="D1953" s="361"/>
    </row>
    <row r="1954" spans="1:4" ht="13.5">
      <c r="A1954" s="201"/>
      <c r="B1954" s="201"/>
      <c r="C1954" s="201"/>
      <c r="D1954" s="361"/>
    </row>
    <row r="1955" spans="1:4" ht="13.5">
      <c r="A1955" s="201"/>
      <c r="B1955" s="201"/>
      <c r="C1955" s="201"/>
      <c r="D1955" s="362"/>
    </row>
    <row r="1956" spans="1:4" ht="13.5">
      <c r="A1956" s="201"/>
      <c r="B1956" s="201"/>
      <c r="C1956" s="201"/>
      <c r="D1956" s="362"/>
    </row>
    <row r="1957" spans="1:4" ht="13.5">
      <c r="A1957" s="201"/>
      <c r="B1957" s="201"/>
      <c r="C1957" s="201"/>
      <c r="D1957" s="361"/>
    </row>
    <row r="1958" spans="1:4" ht="13.5">
      <c r="A1958" s="201"/>
      <c r="B1958" s="201"/>
      <c r="C1958" s="201"/>
      <c r="D1958" s="361"/>
    </row>
    <row r="1959" spans="1:4" ht="13.5">
      <c r="A1959" s="201"/>
      <c r="B1959" s="201"/>
      <c r="C1959" s="201"/>
      <c r="D1959" s="361"/>
    </row>
    <row r="1960" spans="1:4" ht="13.5">
      <c r="A1960" s="201"/>
      <c r="B1960" s="201"/>
      <c r="C1960" s="201"/>
      <c r="D1960" s="361"/>
    </row>
    <row r="1961" spans="1:4" ht="13.5">
      <c r="A1961" s="201"/>
      <c r="B1961" s="201"/>
      <c r="C1961" s="201"/>
      <c r="D1961" s="361"/>
    </row>
    <row r="1962" spans="1:4" ht="13.5">
      <c r="A1962" s="201"/>
      <c r="B1962" s="201"/>
      <c r="C1962" s="201"/>
      <c r="D1962" s="361"/>
    </row>
    <row r="1963" spans="1:4" ht="13.5">
      <c r="A1963" s="201"/>
      <c r="B1963" s="201"/>
      <c r="C1963" s="201"/>
      <c r="D1963" s="361"/>
    </row>
    <row r="1964" spans="1:4" ht="13.5">
      <c r="A1964" s="201"/>
      <c r="B1964" s="201"/>
      <c r="C1964" s="201"/>
      <c r="D1964" s="361"/>
    </row>
    <row r="1965" spans="1:4" ht="13.5">
      <c r="A1965" s="201"/>
      <c r="B1965" s="201"/>
      <c r="C1965" s="201"/>
      <c r="D1965" s="361"/>
    </row>
    <row r="1966" spans="1:4" ht="13.5">
      <c r="A1966" s="201"/>
      <c r="B1966" s="201"/>
      <c r="C1966" s="201"/>
      <c r="D1966" s="361"/>
    </row>
    <row r="1967" spans="1:4" ht="13.5">
      <c r="A1967" s="201"/>
      <c r="B1967" s="201"/>
      <c r="C1967" s="201"/>
      <c r="D1967" s="361"/>
    </row>
    <row r="1968" spans="1:4" ht="13.5">
      <c r="A1968" s="201"/>
      <c r="B1968" s="201"/>
      <c r="C1968" s="201"/>
      <c r="D1968" s="361"/>
    </row>
    <row r="1969" spans="1:4" ht="13.5">
      <c r="A1969" s="201"/>
      <c r="B1969" s="201"/>
      <c r="C1969" s="201"/>
      <c r="D1969" s="361"/>
    </row>
    <row r="1970" spans="1:4" ht="13.5">
      <c r="A1970" s="201"/>
      <c r="B1970" s="201"/>
      <c r="C1970" s="201"/>
      <c r="D1970" s="361"/>
    </row>
    <row r="1971" spans="1:4" ht="13.5">
      <c r="A1971" s="201"/>
      <c r="B1971" s="201"/>
      <c r="C1971" s="201"/>
      <c r="D1971" s="362"/>
    </row>
    <row r="1972" spans="1:4" ht="13.5">
      <c r="A1972" s="201"/>
      <c r="B1972" s="201"/>
      <c r="C1972" s="201"/>
      <c r="D1972" s="361"/>
    </row>
    <row r="1973" spans="1:4" ht="13.5">
      <c r="A1973" s="201"/>
      <c r="B1973" s="201"/>
      <c r="C1973" s="201"/>
      <c r="D1973" s="361"/>
    </row>
    <row r="1974" spans="1:4" ht="13.5">
      <c r="A1974" s="201"/>
      <c r="B1974" s="201"/>
      <c r="C1974" s="201"/>
      <c r="D1974" s="361"/>
    </row>
    <row r="1975" spans="1:4" ht="13.5">
      <c r="A1975" s="201"/>
      <c r="B1975" s="201"/>
      <c r="C1975" s="201"/>
      <c r="D1975" s="361"/>
    </row>
    <row r="1976" spans="1:4" ht="13.5">
      <c r="A1976" s="201"/>
      <c r="B1976" s="201"/>
      <c r="C1976" s="201"/>
      <c r="D1976" s="361"/>
    </row>
    <row r="1977" spans="1:4" ht="13.5">
      <c r="A1977" s="201"/>
      <c r="B1977" s="201"/>
      <c r="C1977" s="201"/>
      <c r="D1977" s="361"/>
    </row>
    <row r="1978" spans="1:4" ht="13.5">
      <c r="A1978" s="201"/>
      <c r="B1978" s="201"/>
      <c r="C1978" s="201"/>
      <c r="D1978" s="361"/>
    </row>
    <row r="1979" spans="1:4" ht="13.5">
      <c r="A1979" s="201"/>
      <c r="B1979" s="201"/>
      <c r="C1979" s="201"/>
      <c r="D1979" s="361"/>
    </row>
    <row r="1980" spans="1:4" ht="13.5">
      <c r="A1980" s="201"/>
      <c r="B1980" s="201"/>
      <c r="C1980" s="201"/>
      <c r="D1980" s="362"/>
    </row>
    <row r="1981" spans="1:4" ht="13.5">
      <c r="A1981" s="201"/>
      <c r="B1981" s="201"/>
      <c r="C1981" s="201"/>
      <c r="D1981" s="362"/>
    </row>
    <row r="1982" spans="1:4" ht="13.5">
      <c r="A1982" s="201"/>
      <c r="B1982" s="201"/>
      <c r="C1982" s="201"/>
      <c r="D1982" s="361"/>
    </row>
    <row r="1983" spans="1:4" ht="13.5">
      <c r="A1983" s="201"/>
      <c r="B1983" s="201"/>
      <c r="C1983" s="201"/>
      <c r="D1983" s="361"/>
    </row>
    <row r="1984" spans="1:4" ht="13.5">
      <c r="A1984" s="201"/>
      <c r="B1984" s="201"/>
      <c r="C1984" s="201"/>
      <c r="D1984" s="361"/>
    </row>
    <row r="1985" spans="1:4" ht="13.5">
      <c r="A1985" s="201"/>
      <c r="B1985" s="201"/>
      <c r="C1985" s="201"/>
      <c r="D1985" s="361"/>
    </row>
    <row r="1986" spans="1:4" ht="13.5">
      <c r="A1986" s="201"/>
      <c r="B1986" s="201"/>
      <c r="C1986" s="201"/>
      <c r="D1986" s="361"/>
    </row>
    <row r="1987" spans="1:4" ht="13.5">
      <c r="A1987" s="201"/>
      <c r="B1987" s="201"/>
      <c r="C1987" s="201"/>
      <c r="D1987" s="362"/>
    </row>
    <row r="1988" spans="1:4" ht="13.5">
      <c r="A1988" s="201"/>
      <c r="B1988" s="201"/>
      <c r="C1988" s="201"/>
      <c r="D1988" s="361"/>
    </row>
    <row r="1989" spans="1:4" ht="13.5">
      <c r="A1989" s="201"/>
      <c r="B1989" s="201"/>
      <c r="C1989" s="201"/>
      <c r="D1989" s="361"/>
    </row>
    <row r="1990" spans="1:4" ht="13.5">
      <c r="A1990" s="201"/>
      <c r="B1990" s="201"/>
      <c r="C1990" s="201"/>
      <c r="D1990" s="361"/>
    </row>
    <row r="1991" spans="1:4" ht="13.5">
      <c r="A1991" s="201"/>
      <c r="B1991" s="201"/>
      <c r="C1991" s="201"/>
      <c r="D1991" s="361"/>
    </row>
    <row r="1992" spans="1:4" ht="13.5">
      <c r="A1992" s="201"/>
      <c r="B1992" s="201"/>
      <c r="C1992" s="201"/>
      <c r="D1992" s="361"/>
    </row>
    <row r="1993" spans="1:4" ht="13.5">
      <c r="A1993" s="201"/>
      <c r="B1993" s="201"/>
      <c r="C1993" s="201"/>
      <c r="D1993" s="361"/>
    </row>
    <row r="1994" spans="1:4" ht="13.5">
      <c r="A1994" s="201"/>
      <c r="B1994" s="201"/>
      <c r="C1994" s="201"/>
      <c r="D1994" s="361"/>
    </row>
    <row r="1995" spans="1:4" ht="13.5">
      <c r="A1995" s="201"/>
      <c r="B1995" s="201"/>
      <c r="C1995" s="201"/>
      <c r="D1995" s="361"/>
    </row>
    <row r="1996" spans="1:4" ht="13.5">
      <c r="A1996" s="201"/>
      <c r="B1996" s="201"/>
      <c r="C1996" s="201"/>
      <c r="D1996" s="361"/>
    </row>
    <row r="1997" spans="1:4" ht="13.5">
      <c r="A1997" s="201"/>
      <c r="B1997" s="201"/>
      <c r="C1997" s="201"/>
      <c r="D1997" s="361"/>
    </row>
    <row r="1998" spans="1:4" ht="13.5">
      <c r="A1998" s="201"/>
      <c r="B1998" s="201"/>
      <c r="C1998" s="201"/>
      <c r="D1998" s="362"/>
    </row>
    <row r="1999" spans="1:4" ht="13.5">
      <c r="A1999" s="201"/>
      <c r="B1999" s="201"/>
      <c r="C1999" s="201"/>
      <c r="D1999" s="362"/>
    </row>
    <row r="2000" spans="1:4" ht="13.5">
      <c r="A2000" s="201"/>
      <c r="B2000" s="201"/>
      <c r="C2000" s="201"/>
      <c r="D2000" s="362"/>
    </row>
    <row r="2001" spans="1:4" ht="13.5">
      <c r="A2001" s="201"/>
      <c r="B2001" s="201"/>
      <c r="C2001" s="201"/>
      <c r="D2001" s="362"/>
    </row>
    <row r="2002" spans="1:4" ht="13.5">
      <c r="A2002" s="201"/>
      <c r="B2002" s="201"/>
      <c r="C2002" s="201"/>
      <c r="D2002" s="361"/>
    </row>
    <row r="2003" spans="1:4" ht="13.5">
      <c r="A2003" s="201"/>
      <c r="B2003" s="201"/>
      <c r="C2003" s="201"/>
      <c r="D2003" s="361"/>
    </row>
    <row r="2004" spans="1:4" ht="13.5">
      <c r="A2004" s="201"/>
      <c r="B2004" s="201"/>
      <c r="C2004" s="201"/>
      <c r="D2004" s="361"/>
    </row>
    <row r="2005" spans="1:4" ht="13.5">
      <c r="A2005" s="201"/>
      <c r="B2005" s="201"/>
      <c r="C2005" s="201"/>
      <c r="D2005" s="361"/>
    </row>
    <row r="2006" spans="1:4" ht="13.5">
      <c r="A2006" s="201"/>
      <c r="B2006" s="201"/>
      <c r="C2006" s="201"/>
      <c r="D2006" s="361"/>
    </row>
    <row r="2007" spans="1:4" ht="13.5">
      <c r="A2007" s="201"/>
      <c r="B2007" s="201"/>
      <c r="C2007" s="201"/>
      <c r="D2007" s="361"/>
    </row>
    <row r="2008" spans="1:4" ht="13.5">
      <c r="A2008" s="201"/>
      <c r="B2008" s="201"/>
      <c r="C2008" s="201"/>
      <c r="D2008" s="361"/>
    </row>
    <row r="2009" spans="1:4" ht="13.5">
      <c r="A2009" s="201"/>
      <c r="B2009" s="201"/>
      <c r="C2009" s="201"/>
      <c r="D2009" s="361"/>
    </row>
    <row r="2010" spans="1:4" ht="13.5">
      <c r="A2010" s="201"/>
      <c r="B2010" s="201"/>
      <c r="C2010" s="201"/>
      <c r="D2010" s="361"/>
    </row>
    <row r="2011" spans="1:4" ht="13.5">
      <c r="A2011" s="201"/>
      <c r="B2011" s="201"/>
      <c r="C2011" s="201"/>
      <c r="D2011" s="362"/>
    </row>
    <row r="2012" spans="1:4" ht="13.5">
      <c r="A2012" s="201"/>
      <c r="B2012" s="201"/>
      <c r="C2012" s="201"/>
      <c r="D2012" s="361"/>
    </row>
    <row r="2013" spans="1:4" ht="13.5">
      <c r="A2013" s="201"/>
      <c r="B2013" s="201"/>
      <c r="C2013" s="201"/>
      <c r="D2013" s="362"/>
    </row>
    <row r="2014" spans="1:4" ht="13.5">
      <c r="A2014" s="201"/>
      <c r="B2014" s="201"/>
      <c r="C2014" s="201"/>
      <c r="D2014" s="361"/>
    </row>
    <row r="2015" spans="1:4" ht="13.5">
      <c r="A2015" s="201"/>
      <c r="B2015" s="201"/>
      <c r="C2015" s="201"/>
      <c r="D2015" s="361"/>
    </row>
    <row r="2016" spans="1:4" ht="13.5">
      <c r="A2016" s="201"/>
      <c r="B2016" s="201"/>
      <c r="C2016" s="201"/>
      <c r="D2016" s="361"/>
    </row>
    <row r="2017" spans="1:4" ht="13.5">
      <c r="A2017" s="201"/>
      <c r="B2017" s="201"/>
      <c r="C2017" s="201"/>
      <c r="D2017" s="362"/>
    </row>
    <row r="2018" spans="1:4" ht="13.5">
      <c r="A2018" s="201"/>
      <c r="B2018" s="201"/>
      <c r="C2018" s="201"/>
      <c r="D2018" s="361"/>
    </row>
    <row r="2019" spans="1:4" ht="13.5">
      <c r="A2019" s="201"/>
      <c r="B2019" s="201"/>
      <c r="C2019" s="201"/>
      <c r="D2019" s="362"/>
    </row>
    <row r="2020" spans="1:4" ht="13.5">
      <c r="A2020" s="201"/>
      <c r="B2020" s="201"/>
      <c r="C2020" s="201"/>
      <c r="D2020" s="362"/>
    </row>
    <row r="2021" spans="1:4" ht="13.5">
      <c r="A2021" s="201"/>
      <c r="B2021" s="201"/>
      <c r="C2021" s="201"/>
      <c r="D2021" s="362"/>
    </row>
    <row r="2022" spans="1:4" ht="13.5">
      <c r="A2022" s="201"/>
      <c r="B2022" s="201"/>
      <c r="C2022" s="201"/>
      <c r="D2022" s="362"/>
    </row>
    <row r="2023" spans="1:4" ht="13.5">
      <c r="A2023" s="201"/>
      <c r="B2023" s="201"/>
      <c r="C2023" s="201"/>
      <c r="D2023" s="361"/>
    </row>
    <row r="2024" spans="1:4" ht="13.5">
      <c r="A2024" s="201"/>
      <c r="B2024" s="201"/>
      <c r="C2024" s="201"/>
      <c r="D2024" s="361"/>
    </row>
    <row r="2025" spans="1:4" ht="13.5">
      <c r="A2025" s="201"/>
      <c r="B2025" s="201"/>
      <c r="C2025" s="201"/>
      <c r="D2025" s="361"/>
    </row>
    <row r="2026" spans="1:4" ht="13.5">
      <c r="A2026" s="201"/>
      <c r="B2026" s="201"/>
      <c r="C2026" s="201"/>
      <c r="D2026" s="361"/>
    </row>
    <row r="2027" spans="1:4" ht="13.5">
      <c r="A2027" s="201"/>
      <c r="B2027" s="201"/>
      <c r="C2027" s="201"/>
      <c r="D2027" s="361"/>
    </row>
    <row r="2028" spans="1:4" ht="13.5">
      <c r="A2028" s="201"/>
      <c r="B2028" s="201"/>
      <c r="C2028" s="201"/>
      <c r="D2028" s="361"/>
    </row>
    <row r="2029" spans="1:4" ht="13.5">
      <c r="A2029" s="201"/>
      <c r="B2029" s="201"/>
      <c r="C2029" s="201"/>
      <c r="D2029" s="361"/>
    </row>
    <row r="2030" spans="1:4" ht="13.5">
      <c r="A2030" s="201"/>
      <c r="B2030" s="201"/>
      <c r="C2030" s="201"/>
      <c r="D2030" s="362"/>
    </row>
    <row r="2031" spans="1:4" ht="13.5">
      <c r="A2031" s="201"/>
      <c r="B2031" s="201"/>
      <c r="C2031" s="201"/>
      <c r="D2031" s="361"/>
    </row>
    <row r="2032" spans="1:4" ht="13.5">
      <c r="A2032" s="201"/>
      <c r="B2032" s="201"/>
      <c r="C2032" s="201"/>
      <c r="D2032" s="362"/>
    </row>
    <row r="2033" spans="1:4" ht="13.5">
      <c r="A2033" s="201"/>
      <c r="B2033" s="201"/>
      <c r="C2033" s="201"/>
      <c r="D2033" s="362"/>
    </row>
    <row r="2034" spans="1:4" ht="13.5">
      <c r="A2034" s="201"/>
      <c r="B2034" s="201"/>
      <c r="C2034" s="201"/>
      <c r="D2034" s="362"/>
    </row>
    <row r="2035" spans="1:4" ht="13.5">
      <c r="A2035" s="201"/>
      <c r="B2035" s="201"/>
      <c r="C2035" s="201"/>
      <c r="D2035" s="362"/>
    </row>
    <row r="2036" spans="1:4" ht="13.5">
      <c r="A2036" s="201"/>
      <c r="B2036" s="201"/>
      <c r="C2036" s="201"/>
      <c r="D2036" s="362"/>
    </row>
    <row r="2037" spans="1:4" ht="13.5">
      <c r="A2037" s="201"/>
      <c r="B2037" s="201"/>
      <c r="C2037" s="201"/>
      <c r="D2037" s="362"/>
    </row>
    <row r="2038" spans="1:4" ht="13.5">
      <c r="A2038" s="201"/>
      <c r="B2038" s="201"/>
      <c r="C2038" s="201"/>
      <c r="D2038" s="361"/>
    </row>
    <row r="2039" spans="1:4" ht="13.5">
      <c r="A2039" s="201"/>
      <c r="B2039" s="201"/>
      <c r="C2039" s="201"/>
      <c r="D2039" s="361"/>
    </row>
    <row r="2040" spans="1:4" ht="13.5">
      <c r="A2040" s="201"/>
      <c r="B2040" s="201"/>
      <c r="C2040" s="201"/>
      <c r="D2040" s="361"/>
    </row>
    <row r="2041" spans="1:4" ht="13.5">
      <c r="A2041" s="201"/>
      <c r="B2041" s="201"/>
      <c r="C2041" s="201"/>
      <c r="D2041" s="361"/>
    </row>
    <row r="2042" spans="1:4" ht="13.5">
      <c r="A2042" s="201"/>
      <c r="B2042" s="201"/>
      <c r="C2042" s="201"/>
      <c r="D2042" s="361"/>
    </row>
    <row r="2043" spans="1:4" ht="13.5">
      <c r="A2043" s="201"/>
      <c r="B2043" s="201"/>
      <c r="C2043" s="201"/>
      <c r="D2043" s="361"/>
    </row>
    <row r="2044" spans="1:4" ht="13.5">
      <c r="A2044" s="201"/>
      <c r="B2044" s="201"/>
      <c r="C2044" s="201"/>
      <c r="D2044" s="361"/>
    </row>
    <row r="2045" spans="1:4" ht="13.5">
      <c r="A2045" s="201"/>
      <c r="B2045" s="201"/>
      <c r="C2045" s="201"/>
      <c r="D2045" s="362"/>
    </row>
    <row r="2046" spans="1:4" ht="13.5">
      <c r="A2046" s="201"/>
      <c r="B2046" s="201"/>
      <c r="C2046" s="201"/>
      <c r="D2046" s="361"/>
    </row>
    <row r="2047" spans="1:4" ht="13.5">
      <c r="A2047" s="201"/>
      <c r="B2047" s="201"/>
      <c r="C2047" s="201"/>
      <c r="D2047" s="361"/>
    </row>
    <row r="2048" spans="1:4" ht="13.5">
      <c r="A2048" s="201"/>
      <c r="B2048" s="201"/>
      <c r="C2048" s="201"/>
      <c r="D2048" s="361"/>
    </row>
    <row r="2049" spans="1:4" ht="13.5">
      <c r="A2049" s="201"/>
      <c r="B2049" s="201"/>
      <c r="C2049" s="201"/>
      <c r="D2049" s="361"/>
    </row>
    <row r="2050" spans="1:4" ht="13.5">
      <c r="A2050" s="201"/>
      <c r="B2050" s="201"/>
      <c r="C2050" s="201"/>
      <c r="D2050" s="362"/>
    </row>
    <row r="2051" spans="1:4" ht="13.5">
      <c r="A2051" s="201"/>
      <c r="B2051" s="201"/>
      <c r="C2051" s="201"/>
      <c r="D2051" s="361"/>
    </row>
    <row r="2052" spans="1:4" ht="13.5">
      <c r="A2052" s="201"/>
      <c r="B2052" s="201"/>
      <c r="C2052" s="201"/>
      <c r="D2052" s="361"/>
    </row>
    <row r="2053" spans="1:4" ht="13.5">
      <c r="A2053" s="201"/>
      <c r="B2053" s="201"/>
      <c r="C2053" s="201"/>
      <c r="D2053" s="361"/>
    </row>
    <row r="2054" spans="1:4" ht="13.5">
      <c r="A2054" s="201"/>
      <c r="B2054" s="201"/>
      <c r="C2054" s="201"/>
      <c r="D2054" s="361"/>
    </row>
    <row r="2055" spans="1:4" ht="13.5">
      <c r="A2055" s="201"/>
      <c r="B2055" s="201"/>
      <c r="C2055" s="201"/>
      <c r="D2055" s="361"/>
    </row>
    <row r="2056" spans="1:4" ht="13.5">
      <c r="A2056" s="201"/>
      <c r="B2056" s="201"/>
      <c r="C2056" s="201"/>
      <c r="D2056" s="361"/>
    </row>
    <row r="2057" spans="1:4" ht="13.5">
      <c r="A2057" s="201"/>
      <c r="B2057" s="201"/>
      <c r="C2057" s="201"/>
      <c r="D2057" s="361"/>
    </row>
    <row r="2058" spans="1:4" ht="13.5">
      <c r="A2058" s="201"/>
      <c r="B2058" s="201"/>
      <c r="C2058" s="201"/>
      <c r="D2058" s="361"/>
    </row>
    <row r="2059" spans="1:4" ht="13.5">
      <c r="A2059" s="201"/>
      <c r="B2059" s="201"/>
      <c r="C2059" s="201"/>
      <c r="D2059" s="361"/>
    </row>
    <row r="2060" spans="1:4" ht="13.5">
      <c r="A2060" s="201"/>
      <c r="B2060" s="201"/>
      <c r="C2060" s="201"/>
      <c r="D2060" s="361"/>
    </row>
    <row r="2061" spans="1:4" ht="13.5">
      <c r="A2061" s="201"/>
      <c r="B2061" s="201"/>
      <c r="C2061" s="201"/>
      <c r="D2061" s="361"/>
    </row>
    <row r="2062" spans="1:4" ht="13.5">
      <c r="A2062" s="201"/>
      <c r="B2062" s="201"/>
      <c r="C2062" s="201"/>
      <c r="D2062" s="361"/>
    </row>
    <row r="2063" spans="1:4" ht="13.5">
      <c r="A2063" s="201"/>
      <c r="B2063" s="201"/>
      <c r="C2063" s="201"/>
      <c r="D2063" s="361"/>
    </row>
    <row r="2064" spans="1:4" ht="13.5">
      <c r="A2064" s="201"/>
      <c r="B2064" s="201"/>
      <c r="C2064" s="201"/>
      <c r="D2064" s="361"/>
    </row>
    <row r="2065" spans="1:4" ht="13.5">
      <c r="A2065" s="201"/>
      <c r="B2065" s="201"/>
      <c r="C2065" s="201"/>
      <c r="D2065" s="361"/>
    </row>
    <row r="2066" spans="1:4" ht="13.5">
      <c r="A2066" s="201"/>
      <c r="B2066" s="201"/>
      <c r="C2066" s="201"/>
      <c r="D2066" s="361"/>
    </row>
    <row r="2067" spans="1:4" ht="13.5">
      <c r="A2067" s="201"/>
      <c r="B2067" s="201"/>
      <c r="C2067" s="201"/>
      <c r="D2067" s="361"/>
    </row>
    <row r="2068" spans="1:4" ht="13.5">
      <c r="A2068" s="201"/>
      <c r="B2068" s="201"/>
      <c r="C2068" s="201"/>
      <c r="D2068" s="361"/>
    </row>
    <row r="2069" spans="1:4" ht="13.5">
      <c r="A2069" s="201"/>
      <c r="B2069" s="201"/>
      <c r="C2069" s="201"/>
      <c r="D2069" s="361"/>
    </row>
    <row r="2070" spans="1:4" ht="13.5">
      <c r="A2070" s="201"/>
      <c r="B2070" s="201"/>
      <c r="C2070" s="201"/>
      <c r="D2070" s="361"/>
    </row>
    <row r="2071" spans="1:4" ht="13.5">
      <c r="A2071" s="201"/>
      <c r="B2071" s="201"/>
      <c r="C2071" s="201"/>
      <c r="D2071" s="361"/>
    </row>
    <row r="2072" spans="1:4" ht="13.5">
      <c r="A2072" s="201"/>
      <c r="B2072" s="201"/>
      <c r="C2072" s="201"/>
      <c r="D2072" s="361"/>
    </row>
    <row r="2073" spans="1:4" ht="13.5">
      <c r="A2073" s="201"/>
      <c r="B2073" s="201"/>
      <c r="C2073" s="201"/>
      <c r="D2073" s="361"/>
    </row>
    <row r="2074" spans="1:4" ht="13.5">
      <c r="A2074" s="201"/>
      <c r="B2074" s="201"/>
      <c r="C2074" s="201"/>
      <c r="D2074" s="361"/>
    </row>
    <row r="2075" spans="1:4" ht="13.5">
      <c r="A2075" s="201"/>
      <c r="B2075" s="201"/>
      <c r="C2075" s="201"/>
      <c r="D2075" s="361"/>
    </row>
    <row r="2076" spans="1:4" ht="13.5">
      <c r="A2076" s="201"/>
      <c r="B2076" s="201"/>
      <c r="C2076" s="201"/>
      <c r="D2076" s="361"/>
    </row>
    <row r="2077" spans="1:4" ht="13.5">
      <c r="A2077" s="201"/>
      <c r="B2077" s="201"/>
      <c r="C2077" s="201"/>
      <c r="D2077" s="361"/>
    </row>
    <row r="2078" spans="1:4" ht="13.5">
      <c r="A2078" s="201"/>
      <c r="B2078" s="201"/>
      <c r="C2078" s="201"/>
      <c r="D2078" s="361"/>
    </row>
    <row r="2079" spans="1:4" ht="13.5">
      <c r="A2079" s="201"/>
      <c r="B2079" s="201"/>
      <c r="C2079" s="201"/>
      <c r="D2079" s="361"/>
    </row>
    <row r="2080" spans="1:4" ht="13.5">
      <c r="A2080" s="201"/>
      <c r="B2080" s="201"/>
      <c r="C2080" s="201"/>
      <c r="D2080" s="361"/>
    </row>
    <row r="2081" spans="1:4" ht="13.5">
      <c r="A2081" s="201"/>
      <c r="B2081" s="201"/>
      <c r="C2081" s="201"/>
      <c r="D2081" s="361"/>
    </row>
    <row r="2082" spans="1:4" ht="13.5">
      <c r="A2082" s="201"/>
      <c r="B2082" s="201"/>
      <c r="C2082" s="201"/>
      <c r="D2082" s="361"/>
    </row>
    <row r="2083" spans="1:4" ht="13.5">
      <c r="A2083" s="201"/>
      <c r="B2083" s="201"/>
      <c r="C2083" s="201"/>
      <c r="D2083" s="361"/>
    </row>
    <row r="2084" spans="1:4" ht="13.5">
      <c r="A2084" s="201"/>
      <c r="B2084" s="201"/>
      <c r="C2084" s="201"/>
      <c r="D2084" s="361"/>
    </row>
    <row r="2085" spans="1:4" ht="13.5">
      <c r="A2085" s="201"/>
      <c r="B2085" s="201"/>
      <c r="C2085" s="201"/>
      <c r="D2085" s="361"/>
    </row>
    <row r="2086" spans="1:4" ht="13.5">
      <c r="A2086" s="201"/>
      <c r="B2086" s="201"/>
      <c r="C2086" s="201"/>
      <c r="D2086" s="361"/>
    </row>
    <row r="2087" spans="1:4" ht="13.5">
      <c r="A2087" s="201"/>
      <c r="B2087" s="201"/>
      <c r="C2087" s="201"/>
      <c r="D2087" s="361"/>
    </row>
    <row r="2088" spans="1:4" ht="13.5">
      <c r="A2088" s="201"/>
      <c r="B2088" s="201"/>
      <c r="C2088" s="201"/>
      <c r="D2088" s="361"/>
    </row>
    <row r="2089" spans="1:4" ht="13.5">
      <c r="A2089" s="201"/>
      <c r="B2089" s="201"/>
      <c r="C2089" s="201"/>
      <c r="D2089" s="361"/>
    </row>
    <row r="2090" spans="1:4" ht="13.5">
      <c r="A2090" s="201"/>
      <c r="B2090" s="201"/>
      <c r="C2090" s="201"/>
      <c r="D2090" s="362"/>
    </row>
    <row r="2091" spans="1:4" ht="13.5">
      <c r="A2091" s="201"/>
      <c r="B2091" s="201"/>
      <c r="C2091" s="201"/>
      <c r="D2091" s="362"/>
    </row>
    <row r="2092" spans="1:4" ht="13.5">
      <c r="A2092" s="201"/>
      <c r="B2092" s="201"/>
      <c r="C2092" s="201"/>
      <c r="D2092" s="361"/>
    </row>
    <row r="2093" spans="1:4" ht="13.5">
      <c r="A2093" s="201"/>
      <c r="B2093" s="201"/>
      <c r="C2093" s="201"/>
      <c r="D2093" s="361"/>
    </row>
    <row r="2094" spans="1:4" ht="13.5">
      <c r="A2094" s="201"/>
      <c r="B2094" s="201"/>
      <c r="C2094" s="201"/>
      <c r="D2094" s="361"/>
    </row>
    <row r="2095" spans="1:4" ht="13.5">
      <c r="A2095" s="201"/>
      <c r="B2095" s="201"/>
      <c r="C2095" s="201"/>
      <c r="D2095" s="361"/>
    </row>
    <row r="2096" spans="1:4" ht="13.5">
      <c r="A2096" s="201"/>
      <c r="B2096" s="201"/>
      <c r="C2096" s="201"/>
      <c r="D2096" s="362"/>
    </row>
    <row r="2097" spans="1:4" ht="13.5">
      <c r="A2097" s="201"/>
      <c r="B2097" s="201"/>
      <c r="C2097" s="201"/>
      <c r="D2097" s="362"/>
    </row>
    <row r="2098" spans="1:4" ht="13.5">
      <c r="A2098" s="201"/>
      <c r="B2098" s="201"/>
      <c r="C2098" s="201"/>
      <c r="D2098" s="362"/>
    </row>
    <row r="2099" spans="1:4" ht="13.5">
      <c r="A2099" s="201"/>
      <c r="B2099" s="201"/>
      <c r="C2099" s="201"/>
      <c r="D2099" s="361"/>
    </row>
    <row r="2100" spans="1:4" ht="13.5">
      <c r="A2100" s="201"/>
      <c r="B2100" s="201"/>
      <c r="C2100" s="201"/>
      <c r="D2100" s="361"/>
    </row>
    <row r="2101" spans="1:4" ht="13.5">
      <c r="A2101" s="201"/>
      <c r="B2101" s="201"/>
      <c r="C2101" s="201"/>
      <c r="D2101" s="361"/>
    </row>
    <row r="2102" spans="1:4" ht="13.5">
      <c r="A2102" s="201"/>
      <c r="B2102" s="201"/>
      <c r="C2102" s="201"/>
      <c r="D2102" s="361"/>
    </row>
    <row r="2103" spans="1:4" ht="13.5">
      <c r="A2103" s="201"/>
      <c r="B2103" s="201"/>
      <c r="C2103" s="201"/>
      <c r="D2103" s="361"/>
    </row>
    <row r="2104" spans="1:4" ht="13.5">
      <c r="A2104" s="201"/>
      <c r="B2104" s="201"/>
      <c r="C2104" s="201"/>
      <c r="D2104" s="361"/>
    </row>
    <row r="2105" spans="1:4" ht="13.5">
      <c r="A2105" s="201"/>
      <c r="B2105" s="201"/>
      <c r="C2105" s="201"/>
      <c r="D2105" s="361"/>
    </row>
    <row r="2106" spans="1:4" ht="13.5">
      <c r="A2106" s="201"/>
      <c r="B2106" s="201"/>
      <c r="C2106" s="201"/>
      <c r="D2106" s="361"/>
    </row>
    <row r="2107" spans="1:4" ht="13.5">
      <c r="A2107" s="201"/>
      <c r="B2107" s="201"/>
      <c r="C2107" s="201"/>
      <c r="D2107" s="361"/>
    </row>
    <row r="2108" spans="1:4" ht="13.5">
      <c r="A2108" s="201"/>
      <c r="B2108" s="201"/>
      <c r="C2108" s="201"/>
      <c r="D2108" s="361"/>
    </row>
    <row r="2109" spans="1:4" ht="13.5">
      <c r="A2109" s="201"/>
      <c r="B2109" s="201"/>
      <c r="C2109" s="201"/>
      <c r="D2109" s="361"/>
    </row>
    <row r="2110" spans="1:4" ht="13.5">
      <c r="A2110" s="201"/>
      <c r="B2110" s="201"/>
      <c r="C2110" s="201"/>
      <c r="D2110" s="362"/>
    </row>
    <row r="2111" spans="1:4" ht="13.5">
      <c r="A2111" s="201"/>
      <c r="B2111" s="201"/>
      <c r="C2111" s="201"/>
      <c r="D2111" s="362"/>
    </row>
    <row r="2112" spans="1:4" ht="13.5">
      <c r="A2112" s="201"/>
      <c r="B2112" s="201"/>
      <c r="C2112" s="201"/>
      <c r="D2112" s="362"/>
    </row>
    <row r="2113" spans="1:4" ht="13.5">
      <c r="A2113" s="201"/>
      <c r="B2113" s="201"/>
      <c r="C2113" s="201"/>
      <c r="D2113" s="362"/>
    </row>
    <row r="2114" spans="1:4" ht="13.5">
      <c r="A2114" s="201"/>
      <c r="B2114" s="201"/>
      <c r="C2114" s="201"/>
      <c r="D2114" s="361"/>
    </row>
    <row r="2115" spans="1:4" ht="13.5">
      <c r="A2115" s="201"/>
      <c r="B2115" s="201"/>
      <c r="C2115" s="201"/>
      <c r="D2115" s="361"/>
    </row>
    <row r="2116" spans="1:4" ht="13.5">
      <c r="A2116" s="201"/>
      <c r="B2116" s="201"/>
      <c r="C2116" s="201"/>
      <c r="D2116" s="361"/>
    </row>
    <row r="2117" spans="1:4" ht="13.5">
      <c r="A2117" s="201"/>
      <c r="B2117" s="201"/>
      <c r="C2117" s="201"/>
      <c r="D2117" s="361"/>
    </row>
    <row r="2118" spans="1:4" ht="13.5">
      <c r="A2118" s="201"/>
      <c r="B2118" s="201"/>
      <c r="C2118" s="201"/>
      <c r="D2118" s="362"/>
    </row>
    <row r="2119" spans="1:4" ht="13.5">
      <c r="A2119" s="201"/>
      <c r="B2119" s="201"/>
      <c r="C2119" s="201"/>
      <c r="D2119" s="362"/>
    </row>
    <row r="2120" spans="1:4" ht="13.5">
      <c r="A2120" s="201"/>
      <c r="B2120" s="201"/>
      <c r="C2120" s="201"/>
      <c r="D2120" s="362"/>
    </row>
    <row r="2121" spans="1:4" ht="13.5">
      <c r="A2121" s="201"/>
      <c r="B2121" s="201"/>
      <c r="C2121" s="201"/>
      <c r="D2121" s="362"/>
    </row>
    <row r="2122" spans="1:4" ht="13.5">
      <c r="A2122" s="201"/>
      <c r="B2122" s="201"/>
      <c r="C2122" s="201"/>
      <c r="D2122" s="362"/>
    </row>
    <row r="2123" spans="1:4" ht="13.5">
      <c r="A2123" s="201"/>
      <c r="B2123" s="201"/>
      <c r="C2123" s="201"/>
      <c r="D2123" s="362"/>
    </row>
    <row r="2124" spans="1:4" ht="13.5">
      <c r="A2124" s="201"/>
      <c r="B2124" s="201"/>
      <c r="C2124" s="201"/>
      <c r="D2124" s="361"/>
    </row>
    <row r="2125" spans="1:4" ht="13.5">
      <c r="A2125" s="201"/>
      <c r="B2125" s="201"/>
      <c r="C2125" s="201"/>
      <c r="D2125" s="361"/>
    </row>
    <row r="2126" spans="1:4" ht="13.5">
      <c r="A2126" s="201"/>
      <c r="B2126" s="201"/>
      <c r="C2126" s="201"/>
      <c r="D2126" s="361"/>
    </row>
    <row r="2127" spans="1:4" ht="13.5">
      <c r="A2127" s="201"/>
      <c r="B2127" s="201"/>
      <c r="C2127" s="201"/>
      <c r="D2127" s="361"/>
    </row>
    <row r="2128" spans="1:4" ht="13.5">
      <c r="A2128" s="201"/>
      <c r="B2128" s="201"/>
      <c r="C2128" s="201"/>
      <c r="D2128" s="361"/>
    </row>
    <row r="2129" spans="1:4" ht="13.5">
      <c r="A2129" s="201"/>
      <c r="B2129" s="201"/>
      <c r="C2129" s="201"/>
      <c r="D2129" s="361"/>
    </row>
    <row r="2130" spans="1:4" ht="13.5">
      <c r="A2130" s="201"/>
      <c r="B2130" s="201"/>
      <c r="C2130" s="201"/>
      <c r="D2130" s="361"/>
    </row>
    <row r="2131" spans="1:4" ht="13.5">
      <c r="A2131" s="201"/>
      <c r="B2131" s="201"/>
      <c r="C2131" s="201"/>
      <c r="D2131" s="361"/>
    </row>
    <row r="2132" spans="1:4" ht="13.5">
      <c r="A2132" s="201"/>
      <c r="B2132" s="201"/>
      <c r="C2132" s="201"/>
      <c r="D2132" s="361"/>
    </row>
    <row r="2133" spans="1:4" ht="13.5">
      <c r="A2133" s="201"/>
      <c r="B2133" s="201"/>
      <c r="C2133" s="201"/>
      <c r="D2133" s="361"/>
    </row>
    <row r="2134" spans="1:4" ht="13.5">
      <c r="A2134" s="201"/>
      <c r="B2134" s="201"/>
      <c r="C2134" s="201"/>
      <c r="D2134" s="361"/>
    </row>
    <row r="2135" spans="1:4" ht="13.5">
      <c r="A2135" s="201"/>
      <c r="B2135" s="201"/>
      <c r="C2135" s="201"/>
      <c r="D2135" s="361"/>
    </row>
    <row r="2136" spans="1:4" ht="13.5">
      <c r="A2136" s="201"/>
      <c r="B2136" s="201"/>
      <c r="C2136" s="201"/>
      <c r="D2136" s="361"/>
    </row>
    <row r="2137" spans="1:4" ht="13.5">
      <c r="A2137" s="201"/>
      <c r="B2137" s="201"/>
      <c r="C2137" s="201"/>
      <c r="D2137" s="361"/>
    </row>
    <row r="2138" spans="1:4" ht="13.5">
      <c r="A2138" s="201"/>
      <c r="B2138" s="201"/>
      <c r="C2138" s="201"/>
      <c r="D2138" s="361"/>
    </row>
    <row r="2139" spans="1:4" ht="13.5">
      <c r="A2139" s="201"/>
      <c r="B2139" s="201"/>
      <c r="C2139" s="201"/>
      <c r="D2139" s="361"/>
    </row>
    <row r="2140" spans="1:4" ht="13.5">
      <c r="A2140" s="201"/>
      <c r="B2140" s="201"/>
      <c r="C2140" s="201"/>
      <c r="D2140" s="361"/>
    </row>
    <row r="2141" spans="1:4" ht="13.5">
      <c r="A2141" s="201"/>
      <c r="B2141" s="201"/>
      <c r="C2141" s="201"/>
      <c r="D2141" s="361"/>
    </row>
    <row r="2142" spans="1:4" ht="13.5">
      <c r="A2142" s="201"/>
      <c r="B2142" s="201"/>
      <c r="C2142" s="201"/>
      <c r="D2142" s="361"/>
    </row>
    <row r="2143" spans="1:4" ht="13.5">
      <c r="A2143" s="201"/>
      <c r="B2143" s="201"/>
      <c r="C2143" s="201"/>
      <c r="D2143" s="361"/>
    </row>
    <row r="2144" spans="1:4" ht="13.5">
      <c r="A2144" s="201"/>
      <c r="B2144" s="201"/>
      <c r="C2144" s="201"/>
      <c r="D2144" s="361"/>
    </row>
    <row r="2145" spans="1:4" ht="13.5">
      <c r="A2145" s="201"/>
      <c r="B2145" s="201"/>
      <c r="C2145" s="201"/>
      <c r="D2145" s="361"/>
    </row>
    <row r="2146" spans="1:4" ht="13.5">
      <c r="A2146" s="201"/>
      <c r="B2146" s="201"/>
      <c r="C2146" s="201"/>
      <c r="D2146" s="361"/>
    </row>
    <row r="2147" spans="1:4" ht="13.5">
      <c r="A2147" s="201"/>
      <c r="B2147" s="201"/>
      <c r="C2147" s="201"/>
      <c r="D2147" s="361"/>
    </row>
    <row r="2148" spans="1:4" ht="13.5">
      <c r="A2148" s="201"/>
      <c r="B2148" s="201"/>
      <c r="C2148" s="201"/>
      <c r="D2148" s="361"/>
    </row>
    <row r="2149" spans="1:4" ht="13.5">
      <c r="A2149" s="201"/>
      <c r="B2149" s="201"/>
      <c r="C2149" s="201"/>
      <c r="D2149" s="361"/>
    </row>
    <row r="2150" spans="1:4" ht="13.5">
      <c r="A2150" s="201"/>
      <c r="B2150" s="201"/>
      <c r="C2150" s="201"/>
      <c r="D2150" s="361"/>
    </row>
    <row r="2151" spans="1:4" ht="13.5">
      <c r="A2151" s="201"/>
      <c r="B2151" s="201"/>
      <c r="C2151" s="201"/>
      <c r="D2151" s="361"/>
    </row>
    <row r="2152" spans="1:4" ht="13.5">
      <c r="A2152" s="201"/>
      <c r="B2152" s="201"/>
      <c r="C2152" s="201"/>
      <c r="D2152" s="361"/>
    </row>
    <row r="2153" spans="1:4" ht="13.5">
      <c r="A2153" s="201"/>
      <c r="B2153" s="201"/>
      <c r="C2153" s="201"/>
      <c r="D2153" s="361"/>
    </row>
    <row r="2154" spans="1:4" ht="13.5">
      <c r="A2154" s="201"/>
      <c r="B2154" s="201"/>
      <c r="C2154" s="201"/>
      <c r="D2154" s="361"/>
    </row>
    <row r="2155" spans="1:4" ht="13.5">
      <c r="A2155" s="201"/>
      <c r="B2155" s="201"/>
      <c r="C2155" s="201"/>
      <c r="D2155" s="361"/>
    </row>
    <row r="2156" spans="1:4" ht="13.5">
      <c r="A2156" s="201"/>
      <c r="B2156" s="201"/>
      <c r="C2156" s="201"/>
      <c r="D2156" s="361"/>
    </row>
    <row r="2157" spans="1:4" ht="13.5">
      <c r="A2157" s="201"/>
      <c r="B2157" s="201"/>
      <c r="C2157" s="201"/>
      <c r="D2157" s="361"/>
    </row>
    <row r="2158" spans="1:4" ht="13.5">
      <c r="A2158" s="201"/>
      <c r="B2158" s="201"/>
      <c r="C2158" s="201"/>
      <c r="D2158" s="361"/>
    </row>
    <row r="2159" spans="1:4" ht="13.5">
      <c r="A2159" s="201"/>
      <c r="B2159" s="201"/>
      <c r="C2159" s="201"/>
      <c r="D2159" s="361"/>
    </row>
    <row r="2160" spans="1:4" ht="13.5">
      <c r="A2160" s="201"/>
      <c r="B2160" s="201"/>
      <c r="C2160" s="201"/>
      <c r="D2160" s="361"/>
    </row>
    <row r="2161" spans="1:4" ht="13.5">
      <c r="A2161" s="201"/>
      <c r="B2161" s="201"/>
      <c r="C2161" s="201"/>
      <c r="D2161" s="361"/>
    </row>
    <row r="2162" spans="1:4" ht="13.5">
      <c r="A2162" s="201"/>
      <c r="B2162" s="201"/>
      <c r="C2162" s="201"/>
      <c r="D2162" s="361"/>
    </row>
    <row r="2163" spans="1:4" ht="13.5">
      <c r="A2163" s="201"/>
      <c r="B2163" s="201"/>
      <c r="C2163" s="201"/>
      <c r="D2163" s="361"/>
    </row>
    <row r="2164" spans="1:4" ht="13.5">
      <c r="A2164" s="201"/>
      <c r="B2164" s="201"/>
      <c r="C2164" s="201"/>
      <c r="D2164" s="361"/>
    </row>
    <row r="2165" spans="1:4" ht="13.5">
      <c r="A2165" s="201"/>
      <c r="B2165" s="201"/>
      <c r="C2165" s="201"/>
      <c r="D2165" s="361"/>
    </row>
    <row r="2166" spans="1:4" ht="13.5">
      <c r="A2166" s="201"/>
      <c r="B2166" s="201"/>
      <c r="C2166" s="201"/>
      <c r="D2166" s="361"/>
    </row>
    <row r="2167" spans="1:4" ht="13.5">
      <c r="A2167" s="201"/>
      <c r="B2167" s="201"/>
      <c r="C2167" s="201"/>
      <c r="D2167" s="361"/>
    </row>
    <row r="2168" spans="1:4" ht="13.5">
      <c r="A2168" s="201"/>
      <c r="B2168" s="201"/>
      <c r="C2168" s="201"/>
      <c r="D2168" s="361"/>
    </row>
    <row r="2169" spans="1:4" ht="13.5">
      <c r="A2169" s="201"/>
      <c r="B2169" s="201"/>
      <c r="C2169" s="201"/>
      <c r="D2169" s="361"/>
    </row>
    <row r="2170" spans="1:4" ht="13.5">
      <c r="A2170" s="201"/>
      <c r="B2170" s="201"/>
      <c r="C2170" s="201"/>
      <c r="D2170" s="361"/>
    </row>
    <row r="2171" spans="1:4" ht="13.5">
      <c r="A2171" s="201"/>
      <c r="B2171" s="201"/>
      <c r="C2171" s="201"/>
      <c r="D2171" s="361"/>
    </row>
    <row r="2172" spans="1:4" ht="13.5">
      <c r="A2172" s="201"/>
      <c r="B2172" s="201"/>
      <c r="C2172" s="201"/>
      <c r="D2172" s="361"/>
    </row>
    <row r="2173" spans="1:4" ht="13.5">
      <c r="A2173" s="201"/>
      <c r="B2173" s="201"/>
      <c r="C2173" s="201"/>
      <c r="D2173" s="361"/>
    </row>
    <row r="2174" spans="1:4" ht="13.5">
      <c r="A2174" s="201"/>
      <c r="B2174" s="201"/>
      <c r="C2174" s="201"/>
      <c r="D2174" s="361"/>
    </row>
    <row r="2175" spans="1:4" ht="13.5">
      <c r="A2175" s="201"/>
      <c r="B2175" s="201"/>
      <c r="C2175" s="201"/>
      <c r="D2175" s="361"/>
    </row>
    <row r="2176" spans="1:4" ht="13.5">
      <c r="A2176" s="201"/>
      <c r="B2176" s="201"/>
      <c r="C2176" s="201"/>
      <c r="D2176" s="361"/>
    </row>
    <row r="2177" spans="1:4" ht="13.5">
      <c r="A2177" s="201"/>
      <c r="B2177" s="201"/>
      <c r="C2177" s="201"/>
      <c r="D2177" s="361"/>
    </row>
    <row r="2178" spans="1:4" ht="13.5">
      <c r="A2178" s="201"/>
      <c r="B2178" s="201"/>
      <c r="C2178" s="201"/>
      <c r="D2178" s="361"/>
    </row>
    <row r="2179" spans="1:4" ht="13.5">
      <c r="A2179" s="201"/>
      <c r="B2179" s="201"/>
      <c r="C2179" s="201"/>
      <c r="D2179" s="361"/>
    </row>
    <row r="2180" spans="1:4" ht="13.5">
      <c r="A2180" s="201"/>
      <c r="B2180" s="201"/>
      <c r="C2180" s="201"/>
      <c r="D2180" s="361"/>
    </row>
    <row r="2181" spans="1:4" ht="13.5">
      <c r="A2181" s="201"/>
      <c r="B2181" s="201"/>
      <c r="C2181" s="201"/>
      <c r="D2181" s="361"/>
    </row>
    <row r="2182" spans="1:4" ht="13.5">
      <c r="A2182" s="201"/>
      <c r="B2182" s="201"/>
      <c r="C2182" s="201"/>
      <c r="D2182" s="361"/>
    </row>
    <row r="2183" spans="1:4" ht="13.5">
      <c r="A2183" s="201"/>
      <c r="B2183" s="201"/>
      <c r="C2183" s="201"/>
      <c r="D2183" s="361"/>
    </row>
    <row r="2184" spans="1:4" ht="13.5">
      <c r="A2184" s="201"/>
      <c r="B2184" s="201"/>
      <c r="C2184" s="201"/>
      <c r="D2184" s="361"/>
    </row>
    <row r="2185" spans="1:4" ht="13.5">
      <c r="A2185" s="201"/>
      <c r="B2185" s="201"/>
      <c r="C2185" s="201"/>
      <c r="D2185" s="361"/>
    </row>
    <row r="2186" spans="1:4" ht="13.5">
      <c r="A2186" s="201"/>
      <c r="B2186" s="201"/>
      <c r="C2186" s="201"/>
      <c r="D2186" s="361"/>
    </row>
    <row r="2187" spans="1:4" ht="13.5">
      <c r="A2187" s="201"/>
      <c r="B2187" s="201"/>
      <c r="C2187" s="201"/>
      <c r="D2187" s="361"/>
    </row>
    <row r="2188" spans="1:4" ht="13.5">
      <c r="A2188" s="201"/>
      <c r="B2188" s="201"/>
      <c r="C2188" s="201"/>
      <c r="D2188" s="361"/>
    </row>
    <row r="2189" spans="1:4" ht="13.5">
      <c r="A2189" s="201"/>
      <c r="B2189" s="201"/>
      <c r="C2189" s="201"/>
      <c r="D2189" s="361"/>
    </row>
    <row r="2190" spans="1:4" ht="13.5">
      <c r="A2190" s="201"/>
      <c r="B2190" s="201"/>
      <c r="C2190" s="201"/>
      <c r="D2190" s="361"/>
    </row>
    <row r="2191" spans="1:4" ht="13.5">
      <c r="A2191" s="201"/>
      <c r="B2191" s="201"/>
      <c r="C2191" s="201"/>
      <c r="D2191" s="361"/>
    </row>
    <row r="2192" spans="1:4" ht="13.5">
      <c r="A2192" s="201"/>
      <c r="B2192" s="201"/>
      <c r="C2192" s="201"/>
      <c r="D2192" s="361"/>
    </row>
    <row r="2193" spans="1:4" ht="13.5">
      <c r="A2193" s="201"/>
      <c r="B2193" s="201"/>
      <c r="C2193" s="201"/>
      <c r="D2193" s="361"/>
    </row>
    <row r="2194" spans="1:4" ht="13.5">
      <c r="A2194" s="201"/>
      <c r="B2194" s="201"/>
      <c r="C2194" s="201"/>
      <c r="D2194" s="361"/>
    </row>
    <row r="2195" spans="1:4" ht="13.5">
      <c r="A2195" s="201"/>
      <c r="B2195" s="201"/>
      <c r="C2195" s="201"/>
      <c r="D2195" s="361"/>
    </row>
    <row r="2196" spans="1:4" ht="13.5">
      <c r="A2196" s="201"/>
      <c r="B2196" s="201"/>
      <c r="C2196" s="201"/>
      <c r="D2196" s="361"/>
    </row>
    <row r="2197" spans="1:4" ht="13.5">
      <c r="A2197" s="201"/>
      <c r="B2197" s="201"/>
      <c r="C2197" s="201"/>
      <c r="D2197" s="361"/>
    </row>
    <row r="2198" spans="1:4" ht="13.5">
      <c r="A2198" s="201"/>
      <c r="B2198" s="201"/>
      <c r="C2198" s="201"/>
      <c r="D2198" s="361"/>
    </row>
    <row r="2199" spans="1:4" ht="13.5">
      <c r="A2199" s="201"/>
      <c r="B2199" s="201"/>
      <c r="C2199" s="201"/>
      <c r="D2199" s="361"/>
    </row>
    <row r="2200" spans="1:4" ht="13.5">
      <c r="A2200" s="201"/>
      <c r="B2200" s="201"/>
      <c r="C2200" s="201"/>
      <c r="D2200" s="361"/>
    </row>
    <row r="2201" spans="1:4" ht="13.5">
      <c r="A2201" s="201"/>
      <c r="B2201" s="201"/>
      <c r="C2201" s="201"/>
      <c r="D2201" s="361"/>
    </row>
    <row r="2202" spans="1:4" ht="13.5">
      <c r="A2202" s="201"/>
      <c r="B2202" s="201"/>
      <c r="C2202" s="201"/>
      <c r="D2202" s="361"/>
    </row>
    <row r="2203" spans="1:4" ht="13.5">
      <c r="A2203" s="201"/>
      <c r="B2203" s="201"/>
      <c r="C2203" s="201"/>
      <c r="D2203" s="361"/>
    </row>
    <row r="2204" spans="1:4" ht="13.5">
      <c r="A2204" s="201"/>
      <c r="B2204" s="201"/>
      <c r="C2204" s="201"/>
      <c r="D2204" s="361"/>
    </row>
    <row r="2205" spans="1:4" ht="13.5">
      <c r="A2205" s="201"/>
      <c r="B2205" s="201"/>
      <c r="C2205" s="201"/>
      <c r="D2205" s="361"/>
    </row>
    <row r="2206" spans="1:4" ht="13.5">
      <c r="A2206" s="201"/>
      <c r="B2206" s="201"/>
      <c r="C2206" s="201"/>
      <c r="D2206" s="361"/>
    </row>
    <row r="2207" spans="1:4" ht="13.5">
      <c r="A2207" s="201"/>
      <c r="B2207" s="201"/>
      <c r="C2207" s="201"/>
      <c r="D2207" s="361"/>
    </row>
    <row r="2208" spans="1:4" ht="13.5">
      <c r="A2208" s="201"/>
      <c r="B2208" s="201"/>
      <c r="C2208" s="201"/>
      <c r="D2208" s="361"/>
    </row>
    <row r="2209" spans="1:4" ht="13.5">
      <c r="A2209" s="201"/>
      <c r="B2209" s="201"/>
      <c r="C2209" s="201"/>
      <c r="D2209" s="361"/>
    </row>
    <row r="2210" spans="1:4" ht="13.5">
      <c r="A2210" s="201"/>
      <c r="B2210" s="201"/>
      <c r="C2210" s="201"/>
      <c r="D2210" s="361"/>
    </row>
    <row r="2211" spans="1:4" ht="13.5">
      <c r="A2211" s="201"/>
      <c r="B2211" s="201"/>
      <c r="C2211" s="201"/>
      <c r="D2211" s="361"/>
    </row>
    <row r="2212" spans="1:4" ht="13.5">
      <c r="A2212" s="201"/>
      <c r="B2212" s="201"/>
      <c r="C2212" s="201"/>
      <c r="D2212" s="361"/>
    </row>
    <row r="2213" spans="1:4" ht="13.5">
      <c r="A2213" s="201"/>
      <c r="B2213" s="201"/>
      <c r="C2213" s="201"/>
      <c r="D2213" s="361"/>
    </row>
    <row r="2214" spans="1:4" ht="13.5">
      <c r="A2214" s="201"/>
      <c r="B2214" s="201"/>
      <c r="C2214" s="201"/>
      <c r="D2214" s="361"/>
    </row>
    <row r="2215" spans="1:4" ht="13.5">
      <c r="A2215" s="201"/>
      <c r="B2215" s="201"/>
      <c r="C2215" s="201"/>
      <c r="D2215" s="361"/>
    </row>
    <row r="2216" spans="1:4" ht="13.5">
      <c r="A2216" s="201"/>
      <c r="B2216" s="201"/>
      <c r="C2216" s="201"/>
      <c r="D2216" s="361"/>
    </row>
    <row r="2217" spans="1:4" ht="13.5">
      <c r="A2217" s="201"/>
      <c r="B2217" s="201"/>
      <c r="C2217" s="201"/>
      <c r="D2217" s="361"/>
    </row>
    <row r="2218" spans="1:4" ht="13.5">
      <c r="A2218" s="201"/>
      <c r="B2218" s="201"/>
      <c r="C2218" s="201"/>
      <c r="D2218" s="361"/>
    </row>
    <row r="2219" spans="1:4" ht="13.5">
      <c r="A2219" s="201"/>
      <c r="B2219" s="201"/>
      <c r="C2219" s="201"/>
      <c r="D2219" s="361"/>
    </row>
    <row r="2220" spans="1:4" ht="13.5">
      <c r="A2220" s="201"/>
      <c r="B2220" s="201"/>
      <c r="C2220" s="201"/>
      <c r="D2220" s="361"/>
    </row>
    <row r="2221" spans="1:4" ht="13.5">
      <c r="A2221" s="201"/>
      <c r="B2221" s="201"/>
      <c r="C2221" s="201"/>
      <c r="D2221" s="361"/>
    </row>
    <row r="2222" spans="1:4" ht="13.5">
      <c r="A2222" s="201"/>
      <c r="B2222" s="201"/>
      <c r="C2222" s="201"/>
      <c r="D2222" s="361"/>
    </row>
    <row r="2223" spans="1:4" ht="13.5">
      <c r="A2223" s="201"/>
      <c r="B2223" s="201"/>
      <c r="C2223" s="201"/>
      <c r="D2223" s="361"/>
    </row>
    <row r="2224" spans="1:4" ht="13.5">
      <c r="A2224" s="201"/>
      <c r="B2224" s="201"/>
      <c r="C2224" s="201"/>
      <c r="D2224" s="361"/>
    </row>
    <row r="2225" spans="1:4" ht="13.5">
      <c r="A2225" s="201"/>
      <c r="B2225" s="201"/>
      <c r="C2225" s="201"/>
      <c r="D2225" s="361"/>
    </row>
    <row r="2226" spans="1:4" ht="13.5">
      <c r="A2226" s="201"/>
      <c r="B2226" s="201"/>
      <c r="C2226" s="201"/>
      <c r="D2226" s="361"/>
    </row>
    <row r="2227" spans="1:4" ht="13.5">
      <c r="A2227" s="201"/>
      <c r="B2227" s="201"/>
      <c r="C2227" s="201"/>
      <c r="D2227" s="361"/>
    </row>
    <row r="2228" spans="1:4" ht="13.5">
      <c r="A2228" s="201"/>
      <c r="B2228" s="201"/>
      <c r="C2228" s="201"/>
      <c r="D2228" s="361"/>
    </row>
    <row r="2229" spans="1:4" ht="13.5">
      <c r="A2229" s="201"/>
      <c r="B2229" s="201"/>
      <c r="C2229" s="201"/>
      <c r="D2229" s="361"/>
    </row>
    <row r="2230" spans="1:4" ht="13.5">
      <c r="A2230" s="201"/>
      <c r="B2230" s="201"/>
      <c r="C2230" s="201"/>
      <c r="D2230" s="361"/>
    </row>
    <row r="2231" spans="1:4" ht="13.5">
      <c r="A2231" s="201"/>
      <c r="B2231" s="201"/>
      <c r="C2231" s="201"/>
      <c r="D2231" s="361"/>
    </row>
    <row r="2232" spans="1:4" ht="13.5">
      <c r="A2232" s="201"/>
      <c r="B2232" s="201"/>
      <c r="C2232" s="201"/>
      <c r="D2232" s="361"/>
    </row>
    <row r="2233" spans="1:4" ht="13.5">
      <c r="A2233" s="201"/>
      <c r="B2233" s="201"/>
      <c r="C2233" s="201"/>
      <c r="D2233" s="361"/>
    </row>
    <row r="2234" spans="1:4" ht="13.5">
      <c r="A2234" s="201"/>
      <c r="B2234" s="201"/>
      <c r="C2234" s="201"/>
      <c r="D2234" s="361"/>
    </row>
    <row r="2235" spans="1:4" ht="13.5">
      <c r="A2235" s="201"/>
      <c r="B2235" s="201"/>
      <c r="C2235" s="201"/>
      <c r="D2235" s="361"/>
    </row>
    <row r="2236" spans="1:4" ht="13.5">
      <c r="A2236" s="201"/>
      <c r="B2236" s="201"/>
      <c r="C2236" s="201"/>
      <c r="D2236" s="361"/>
    </row>
    <row r="2237" spans="1:4" ht="13.5">
      <c r="A2237" s="201"/>
      <c r="B2237" s="201"/>
      <c r="C2237" s="201"/>
      <c r="D2237" s="361"/>
    </row>
    <row r="2238" spans="1:4" ht="13.5">
      <c r="A2238" s="201"/>
      <c r="B2238" s="201"/>
      <c r="C2238" s="201"/>
      <c r="D2238" s="361"/>
    </row>
    <row r="2239" spans="1:4" ht="13.5">
      <c r="A2239" s="201"/>
      <c r="B2239" s="201"/>
      <c r="C2239" s="201"/>
      <c r="D2239" s="361"/>
    </row>
    <row r="2240" spans="1:4" ht="13.5">
      <c r="A2240" s="201"/>
      <c r="B2240" s="201"/>
      <c r="C2240" s="201"/>
      <c r="D2240" s="361"/>
    </row>
    <row r="2241" spans="1:4" ht="13.5">
      <c r="A2241" s="201"/>
      <c r="B2241" s="201"/>
      <c r="C2241" s="201"/>
      <c r="D2241" s="361"/>
    </row>
    <row r="2242" spans="1:4" ht="13.5">
      <c r="A2242" s="201"/>
      <c r="B2242" s="201"/>
      <c r="C2242" s="201"/>
      <c r="D2242" s="361"/>
    </row>
    <row r="2243" spans="1:4" ht="13.5">
      <c r="A2243" s="201"/>
      <c r="B2243" s="201"/>
      <c r="C2243" s="201"/>
      <c r="D2243" s="361"/>
    </row>
    <row r="2244" spans="1:4" ht="13.5">
      <c r="A2244" s="201"/>
      <c r="B2244" s="201"/>
      <c r="C2244" s="201"/>
      <c r="D2244" s="361"/>
    </row>
    <row r="2245" spans="1:4" ht="13.5">
      <c r="A2245" s="201"/>
      <c r="B2245" s="201"/>
      <c r="C2245" s="201"/>
      <c r="D2245" s="361"/>
    </row>
    <row r="2246" spans="1:4" ht="13.5">
      <c r="A2246" s="201"/>
      <c r="B2246" s="201"/>
      <c r="C2246" s="201"/>
      <c r="D2246" s="361"/>
    </row>
    <row r="2247" spans="1:4" ht="13.5">
      <c r="A2247" s="201"/>
      <c r="B2247" s="201"/>
      <c r="C2247" s="201"/>
      <c r="D2247" s="361"/>
    </row>
    <row r="2248" spans="1:4" ht="13.5">
      <c r="A2248" s="201"/>
      <c r="B2248" s="201"/>
      <c r="C2248" s="201"/>
      <c r="D2248" s="361"/>
    </row>
    <row r="2249" spans="1:4" ht="13.5">
      <c r="A2249" s="201"/>
      <c r="B2249" s="201"/>
      <c r="C2249" s="201"/>
      <c r="D2249" s="361"/>
    </row>
    <row r="2250" spans="1:4" ht="13.5">
      <c r="A2250" s="201"/>
      <c r="B2250" s="201"/>
      <c r="C2250" s="201"/>
      <c r="D2250" s="361"/>
    </row>
    <row r="2251" spans="1:4" ht="13.5">
      <c r="A2251" s="201"/>
      <c r="B2251" s="201"/>
      <c r="C2251" s="201"/>
      <c r="D2251" s="361"/>
    </row>
    <row r="2252" spans="1:4" ht="13.5">
      <c r="A2252" s="201"/>
      <c r="B2252" s="201"/>
      <c r="C2252" s="201"/>
      <c r="D2252" s="361"/>
    </row>
    <row r="2253" spans="1:4" ht="13.5">
      <c r="A2253" s="201"/>
      <c r="B2253" s="201"/>
      <c r="C2253" s="201"/>
      <c r="D2253" s="361"/>
    </row>
    <row r="2254" spans="1:4" ht="13.5">
      <c r="A2254" s="201"/>
      <c r="B2254" s="201"/>
      <c r="C2254" s="201"/>
      <c r="D2254" s="361"/>
    </row>
    <row r="2255" spans="1:4" ht="13.5">
      <c r="A2255" s="201"/>
      <c r="B2255" s="201"/>
      <c r="C2255" s="201"/>
      <c r="D2255" s="361"/>
    </row>
    <row r="2256" spans="1:4" ht="13.5">
      <c r="A2256" s="201"/>
      <c r="B2256" s="201"/>
      <c r="C2256" s="201"/>
      <c r="D2256" s="361"/>
    </row>
    <row r="2257" spans="1:4" ht="13.5">
      <c r="A2257" s="201"/>
      <c r="B2257" s="201"/>
      <c r="C2257" s="201"/>
      <c r="D2257" s="361"/>
    </row>
    <row r="2258" spans="1:4" ht="13.5">
      <c r="A2258" s="201"/>
      <c r="B2258" s="201"/>
      <c r="C2258" s="201"/>
      <c r="D2258" s="361"/>
    </row>
    <row r="2259" spans="1:4" ht="13.5">
      <c r="A2259" s="201"/>
      <c r="B2259" s="201"/>
      <c r="C2259" s="201"/>
      <c r="D2259" s="361"/>
    </row>
    <row r="2260" spans="1:4" ht="13.5">
      <c r="A2260" s="201"/>
      <c r="B2260" s="201"/>
      <c r="C2260" s="201"/>
      <c r="D2260" s="361"/>
    </row>
    <row r="2261" spans="1:4" ht="13.5">
      <c r="A2261" s="201"/>
      <c r="B2261" s="201"/>
      <c r="C2261" s="201"/>
      <c r="D2261" s="361"/>
    </row>
    <row r="2262" spans="1:4" ht="13.5">
      <c r="A2262" s="201"/>
      <c r="B2262" s="201"/>
      <c r="C2262" s="201"/>
      <c r="D2262" s="361"/>
    </row>
    <row r="2263" spans="1:4" ht="13.5">
      <c r="A2263" s="201"/>
      <c r="B2263" s="201"/>
      <c r="C2263" s="201"/>
      <c r="D2263" s="361"/>
    </row>
    <row r="2264" spans="1:4" ht="13.5">
      <c r="A2264" s="201"/>
      <c r="B2264" s="201"/>
      <c r="C2264" s="201"/>
      <c r="D2264" s="361"/>
    </row>
    <row r="2265" spans="1:4" ht="13.5">
      <c r="A2265" s="201"/>
      <c r="B2265" s="201"/>
      <c r="C2265" s="201"/>
      <c r="D2265" s="361"/>
    </row>
    <row r="2266" spans="1:4" ht="13.5">
      <c r="A2266" s="201"/>
      <c r="B2266" s="201"/>
      <c r="C2266" s="201"/>
      <c r="D2266" s="361"/>
    </row>
    <row r="2267" spans="1:4" ht="13.5">
      <c r="A2267" s="201"/>
      <c r="B2267" s="201"/>
      <c r="C2267" s="201"/>
      <c r="D2267" s="361"/>
    </row>
    <row r="2268" spans="1:4" ht="13.5">
      <c r="A2268" s="201"/>
      <c r="B2268" s="201"/>
      <c r="C2268" s="201"/>
      <c r="D2268" s="361"/>
    </row>
    <row r="2269" spans="1:4" ht="13.5">
      <c r="A2269" s="201"/>
      <c r="B2269" s="201"/>
      <c r="C2269" s="201"/>
      <c r="D2269" s="361"/>
    </row>
    <row r="2270" spans="1:4" ht="13.5">
      <c r="A2270" s="201"/>
      <c r="B2270" s="201"/>
      <c r="C2270" s="201"/>
      <c r="D2270" s="361"/>
    </row>
    <row r="2271" spans="1:4" ht="13.5">
      <c r="A2271" s="201"/>
      <c r="B2271" s="201"/>
      <c r="C2271" s="201"/>
      <c r="D2271" s="361"/>
    </row>
    <row r="2272" spans="1:4" ht="13.5">
      <c r="A2272" s="201"/>
      <c r="B2272" s="201"/>
      <c r="C2272" s="201"/>
      <c r="D2272" s="361"/>
    </row>
    <row r="2273" spans="1:4" ht="13.5">
      <c r="A2273" s="201"/>
      <c r="B2273" s="201"/>
      <c r="C2273" s="201"/>
      <c r="D2273" s="361"/>
    </row>
    <row r="2274" spans="1:4" ht="13.5">
      <c r="A2274" s="201"/>
      <c r="B2274" s="201"/>
      <c r="C2274" s="201"/>
      <c r="D2274" s="361"/>
    </row>
    <row r="2275" spans="1:4" ht="13.5">
      <c r="A2275" s="201"/>
      <c r="B2275" s="201"/>
      <c r="C2275" s="201"/>
      <c r="D2275" s="361"/>
    </row>
    <row r="2276" spans="1:4" ht="13.5">
      <c r="A2276" s="201"/>
      <c r="B2276" s="201"/>
      <c r="C2276" s="201"/>
      <c r="D2276" s="361"/>
    </row>
    <row r="2277" spans="1:4" ht="13.5">
      <c r="A2277" s="201"/>
      <c r="B2277" s="201"/>
      <c r="C2277" s="201"/>
      <c r="D2277" s="361"/>
    </row>
    <row r="2278" spans="1:4" ht="13.5">
      <c r="A2278" s="201"/>
      <c r="B2278" s="201"/>
      <c r="C2278" s="201"/>
      <c r="D2278" s="361"/>
    </row>
    <row r="2279" spans="1:4" ht="13.5">
      <c r="A2279" s="201"/>
      <c r="B2279" s="201"/>
      <c r="C2279" s="201"/>
      <c r="D2279" s="361"/>
    </row>
    <row r="2280" spans="1:4" ht="13.5">
      <c r="A2280" s="201"/>
      <c r="B2280" s="201"/>
      <c r="C2280" s="201"/>
      <c r="D2280" s="361"/>
    </row>
    <row r="2281" spans="1:4" ht="13.5">
      <c r="A2281" s="201"/>
      <c r="B2281" s="201"/>
      <c r="C2281" s="201"/>
      <c r="D2281" s="361"/>
    </row>
    <row r="2282" spans="1:4" ht="13.5">
      <c r="A2282" s="201"/>
      <c r="B2282" s="201"/>
      <c r="C2282" s="201"/>
      <c r="D2282" s="361"/>
    </row>
    <row r="2283" spans="1:4" ht="13.5">
      <c r="A2283" s="201"/>
      <c r="B2283" s="201"/>
      <c r="C2283" s="201"/>
      <c r="D2283" s="361"/>
    </row>
    <row r="2284" spans="1:4" ht="13.5">
      <c r="A2284" s="201"/>
      <c r="B2284" s="201"/>
      <c r="C2284" s="201"/>
      <c r="D2284" s="361"/>
    </row>
    <row r="2285" spans="1:4" ht="13.5">
      <c r="A2285" s="201"/>
      <c r="B2285" s="201"/>
      <c r="C2285" s="201"/>
      <c r="D2285" s="361"/>
    </row>
    <row r="2286" spans="1:4" ht="13.5">
      <c r="A2286" s="201"/>
      <c r="B2286" s="201"/>
      <c r="C2286" s="201"/>
      <c r="D2286" s="361"/>
    </row>
    <row r="2287" spans="1:4" ht="13.5">
      <c r="A2287" s="201"/>
      <c r="B2287" s="201"/>
      <c r="C2287" s="201"/>
      <c r="D2287" s="361"/>
    </row>
    <row r="2288" spans="1:4" ht="13.5">
      <c r="A2288" s="201"/>
      <c r="B2288" s="201"/>
      <c r="C2288" s="201"/>
      <c r="D2288" s="361"/>
    </row>
    <row r="2289" spans="1:4" ht="13.5">
      <c r="A2289" s="201"/>
      <c r="B2289" s="201"/>
      <c r="C2289" s="201"/>
      <c r="D2289" s="361"/>
    </row>
    <row r="2290" spans="1:4" ht="13.5">
      <c r="A2290" s="201"/>
      <c r="B2290" s="201"/>
      <c r="C2290" s="201"/>
      <c r="D2290" s="361"/>
    </row>
    <row r="2291" spans="1:4" ht="13.5">
      <c r="A2291" s="201"/>
      <c r="B2291" s="201"/>
      <c r="C2291" s="201"/>
      <c r="D2291" s="361"/>
    </row>
    <row r="2292" spans="1:4" ht="13.5">
      <c r="A2292" s="201"/>
      <c r="B2292" s="201"/>
      <c r="C2292" s="201"/>
      <c r="D2292" s="361"/>
    </row>
    <row r="2293" spans="1:4" ht="13.5">
      <c r="A2293" s="201"/>
      <c r="B2293" s="201"/>
      <c r="C2293" s="201"/>
      <c r="D2293" s="361"/>
    </row>
    <row r="2294" spans="1:4" ht="13.5">
      <c r="A2294" s="201"/>
      <c r="B2294" s="201"/>
      <c r="C2294" s="201"/>
      <c r="D2294" s="361"/>
    </row>
    <row r="2295" spans="1:4" ht="13.5">
      <c r="A2295" s="201"/>
      <c r="B2295" s="201"/>
      <c r="C2295" s="201"/>
      <c r="D2295" s="361"/>
    </row>
    <row r="2296" spans="1:4" ht="13.5">
      <c r="A2296" s="201"/>
      <c r="B2296" s="201"/>
      <c r="C2296" s="201"/>
      <c r="D2296" s="361"/>
    </row>
    <row r="2297" spans="1:4" ht="13.5">
      <c r="A2297" s="201"/>
      <c r="B2297" s="201"/>
      <c r="C2297" s="201"/>
      <c r="D2297" s="361"/>
    </row>
    <row r="2298" spans="1:4" ht="13.5">
      <c r="A2298" s="201"/>
      <c r="B2298" s="201"/>
      <c r="C2298" s="201"/>
      <c r="D2298" s="361"/>
    </row>
    <row r="2299" spans="1:4" ht="13.5">
      <c r="A2299" s="201"/>
      <c r="B2299" s="201"/>
      <c r="C2299" s="201"/>
      <c r="D2299" s="361"/>
    </row>
    <row r="2300" spans="1:4" ht="13.5">
      <c r="A2300" s="201"/>
      <c r="B2300" s="201"/>
      <c r="C2300" s="201"/>
      <c r="D2300" s="361"/>
    </row>
    <row r="2301" spans="1:4" ht="13.5">
      <c r="A2301" s="201"/>
      <c r="B2301" s="201"/>
      <c r="C2301" s="201"/>
      <c r="D2301" s="361"/>
    </row>
    <row r="2302" spans="1:4" ht="13.5">
      <c r="A2302" s="201"/>
      <c r="B2302" s="201"/>
      <c r="C2302" s="201"/>
      <c r="D2302" s="361"/>
    </row>
    <row r="2303" spans="1:4" ht="13.5">
      <c r="A2303" s="201"/>
      <c r="B2303" s="201"/>
      <c r="C2303" s="201"/>
      <c r="D2303" s="361"/>
    </row>
    <row r="2304" spans="1:4" ht="13.5">
      <c r="A2304" s="201"/>
      <c r="B2304" s="201"/>
      <c r="C2304" s="201"/>
      <c r="D2304" s="361"/>
    </row>
    <row r="2305" spans="1:4" ht="13.5">
      <c r="A2305" s="201"/>
      <c r="B2305" s="201"/>
      <c r="C2305" s="201"/>
      <c r="D2305" s="361"/>
    </row>
    <row r="2306" spans="1:4" ht="13.5">
      <c r="A2306" s="201"/>
      <c r="B2306" s="201"/>
      <c r="C2306" s="201"/>
      <c r="D2306" s="361"/>
    </row>
    <row r="2307" spans="1:4" ht="13.5">
      <c r="A2307" s="201"/>
      <c r="B2307" s="201"/>
      <c r="C2307" s="201"/>
      <c r="D2307" s="361"/>
    </row>
    <row r="2308" spans="1:4" ht="13.5">
      <c r="A2308" s="201"/>
      <c r="B2308" s="201"/>
      <c r="C2308" s="201"/>
      <c r="D2308" s="361"/>
    </row>
    <row r="2309" spans="1:4" ht="13.5">
      <c r="A2309" s="201"/>
      <c r="B2309" s="201"/>
      <c r="C2309" s="201"/>
      <c r="D2309" s="361"/>
    </row>
    <row r="2310" spans="1:4" ht="13.5">
      <c r="A2310" s="201"/>
      <c r="B2310" s="201"/>
      <c r="C2310" s="201"/>
      <c r="D2310" s="361"/>
    </row>
    <row r="2311" spans="1:4" ht="13.5">
      <c r="A2311" s="201"/>
      <c r="B2311" s="201"/>
      <c r="C2311" s="201"/>
      <c r="D2311" s="361"/>
    </row>
    <row r="2312" spans="1:4" ht="13.5">
      <c r="A2312" s="201"/>
      <c r="B2312" s="201"/>
      <c r="C2312" s="201"/>
      <c r="D2312" s="361"/>
    </row>
    <row r="2313" spans="1:4" ht="13.5">
      <c r="A2313" s="201"/>
      <c r="B2313" s="201"/>
      <c r="C2313" s="201"/>
      <c r="D2313" s="361"/>
    </row>
    <row r="2314" spans="1:4" ht="13.5">
      <c r="A2314" s="201"/>
      <c r="B2314" s="201"/>
      <c r="C2314" s="201"/>
      <c r="D2314" s="361"/>
    </row>
    <row r="2315" spans="1:4" ht="13.5">
      <c r="A2315" s="201"/>
      <c r="B2315" s="201"/>
      <c r="C2315" s="201"/>
      <c r="D2315" s="361"/>
    </row>
    <row r="2316" spans="1:4" ht="13.5">
      <c r="A2316" s="201"/>
      <c r="B2316" s="201"/>
      <c r="C2316" s="201"/>
      <c r="D2316" s="361"/>
    </row>
    <row r="2317" spans="1:4" ht="13.5">
      <c r="A2317" s="201"/>
      <c r="B2317" s="201"/>
      <c r="C2317" s="201"/>
      <c r="D2317" s="361"/>
    </row>
    <row r="2318" spans="1:4" ht="13.5">
      <c r="A2318" s="201"/>
      <c r="B2318" s="201"/>
      <c r="C2318" s="201"/>
      <c r="D2318" s="361"/>
    </row>
    <row r="2319" spans="1:4" ht="13.5">
      <c r="A2319" s="201"/>
      <c r="B2319" s="201"/>
      <c r="C2319" s="201"/>
      <c r="D2319" s="361"/>
    </row>
    <row r="2320" spans="1:4" ht="13.5">
      <c r="A2320" s="201"/>
      <c r="B2320" s="201"/>
      <c r="C2320" s="201"/>
      <c r="D2320" s="361"/>
    </row>
    <row r="2321" spans="1:4" ht="13.5">
      <c r="A2321" s="201"/>
      <c r="B2321" s="201"/>
      <c r="C2321" s="201"/>
      <c r="D2321" s="361"/>
    </row>
    <row r="2322" spans="1:4" ht="13.5">
      <c r="A2322" s="201"/>
      <c r="B2322" s="201"/>
      <c r="C2322" s="201"/>
      <c r="D2322" s="361"/>
    </row>
    <row r="2323" spans="1:4" ht="13.5">
      <c r="A2323" s="201"/>
      <c r="B2323" s="201"/>
      <c r="C2323" s="201"/>
      <c r="D2323" s="361"/>
    </row>
    <row r="2324" spans="1:4" ht="13.5">
      <c r="A2324" s="201"/>
      <c r="B2324" s="201"/>
      <c r="C2324" s="201"/>
      <c r="D2324" s="361"/>
    </row>
    <row r="2325" spans="1:4" ht="13.5">
      <c r="A2325" s="201"/>
      <c r="B2325" s="201"/>
      <c r="C2325" s="201"/>
      <c r="D2325" s="361"/>
    </row>
    <row r="2326" spans="1:4" ht="13.5">
      <c r="A2326" s="201"/>
      <c r="B2326" s="201"/>
      <c r="C2326" s="201"/>
      <c r="D2326" s="361"/>
    </row>
    <row r="2327" spans="1:4" ht="13.5">
      <c r="A2327" s="201"/>
      <c r="B2327" s="201"/>
      <c r="C2327" s="201"/>
      <c r="D2327" s="361"/>
    </row>
    <row r="2328" spans="1:4" ht="13.5">
      <c r="A2328" s="201"/>
      <c r="B2328" s="201"/>
      <c r="C2328" s="201"/>
      <c r="D2328" s="361"/>
    </row>
    <row r="2329" spans="1:4" ht="13.5">
      <c r="A2329" s="201"/>
      <c r="B2329" s="201"/>
      <c r="C2329" s="201"/>
      <c r="D2329" s="361"/>
    </row>
    <row r="2330" spans="1:4" ht="13.5">
      <c r="A2330" s="201"/>
      <c r="B2330" s="201"/>
      <c r="C2330" s="201"/>
      <c r="D2330" s="361"/>
    </row>
    <row r="2331" spans="1:4" ht="13.5">
      <c r="A2331" s="201"/>
      <c r="B2331" s="201"/>
      <c r="C2331" s="201"/>
      <c r="D2331" s="361"/>
    </row>
    <row r="2332" spans="1:4" ht="13.5">
      <c r="A2332" s="201"/>
      <c r="B2332" s="201"/>
      <c r="C2332" s="201"/>
      <c r="D2332" s="361"/>
    </row>
    <row r="2333" spans="1:4" ht="13.5">
      <c r="A2333" s="201"/>
      <c r="B2333" s="201"/>
      <c r="C2333" s="201"/>
      <c r="D2333" s="361"/>
    </row>
    <row r="2334" spans="1:4" ht="13.5">
      <c r="A2334" s="201"/>
      <c r="B2334" s="201"/>
      <c r="C2334" s="201"/>
      <c r="D2334" s="361"/>
    </row>
    <row r="2335" spans="1:4" ht="13.5">
      <c r="A2335" s="201"/>
      <c r="B2335" s="201"/>
      <c r="C2335" s="201"/>
      <c r="D2335" s="361"/>
    </row>
    <row r="2336" spans="1:4" ht="13.5">
      <c r="A2336" s="201"/>
      <c r="B2336" s="201"/>
      <c r="C2336" s="201"/>
      <c r="D2336" s="361"/>
    </row>
    <row r="2337" spans="1:4" ht="13.5">
      <c r="A2337" s="201"/>
      <c r="B2337" s="201"/>
      <c r="C2337" s="201"/>
      <c r="D2337" s="361"/>
    </row>
    <row r="2338" spans="1:4" ht="13.5">
      <c r="A2338" s="201"/>
      <c r="B2338" s="201"/>
      <c r="C2338" s="201"/>
      <c r="D2338" s="361"/>
    </row>
    <row r="2339" spans="1:4" ht="13.5">
      <c r="A2339" s="201"/>
      <c r="B2339" s="201"/>
      <c r="C2339" s="201"/>
      <c r="D2339" s="361"/>
    </row>
    <row r="2340" spans="1:4" ht="13.5">
      <c r="A2340" s="201"/>
      <c r="B2340" s="201"/>
      <c r="C2340" s="201"/>
      <c r="D2340" s="361"/>
    </row>
    <row r="2341" spans="1:4" ht="13.5">
      <c r="A2341" s="201"/>
      <c r="B2341" s="201"/>
      <c r="C2341" s="201"/>
      <c r="D2341" s="361"/>
    </row>
    <row r="2342" spans="1:4" ht="13.5">
      <c r="A2342" s="201"/>
      <c r="B2342" s="201"/>
      <c r="C2342" s="201"/>
      <c r="D2342" s="361"/>
    </row>
    <row r="2343" spans="1:4" ht="13.5">
      <c r="A2343" s="201"/>
      <c r="B2343" s="201"/>
      <c r="C2343" s="201"/>
      <c r="D2343" s="361"/>
    </row>
    <row r="2344" spans="1:4" ht="13.5">
      <c r="A2344" s="201"/>
      <c r="B2344" s="201"/>
      <c r="C2344" s="201"/>
      <c r="D2344" s="361"/>
    </row>
    <row r="2345" spans="1:4" ht="13.5">
      <c r="A2345" s="201"/>
      <c r="B2345" s="201"/>
      <c r="C2345" s="201"/>
      <c r="D2345" s="361"/>
    </row>
    <row r="2346" spans="1:4" ht="13.5">
      <c r="A2346" s="201"/>
      <c r="B2346" s="201"/>
      <c r="C2346" s="201"/>
      <c r="D2346" s="361"/>
    </row>
    <row r="2347" spans="1:4" ht="13.5">
      <c r="A2347" s="201"/>
      <c r="B2347" s="201"/>
      <c r="C2347" s="201"/>
      <c r="D2347" s="361"/>
    </row>
    <row r="2348" spans="1:4" ht="13.5">
      <c r="A2348" s="201"/>
      <c r="B2348" s="201"/>
      <c r="C2348" s="201"/>
      <c r="D2348" s="361"/>
    </row>
    <row r="2349" spans="1:4" ht="13.5">
      <c r="A2349" s="201"/>
      <c r="B2349" s="201"/>
      <c r="C2349" s="201"/>
      <c r="D2349" s="361"/>
    </row>
    <row r="2350" spans="1:4" ht="13.5">
      <c r="A2350" s="201"/>
      <c r="B2350" s="201"/>
      <c r="C2350" s="201"/>
      <c r="D2350" s="361"/>
    </row>
    <row r="2351" spans="1:4" ht="13.5">
      <c r="A2351" s="201"/>
      <c r="B2351" s="201"/>
      <c r="C2351" s="201"/>
      <c r="D2351" s="361"/>
    </row>
    <row r="2352" spans="1:4" ht="13.5">
      <c r="A2352" s="201"/>
      <c r="B2352" s="201"/>
      <c r="C2352" s="201"/>
      <c r="D2352" s="361"/>
    </row>
    <row r="2353" spans="1:4" ht="13.5">
      <c r="A2353" s="201"/>
      <c r="B2353" s="201"/>
      <c r="C2353" s="201"/>
      <c r="D2353" s="361"/>
    </row>
    <row r="2354" spans="1:4" ht="13.5">
      <c r="A2354" s="201"/>
      <c r="B2354" s="201"/>
      <c r="C2354" s="201"/>
      <c r="D2354" s="361"/>
    </row>
    <row r="2355" spans="1:4" ht="13.5">
      <c r="A2355" s="201"/>
      <c r="B2355" s="201"/>
      <c r="C2355" s="201"/>
      <c r="D2355" s="361"/>
    </row>
    <row r="2356" spans="1:4" ht="13.5">
      <c r="A2356" s="201"/>
      <c r="B2356" s="201"/>
      <c r="C2356" s="201"/>
      <c r="D2356" s="361"/>
    </row>
    <row r="2357" spans="1:4" ht="13.5">
      <c r="A2357" s="201"/>
      <c r="B2357" s="201"/>
      <c r="C2357" s="201"/>
      <c r="D2357" s="361"/>
    </row>
    <row r="2358" spans="1:4" ht="13.5">
      <c r="A2358" s="201"/>
      <c r="B2358" s="201"/>
      <c r="C2358" s="201"/>
      <c r="D2358" s="361"/>
    </row>
    <row r="2359" spans="1:4" ht="13.5">
      <c r="A2359" s="201"/>
      <c r="B2359" s="201"/>
      <c r="C2359" s="201"/>
      <c r="D2359" s="361"/>
    </row>
    <row r="2360" spans="1:4" ht="13.5">
      <c r="A2360" s="201"/>
      <c r="B2360" s="201"/>
      <c r="C2360" s="201"/>
      <c r="D2360" s="361"/>
    </row>
    <row r="2361" spans="1:4" ht="13.5">
      <c r="A2361" s="201"/>
      <c r="B2361" s="201"/>
      <c r="C2361" s="201"/>
      <c r="D2361" s="361"/>
    </row>
    <row r="2362" spans="1:4" ht="13.5">
      <c r="A2362" s="201"/>
      <c r="B2362" s="201"/>
      <c r="C2362" s="201"/>
      <c r="D2362" s="361"/>
    </row>
    <row r="2363" spans="1:4" ht="13.5">
      <c r="A2363" s="201"/>
      <c r="B2363" s="201"/>
      <c r="C2363" s="201"/>
      <c r="D2363" s="361"/>
    </row>
    <row r="2364" spans="1:4" ht="13.5">
      <c r="A2364" s="201"/>
      <c r="B2364" s="201"/>
      <c r="C2364" s="201"/>
      <c r="D2364" s="361"/>
    </row>
    <row r="2365" spans="1:4" ht="13.5">
      <c r="A2365" s="201"/>
      <c r="B2365" s="201"/>
      <c r="C2365" s="201"/>
      <c r="D2365" s="361"/>
    </row>
    <row r="2366" spans="1:4" ht="13.5">
      <c r="A2366" s="201"/>
      <c r="B2366" s="201"/>
      <c r="C2366" s="201"/>
      <c r="D2366" s="361"/>
    </row>
    <row r="2367" spans="1:4" ht="13.5">
      <c r="A2367" s="201"/>
      <c r="B2367" s="201"/>
      <c r="C2367" s="201"/>
      <c r="D2367" s="361"/>
    </row>
    <row r="2368" spans="1:4" ht="13.5">
      <c r="A2368" s="201"/>
      <c r="B2368" s="201"/>
      <c r="C2368" s="201"/>
      <c r="D2368" s="361"/>
    </row>
    <row r="2369" spans="1:4" ht="13.5">
      <c r="A2369" s="201"/>
      <c r="B2369" s="201"/>
      <c r="C2369" s="201"/>
      <c r="D2369" s="361"/>
    </row>
    <row r="2370" spans="1:4" ht="13.5">
      <c r="A2370" s="201"/>
      <c r="B2370" s="201"/>
      <c r="C2370" s="201"/>
      <c r="D2370" s="361"/>
    </row>
    <row r="2371" spans="1:4" ht="13.5">
      <c r="A2371" s="201"/>
      <c r="B2371" s="201"/>
      <c r="C2371" s="201"/>
      <c r="D2371" s="361"/>
    </row>
    <row r="2372" spans="1:4" ht="13.5">
      <c r="A2372" s="201"/>
      <c r="B2372" s="201"/>
      <c r="C2372" s="201"/>
      <c r="D2372" s="361"/>
    </row>
    <row r="2373" spans="1:4" ht="13.5">
      <c r="A2373" s="201"/>
      <c r="B2373" s="201"/>
      <c r="C2373" s="201"/>
      <c r="D2373" s="361"/>
    </row>
    <row r="2374" spans="1:4" ht="13.5">
      <c r="A2374" s="201"/>
      <c r="B2374" s="201"/>
      <c r="C2374" s="201"/>
      <c r="D2374" s="361"/>
    </row>
    <row r="2375" spans="1:4" ht="13.5">
      <c r="A2375" s="201"/>
      <c r="B2375" s="201"/>
      <c r="C2375" s="201"/>
      <c r="D2375" s="361"/>
    </row>
    <row r="2376" spans="1:4" ht="13.5">
      <c r="A2376" s="201"/>
      <c r="B2376" s="201"/>
      <c r="C2376" s="201"/>
      <c r="D2376" s="361"/>
    </row>
    <row r="2377" spans="1:4" ht="13.5">
      <c r="A2377" s="201"/>
      <c r="B2377" s="201"/>
      <c r="C2377" s="201"/>
      <c r="D2377" s="361"/>
    </row>
    <row r="2378" spans="1:4" ht="13.5">
      <c r="A2378" s="201"/>
      <c r="B2378" s="201"/>
      <c r="C2378" s="201"/>
      <c r="D2378" s="361"/>
    </row>
    <row r="2379" spans="1:4" ht="13.5">
      <c r="A2379" s="201"/>
      <c r="B2379" s="201"/>
      <c r="C2379" s="201"/>
      <c r="D2379" s="361"/>
    </row>
    <row r="2380" spans="1:4" ht="13.5">
      <c r="A2380" s="201"/>
      <c r="B2380" s="201"/>
      <c r="C2380" s="201"/>
      <c r="D2380" s="361"/>
    </row>
    <row r="2381" spans="1:4" ht="13.5">
      <c r="A2381" s="201"/>
      <c r="B2381" s="201"/>
      <c r="C2381" s="201"/>
      <c r="D2381" s="361"/>
    </row>
    <row r="2382" spans="1:4" ht="13.5">
      <c r="A2382" s="201"/>
      <c r="B2382" s="201"/>
      <c r="C2382" s="201"/>
      <c r="D2382" s="361"/>
    </row>
    <row r="2383" spans="1:4" ht="13.5">
      <c r="A2383" s="201"/>
      <c r="B2383" s="201"/>
      <c r="C2383" s="201"/>
      <c r="D2383" s="361"/>
    </row>
    <row r="2384" spans="1:4" ht="13.5">
      <c r="A2384" s="201"/>
      <c r="B2384" s="201"/>
      <c r="C2384" s="201"/>
      <c r="D2384" s="361"/>
    </row>
    <row r="2385" spans="1:4" ht="13.5">
      <c r="A2385" s="201"/>
      <c r="B2385" s="201"/>
      <c r="C2385" s="201"/>
      <c r="D2385" s="361"/>
    </row>
    <row r="2386" spans="1:4" ht="13.5">
      <c r="A2386" s="201"/>
      <c r="B2386" s="201"/>
      <c r="C2386" s="201"/>
      <c r="D2386" s="361"/>
    </row>
    <row r="2387" spans="1:4" ht="13.5">
      <c r="A2387" s="201"/>
      <c r="B2387" s="201"/>
      <c r="C2387" s="201"/>
      <c r="D2387" s="361"/>
    </row>
    <row r="2388" spans="1:4" ht="13.5">
      <c r="A2388" s="201"/>
      <c r="B2388" s="201"/>
      <c r="C2388" s="201"/>
      <c r="D2388" s="361"/>
    </row>
    <row r="2389" spans="1:4" ht="13.5">
      <c r="A2389" s="201"/>
      <c r="B2389" s="201"/>
      <c r="C2389" s="201"/>
      <c r="D2389" s="361"/>
    </row>
    <row r="2390" spans="1:4" ht="13.5">
      <c r="A2390" s="201"/>
      <c r="B2390" s="201"/>
      <c r="C2390" s="201"/>
      <c r="D2390" s="362"/>
    </row>
    <row r="2391" spans="1:4" ht="13.5">
      <c r="A2391" s="201"/>
      <c r="B2391" s="201"/>
      <c r="C2391" s="201"/>
      <c r="D2391" s="362"/>
    </row>
    <row r="2392" spans="1:4" ht="13.5">
      <c r="A2392" s="201"/>
      <c r="B2392" s="201"/>
      <c r="C2392" s="201"/>
      <c r="D2392" s="362"/>
    </row>
    <row r="2393" spans="1:4" ht="13.5">
      <c r="A2393" s="201"/>
      <c r="B2393" s="201"/>
      <c r="C2393" s="201"/>
      <c r="D2393" s="362"/>
    </row>
    <row r="2394" spans="1:4" ht="13.5">
      <c r="A2394" s="201"/>
      <c r="B2394" s="201"/>
      <c r="C2394" s="201"/>
      <c r="D2394" s="362"/>
    </row>
    <row r="2395" spans="1:4" ht="13.5">
      <c r="A2395" s="201"/>
      <c r="B2395" s="201"/>
      <c r="C2395" s="201"/>
      <c r="D2395" s="362"/>
    </row>
    <row r="2396" spans="1:4" ht="13.5">
      <c r="A2396" s="201"/>
      <c r="B2396" s="201"/>
      <c r="C2396" s="201"/>
      <c r="D2396" s="362"/>
    </row>
    <row r="2397" spans="1:4" ht="13.5">
      <c r="A2397" s="201"/>
      <c r="B2397" s="201"/>
      <c r="C2397" s="201"/>
      <c r="D2397" s="362"/>
    </row>
    <row r="2398" spans="1:4" ht="13.5">
      <c r="A2398" s="201"/>
      <c r="B2398" s="201"/>
      <c r="C2398" s="201"/>
      <c r="D2398" s="361"/>
    </row>
    <row r="2399" spans="1:4" ht="13.5">
      <c r="A2399" s="201"/>
      <c r="B2399" s="201"/>
      <c r="C2399" s="201"/>
      <c r="D2399" s="361"/>
    </row>
    <row r="2400" spans="1:4" ht="13.5">
      <c r="A2400" s="201"/>
      <c r="B2400" s="201"/>
      <c r="C2400" s="201"/>
      <c r="D2400" s="361"/>
    </row>
    <row r="2401" spans="1:4" ht="13.5">
      <c r="A2401" s="201"/>
      <c r="B2401" s="201"/>
      <c r="C2401" s="201"/>
      <c r="D2401" s="361"/>
    </row>
    <row r="2402" spans="1:4" ht="13.5">
      <c r="A2402" s="201"/>
      <c r="B2402" s="201"/>
      <c r="C2402" s="201"/>
      <c r="D2402" s="361"/>
    </row>
    <row r="2403" spans="1:4" ht="13.5">
      <c r="A2403" s="201"/>
      <c r="B2403" s="201"/>
      <c r="C2403" s="201"/>
      <c r="D2403" s="361"/>
    </row>
    <row r="2404" spans="1:4" ht="13.5">
      <c r="A2404" s="201"/>
      <c r="B2404" s="201"/>
      <c r="C2404" s="201"/>
      <c r="D2404" s="361"/>
    </row>
    <row r="2405" spans="1:4" ht="13.5">
      <c r="A2405" s="201"/>
      <c r="B2405" s="201"/>
      <c r="C2405" s="201"/>
      <c r="D2405" s="361"/>
    </row>
    <row r="2406" spans="1:4" ht="13.5">
      <c r="A2406" s="201"/>
      <c r="B2406" s="201"/>
      <c r="C2406" s="201"/>
      <c r="D2406" s="361"/>
    </row>
    <row r="2407" spans="1:4" ht="13.5">
      <c r="A2407" s="201"/>
      <c r="B2407" s="201"/>
      <c r="C2407" s="201"/>
      <c r="D2407" s="361"/>
    </row>
    <row r="2408" spans="1:4" ht="13.5">
      <c r="A2408" s="201"/>
      <c r="B2408" s="201"/>
      <c r="C2408" s="201"/>
      <c r="D2408" s="361"/>
    </row>
    <row r="2409" spans="1:4" ht="13.5">
      <c r="A2409" s="201"/>
      <c r="B2409" s="201"/>
      <c r="C2409" s="201"/>
      <c r="D2409" s="361"/>
    </row>
    <row r="2410" spans="1:4" ht="13.5">
      <c r="A2410" s="201"/>
      <c r="B2410" s="201"/>
      <c r="C2410" s="201"/>
      <c r="D2410" s="361"/>
    </row>
    <row r="2411" spans="1:4" ht="13.5">
      <c r="A2411" s="201"/>
      <c r="B2411" s="201"/>
      <c r="C2411" s="201"/>
      <c r="D2411" s="361"/>
    </row>
    <row r="2412" spans="1:4" ht="13.5">
      <c r="A2412" s="201"/>
      <c r="B2412" s="201"/>
      <c r="C2412" s="201"/>
      <c r="D2412" s="361"/>
    </row>
    <row r="2413" spans="1:4" ht="13.5">
      <c r="A2413" s="201"/>
      <c r="B2413" s="201"/>
      <c r="C2413" s="201"/>
      <c r="D2413" s="361"/>
    </row>
    <row r="2414" spans="1:4" ht="13.5">
      <c r="A2414" s="201"/>
      <c r="B2414" s="201"/>
      <c r="C2414" s="201"/>
      <c r="D2414" s="361"/>
    </row>
    <row r="2415" spans="1:4" ht="13.5">
      <c r="A2415" s="201"/>
      <c r="B2415" s="201"/>
      <c r="C2415" s="201"/>
      <c r="D2415" s="361"/>
    </row>
    <row r="2416" spans="1:4" ht="13.5">
      <c r="A2416" s="201"/>
      <c r="B2416" s="201"/>
      <c r="C2416" s="201"/>
      <c r="D2416" s="361"/>
    </row>
    <row r="2417" spans="1:4" ht="13.5">
      <c r="A2417" s="201"/>
      <c r="B2417" s="201"/>
      <c r="C2417" s="201"/>
      <c r="D2417" s="361"/>
    </row>
    <row r="2418" spans="1:4" ht="13.5">
      <c r="A2418" s="201"/>
      <c r="B2418" s="201"/>
      <c r="C2418" s="201"/>
      <c r="D2418" s="361"/>
    </row>
    <row r="2419" spans="1:4" ht="13.5">
      <c r="A2419" s="201"/>
      <c r="B2419" s="201"/>
      <c r="C2419" s="201"/>
      <c r="D2419" s="361"/>
    </row>
    <row r="2420" spans="1:4" ht="13.5">
      <c r="A2420" s="201"/>
      <c r="B2420" s="201"/>
      <c r="C2420" s="201"/>
      <c r="D2420" s="361"/>
    </row>
    <row r="2421" spans="1:4" ht="13.5">
      <c r="A2421" s="201"/>
      <c r="B2421" s="201"/>
      <c r="C2421" s="201"/>
      <c r="D2421" s="361"/>
    </row>
    <row r="2422" spans="1:4" ht="13.5">
      <c r="A2422" s="201"/>
      <c r="B2422" s="201"/>
      <c r="C2422" s="201"/>
      <c r="D2422" s="361"/>
    </row>
    <row r="2423" spans="1:4" ht="13.5">
      <c r="A2423" s="201"/>
      <c r="B2423" s="201"/>
      <c r="C2423" s="201"/>
      <c r="D2423" s="361"/>
    </row>
    <row r="2424" spans="1:4" ht="13.5">
      <c r="A2424" s="201"/>
      <c r="B2424" s="201"/>
      <c r="C2424" s="201"/>
      <c r="D2424" s="361"/>
    </row>
    <row r="2425" spans="1:4" ht="13.5">
      <c r="A2425" s="201"/>
      <c r="B2425" s="201"/>
      <c r="C2425" s="201"/>
      <c r="D2425" s="361"/>
    </row>
    <row r="2426" spans="1:4" ht="13.5">
      <c r="A2426" s="201"/>
      <c r="B2426" s="201"/>
      <c r="C2426" s="201"/>
      <c r="D2426" s="361"/>
    </row>
    <row r="2427" spans="1:4" ht="13.5">
      <c r="A2427" s="201"/>
      <c r="B2427" s="201"/>
      <c r="C2427" s="201"/>
      <c r="D2427" s="361"/>
    </row>
    <row r="2428" spans="1:4" ht="13.5">
      <c r="A2428" s="201"/>
      <c r="B2428" s="201"/>
      <c r="C2428" s="201"/>
      <c r="D2428" s="361"/>
    </row>
    <row r="2429" spans="1:4" ht="13.5">
      <c r="A2429" s="201"/>
      <c r="B2429" s="201"/>
      <c r="C2429" s="201"/>
      <c r="D2429" s="361"/>
    </row>
    <row r="2430" spans="1:4" ht="13.5">
      <c r="A2430" s="201"/>
      <c r="B2430" s="201"/>
      <c r="C2430" s="201"/>
      <c r="D2430" s="361"/>
    </row>
    <row r="2431" spans="1:4" ht="13.5">
      <c r="A2431" s="201"/>
      <c r="B2431" s="201"/>
      <c r="C2431" s="201"/>
      <c r="D2431" s="361"/>
    </row>
    <row r="2432" spans="1:4" ht="13.5">
      <c r="A2432" s="201"/>
      <c r="B2432" s="201"/>
      <c r="C2432" s="201"/>
      <c r="D2432" s="361"/>
    </row>
    <row r="2433" spans="1:4" ht="13.5">
      <c r="A2433" s="201"/>
      <c r="B2433" s="201"/>
      <c r="C2433" s="201"/>
      <c r="D2433" s="361"/>
    </row>
    <row r="2434" spans="1:4" ht="13.5">
      <c r="A2434" s="201"/>
      <c r="B2434" s="201"/>
      <c r="C2434" s="201"/>
      <c r="D2434" s="361"/>
    </row>
    <row r="2435" spans="1:4" ht="13.5">
      <c r="A2435" s="201"/>
      <c r="B2435" s="201"/>
      <c r="C2435" s="201"/>
      <c r="D2435" s="361"/>
    </row>
    <row r="2436" spans="1:4" ht="13.5">
      <c r="A2436" s="201"/>
      <c r="B2436" s="201"/>
      <c r="C2436" s="201"/>
      <c r="D2436" s="361"/>
    </row>
    <row r="2437" spans="1:4" ht="13.5">
      <c r="A2437" s="201"/>
      <c r="B2437" s="201"/>
      <c r="C2437" s="201"/>
      <c r="D2437" s="361"/>
    </row>
    <row r="2438" spans="1:4" ht="13.5">
      <c r="A2438" s="201"/>
      <c r="B2438" s="201"/>
      <c r="C2438" s="201"/>
      <c r="D2438" s="361"/>
    </row>
    <row r="2439" spans="1:4" ht="13.5">
      <c r="A2439" s="201"/>
      <c r="B2439" s="201"/>
      <c r="C2439" s="201"/>
      <c r="D2439" s="361"/>
    </row>
    <row r="2440" spans="1:4" ht="13.5">
      <c r="A2440" s="201"/>
      <c r="B2440" s="201"/>
      <c r="C2440" s="201"/>
      <c r="D2440" s="361"/>
    </row>
    <row r="2441" spans="1:4" ht="13.5">
      <c r="A2441" s="201"/>
      <c r="B2441" s="201"/>
      <c r="C2441" s="201"/>
      <c r="D2441" s="361"/>
    </row>
    <row r="2442" spans="1:4" ht="13.5">
      <c r="A2442" s="201"/>
      <c r="B2442" s="201"/>
      <c r="C2442" s="201"/>
      <c r="D2442" s="361"/>
    </row>
    <row r="2443" spans="1:4" ht="13.5">
      <c r="A2443" s="201"/>
      <c r="B2443" s="201"/>
      <c r="C2443" s="201"/>
      <c r="D2443" s="361"/>
    </row>
    <row r="2444" spans="1:4" ht="13.5">
      <c r="A2444" s="201"/>
      <c r="B2444" s="201"/>
      <c r="C2444" s="201"/>
      <c r="D2444" s="361"/>
    </row>
    <row r="2445" spans="1:4" ht="13.5">
      <c r="A2445" s="201"/>
      <c r="B2445" s="201"/>
      <c r="C2445" s="201"/>
      <c r="D2445" s="361"/>
    </row>
    <row r="2446" spans="1:4" ht="13.5">
      <c r="A2446" s="201"/>
      <c r="B2446" s="201"/>
      <c r="C2446" s="201"/>
      <c r="D2446" s="361"/>
    </row>
    <row r="2447" spans="1:4" ht="13.5">
      <c r="A2447" s="201"/>
      <c r="B2447" s="201"/>
      <c r="C2447" s="201"/>
      <c r="D2447" s="361"/>
    </row>
    <row r="2448" spans="1:4" ht="13.5">
      <c r="A2448" s="201"/>
      <c r="B2448" s="201"/>
      <c r="C2448" s="201"/>
      <c r="D2448" s="361"/>
    </row>
    <row r="2449" spans="1:4" ht="13.5">
      <c r="A2449" s="201"/>
      <c r="B2449" s="201"/>
      <c r="C2449" s="201"/>
      <c r="D2449" s="361"/>
    </row>
    <row r="2450" spans="1:4" ht="13.5">
      <c r="A2450" s="201"/>
      <c r="B2450" s="201"/>
      <c r="C2450" s="201"/>
      <c r="D2450" s="361"/>
    </row>
    <row r="2451" spans="1:4" ht="13.5">
      <c r="A2451" s="201"/>
      <c r="B2451" s="201"/>
      <c r="C2451" s="201"/>
      <c r="D2451" s="361"/>
    </row>
    <row r="2452" spans="1:4" ht="13.5">
      <c r="A2452" s="201"/>
      <c r="B2452" s="201"/>
      <c r="C2452" s="201"/>
      <c r="D2452" s="361"/>
    </row>
    <row r="2453" spans="1:4" ht="13.5">
      <c r="A2453" s="201"/>
      <c r="B2453" s="201"/>
      <c r="C2453" s="201"/>
      <c r="D2453" s="361"/>
    </row>
    <row r="2454" spans="1:4" ht="13.5">
      <c r="A2454" s="201"/>
      <c r="B2454" s="201"/>
      <c r="C2454" s="201"/>
      <c r="D2454" s="361"/>
    </row>
    <row r="2455" spans="1:4" ht="13.5">
      <c r="A2455" s="201"/>
      <c r="B2455" s="201"/>
      <c r="C2455" s="201"/>
      <c r="D2455" s="361"/>
    </row>
    <row r="2456" spans="1:4" ht="13.5">
      <c r="A2456" s="201"/>
      <c r="B2456" s="201"/>
      <c r="C2456" s="201"/>
      <c r="D2456" s="361"/>
    </row>
    <row r="2457" spans="1:4" ht="13.5">
      <c r="A2457" s="201"/>
      <c r="B2457" s="201"/>
      <c r="C2457" s="201"/>
      <c r="D2457" s="361"/>
    </row>
    <row r="2458" spans="1:4" ht="13.5">
      <c r="A2458" s="201"/>
      <c r="B2458" s="201"/>
      <c r="C2458" s="201"/>
      <c r="D2458" s="361"/>
    </row>
    <row r="2459" spans="1:4" ht="13.5">
      <c r="A2459" s="201"/>
      <c r="B2459" s="201"/>
      <c r="C2459" s="201"/>
      <c r="D2459" s="361"/>
    </row>
    <row r="2460" spans="1:4" ht="13.5">
      <c r="A2460" s="201"/>
      <c r="B2460" s="201"/>
      <c r="C2460" s="201"/>
      <c r="D2460" s="361"/>
    </row>
    <row r="2461" spans="1:4" ht="13.5">
      <c r="A2461" s="201"/>
      <c r="B2461" s="201"/>
      <c r="C2461" s="201"/>
      <c r="D2461" s="361"/>
    </row>
    <row r="2462" spans="1:4" ht="13.5">
      <c r="A2462" s="201"/>
      <c r="B2462" s="201"/>
      <c r="C2462" s="201"/>
      <c r="D2462" s="361"/>
    </row>
    <row r="2463" spans="1:4" ht="13.5">
      <c r="A2463" s="201"/>
      <c r="B2463" s="201"/>
      <c r="C2463" s="201"/>
      <c r="D2463" s="361"/>
    </row>
    <row r="2464" spans="1:4" ht="13.5">
      <c r="A2464" s="201"/>
      <c r="B2464" s="201"/>
      <c r="C2464" s="201"/>
      <c r="D2464" s="361"/>
    </row>
    <row r="2465" spans="1:4" ht="13.5">
      <c r="A2465" s="201"/>
      <c r="B2465" s="201"/>
      <c r="C2465" s="201"/>
      <c r="D2465" s="361"/>
    </row>
    <row r="2466" spans="1:4" ht="13.5">
      <c r="A2466" s="201"/>
      <c r="B2466" s="201"/>
      <c r="C2466" s="201"/>
      <c r="D2466" s="361"/>
    </row>
    <row r="2467" spans="1:4" ht="13.5">
      <c r="A2467" s="201"/>
      <c r="B2467" s="201"/>
      <c r="C2467" s="201"/>
      <c r="D2467" s="361"/>
    </row>
    <row r="2468" spans="1:4" ht="13.5">
      <c r="A2468" s="201"/>
      <c r="B2468" s="201"/>
      <c r="C2468" s="201"/>
      <c r="D2468" s="361"/>
    </row>
    <row r="2469" spans="1:4" ht="13.5">
      <c r="A2469" s="201"/>
      <c r="B2469" s="201"/>
      <c r="C2469" s="201"/>
      <c r="D2469" s="361"/>
    </row>
    <row r="2470" spans="1:4" ht="13.5">
      <c r="A2470" s="201"/>
      <c r="B2470" s="201"/>
      <c r="C2470" s="201"/>
      <c r="D2470" s="361"/>
    </row>
    <row r="2471" spans="1:4" ht="13.5">
      <c r="A2471" s="201"/>
      <c r="B2471" s="201"/>
      <c r="C2471" s="201"/>
      <c r="D2471" s="361"/>
    </row>
    <row r="2472" spans="1:4" ht="13.5">
      <c r="A2472" s="201"/>
      <c r="B2472" s="201"/>
      <c r="C2472" s="201"/>
      <c r="D2472" s="361"/>
    </row>
    <row r="2473" spans="1:4" ht="13.5">
      <c r="A2473" s="201"/>
      <c r="B2473" s="201"/>
      <c r="C2473" s="201"/>
      <c r="D2473" s="361"/>
    </row>
    <row r="2474" spans="1:4" ht="13.5">
      <c r="A2474" s="201"/>
      <c r="B2474" s="201"/>
      <c r="C2474" s="201"/>
      <c r="D2474" s="361"/>
    </row>
    <row r="2475" spans="1:4" ht="13.5">
      <c r="A2475" s="201"/>
      <c r="B2475" s="201"/>
      <c r="C2475" s="201"/>
      <c r="D2475" s="361"/>
    </row>
    <row r="2476" spans="1:4" ht="13.5">
      <c r="A2476" s="201"/>
      <c r="B2476" s="201"/>
      <c r="C2476" s="201"/>
      <c r="D2476" s="361"/>
    </row>
    <row r="2477" spans="1:4" ht="13.5">
      <c r="A2477" s="201"/>
      <c r="B2477" s="201"/>
      <c r="C2477" s="201"/>
      <c r="D2477" s="361"/>
    </row>
    <row r="2478" spans="1:4" ht="13.5">
      <c r="A2478" s="201"/>
      <c r="B2478" s="201"/>
      <c r="C2478" s="201"/>
      <c r="D2478" s="361"/>
    </row>
    <row r="2479" spans="1:4" ht="13.5">
      <c r="A2479" s="201"/>
      <c r="B2479" s="201"/>
      <c r="C2479" s="201"/>
      <c r="D2479" s="361"/>
    </row>
    <row r="2480" spans="1:4" ht="13.5">
      <c r="A2480" s="201"/>
      <c r="B2480" s="201"/>
      <c r="C2480" s="201"/>
      <c r="D2480" s="361"/>
    </row>
    <row r="2481" spans="1:4" ht="13.5">
      <c r="A2481" s="201"/>
      <c r="B2481" s="201"/>
      <c r="C2481" s="201"/>
      <c r="D2481" s="361"/>
    </row>
    <row r="2482" spans="1:4" ht="13.5">
      <c r="A2482" s="201"/>
      <c r="B2482" s="201"/>
      <c r="C2482" s="201"/>
      <c r="D2482" s="361"/>
    </row>
    <row r="2483" spans="1:4" ht="13.5">
      <c r="A2483" s="201"/>
      <c r="B2483" s="201"/>
      <c r="C2483" s="201"/>
      <c r="D2483" s="361"/>
    </row>
    <row r="2484" spans="1:4" ht="13.5">
      <c r="A2484" s="201"/>
      <c r="B2484" s="201"/>
      <c r="C2484" s="201"/>
      <c r="D2484" s="361"/>
    </row>
    <row r="2485" spans="1:4" ht="13.5">
      <c r="A2485" s="201"/>
      <c r="B2485" s="201"/>
      <c r="C2485" s="201"/>
      <c r="D2485" s="361"/>
    </row>
    <row r="2486" spans="1:4" ht="13.5">
      <c r="A2486" s="201"/>
      <c r="B2486" s="201"/>
      <c r="C2486" s="201"/>
      <c r="D2486" s="361"/>
    </row>
    <row r="2487" spans="1:4" ht="13.5">
      <c r="A2487" s="201"/>
      <c r="B2487" s="201"/>
      <c r="C2487" s="201"/>
      <c r="D2487" s="361"/>
    </row>
    <row r="2488" spans="1:4" ht="13.5">
      <c r="A2488" s="201"/>
      <c r="B2488" s="201"/>
      <c r="C2488" s="201"/>
      <c r="D2488" s="361"/>
    </row>
    <row r="2489" spans="1:4" ht="13.5">
      <c r="A2489" s="201"/>
      <c r="B2489" s="201"/>
      <c r="C2489" s="201"/>
      <c r="D2489" s="361"/>
    </row>
    <row r="2490" spans="1:4" ht="13.5">
      <c r="A2490" s="201"/>
      <c r="B2490" s="201"/>
      <c r="C2490" s="201"/>
      <c r="D2490" s="361"/>
    </row>
    <row r="2491" spans="1:4" ht="13.5">
      <c r="A2491" s="201"/>
      <c r="B2491" s="201"/>
      <c r="C2491" s="201"/>
      <c r="D2491" s="361"/>
    </row>
    <row r="2492" spans="1:4" ht="13.5">
      <c r="A2492" s="201"/>
      <c r="B2492" s="201"/>
      <c r="C2492" s="201"/>
      <c r="D2492" s="361"/>
    </row>
    <row r="2493" spans="1:4" ht="13.5">
      <c r="A2493" s="201"/>
      <c r="B2493" s="201"/>
      <c r="C2493" s="201"/>
      <c r="D2493" s="361"/>
    </row>
    <row r="2494" spans="1:4" ht="13.5">
      <c r="A2494" s="201"/>
      <c r="B2494" s="201"/>
      <c r="C2494" s="201"/>
      <c r="D2494" s="361"/>
    </row>
    <row r="2495" spans="1:4" ht="13.5">
      <c r="A2495" s="201"/>
      <c r="B2495" s="201"/>
      <c r="C2495" s="201"/>
      <c r="D2495" s="361"/>
    </row>
    <row r="2496" spans="1:4" ht="13.5">
      <c r="A2496" s="201"/>
      <c r="B2496" s="201"/>
      <c r="C2496" s="201"/>
      <c r="D2496" s="361"/>
    </row>
    <row r="2497" spans="1:4" ht="13.5">
      <c r="A2497" s="201"/>
      <c r="B2497" s="201"/>
      <c r="C2497" s="201"/>
      <c r="D2497" s="361"/>
    </row>
    <row r="2498" spans="1:4" ht="13.5">
      <c r="A2498" s="201"/>
      <c r="B2498" s="201"/>
      <c r="C2498" s="201"/>
      <c r="D2498" s="361"/>
    </row>
    <row r="2499" spans="1:4" ht="13.5">
      <c r="A2499" s="201"/>
      <c r="B2499" s="201"/>
      <c r="C2499" s="201"/>
      <c r="D2499" s="361"/>
    </row>
    <row r="2500" spans="1:4" ht="13.5">
      <c r="A2500" s="201"/>
      <c r="B2500" s="201"/>
      <c r="C2500" s="201"/>
      <c r="D2500" s="361"/>
    </row>
    <row r="2501" spans="1:4" ht="13.5">
      <c r="A2501" s="201"/>
      <c r="B2501" s="201"/>
      <c r="C2501" s="201"/>
      <c r="D2501" s="361"/>
    </row>
    <row r="2502" spans="1:4" ht="13.5">
      <c r="A2502" s="201"/>
      <c r="B2502" s="201"/>
      <c r="C2502" s="201"/>
      <c r="D2502" s="361"/>
    </row>
    <row r="2503" spans="1:4" ht="13.5">
      <c r="A2503" s="201"/>
      <c r="B2503" s="201"/>
      <c r="C2503" s="201"/>
      <c r="D2503" s="361"/>
    </row>
    <row r="2504" spans="1:4" ht="13.5">
      <c r="A2504" s="201"/>
      <c r="B2504" s="201"/>
      <c r="C2504" s="201"/>
      <c r="D2504" s="361"/>
    </row>
    <row r="2505" spans="1:4" ht="13.5">
      <c r="A2505" s="201"/>
      <c r="B2505" s="201"/>
      <c r="C2505" s="201"/>
      <c r="D2505" s="361"/>
    </row>
    <row r="2506" spans="1:4" ht="13.5">
      <c r="A2506" s="201"/>
      <c r="B2506" s="201"/>
      <c r="C2506" s="201"/>
      <c r="D2506" s="361"/>
    </row>
    <row r="2507" spans="1:4" ht="13.5">
      <c r="A2507" s="201"/>
      <c r="B2507" s="201"/>
      <c r="C2507" s="201"/>
      <c r="D2507" s="361"/>
    </row>
    <row r="2508" spans="1:4" ht="13.5">
      <c r="A2508" s="201"/>
      <c r="B2508" s="201"/>
      <c r="C2508" s="201"/>
      <c r="D2508" s="361"/>
    </row>
    <row r="2509" spans="1:4" ht="13.5">
      <c r="A2509" s="201"/>
      <c r="B2509" s="201"/>
      <c r="C2509" s="201"/>
      <c r="D2509" s="361"/>
    </row>
    <row r="2510" spans="1:4" ht="13.5">
      <c r="A2510" s="201"/>
      <c r="B2510" s="201"/>
      <c r="C2510" s="201"/>
      <c r="D2510" s="361"/>
    </row>
    <row r="2511" spans="1:4" ht="13.5">
      <c r="A2511" s="201"/>
      <c r="B2511" s="201"/>
      <c r="C2511" s="201"/>
      <c r="D2511" s="361"/>
    </row>
    <row r="2512" spans="1:4" ht="13.5">
      <c r="A2512" s="201"/>
      <c r="B2512" s="201"/>
      <c r="C2512" s="201"/>
      <c r="D2512" s="361"/>
    </row>
    <row r="2513" spans="1:4" ht="13.5">
      <c r="A2513" s="201"/>
      <c r="B2513" s="201"/>
      <c r="C2513" s="201"/>
      <c r="D2513" s="362"/>
    </row>
    <row r="2514" spans="1:4" ht="13.5">
      <c r="A2514" s="201"/>
      <c r="B2514" s="201"/>
      <c r="C2514" s="201"/>
      <c r="D2514" s="361"/>
    </row>
    <row r="2515" spans="1:4" ht="13.5">
      <c r="A2515" s="201"/>
      <c r="B2515" s="201"/>
      <c r="C2515" s="201"/>
      <c r="D2515" s="361"/>
    </row>
    <row r="2516" spans="1:4" ht="13.5">
      <c r="A2516" s="201"/>
      <c r="B2516" s="201"/>
      <c r="C2516" s="201"/>
      <c r="D2516" s="361"/>
    </row>
    <row r="2517" spans="1:4" ht="13.5">
      <c r="A2517" s="201"/>
      <c r="B2517" s="201"/>
      <c r="C2517" s="201"/>
      <c r="D2517" s="361"/>
    </row>
    <row r="2518" spans="1:4" ht="13.5">
      <c r="A2518" s="201"/>
      <c r="B2518" s="201"/>
      <c r="C2518" s="201"/>
      <c r="D2518" s="361"/>
    </row>
    <row r="2519" spans="1:4" ht="13.5">
      <c r="A2519" s="201"/>
      <c r="B2519" s="201"/>
      <c r="C2519" s="201"/>
      <c r="D2519" s="361"/>
    </row>
    <row r="2520" spans="1:4" ht="13.5">
      <c r="A2520" s="201"/>
      <c r="B2520" s="201"/>
      <c r="C2520" s="201"/>
      <c r="D2520" s="361"/>
    </row>
    <row r="2521" spans="1:4" ht="13.5">
      <c r="A2521" s="201"/>
      <c r="B2521" s="201"/>
      <c r="C2521" s="201"/>
      <c r="D2521" s="361"/>
    </row>
    <row r="2522" spans="1:4" ht="13.5">
      <c r="A2522" s="201"/>
      <c r="B2522" s="201"/>
      <c r="C2522" s="201"/>
      <c r="D2522" s="361"/>
    </row>
    <row r="2523" spans="1:4" ht="13.5">
      <c r="A2523" s="201"/>
      <c r="B2523" s="201"/>
      <c r="C2523" s="201"/>
      <c r="D2523" s="361"/>
    </row>
    <row r="2524" spans="1:4" ht="13.5">
      <c r="A2524" s="201"/>
      <c r="B2524" s="201"/>
      <c r="C2524" s="201"/>
      <c r="D2524" s="361"/>
    </row>
    <row r="2525" spans="1:4" ht="13.5">
      <c r="A2525" s="201"/>
      <c r="B2525" s="201"/>
      <c r="C2525" s="201"/>
      <c r="D2525" s="361"/>
    </row>
    <row r="2526" spans="1:4" ht="13.5">
      <c r="A2526" s="201"/>
      <c r="B2526" s="201"/>
      <c r="C2526" s="201"/>
      <c r="D2526" s="361"/>
    </row>
    <row r="2527" spans="1:4" ht="13.5">
      <c r="A2527" s="201"/>
      <c r="B2527" s="201"/>
      <c r="C2527" s="201"/>
      <c r="D2527" s="361"/>
    </row>
    <row r="2528" spans="1:4" ht="13.5">
      <c r="A2528" s="201"/>
      <c r="B2528" s="201"/>
      <c r="C2528" s="201"/>
      <c r="D2528" s="361"/>
    </row>
    <row r="2529" spans="1:4" ht="13.5">
      <c r="A2529" s="201"/>
      <c r="B2529" s="201"/>
      <c r="C2529" s="201"/>
      <c r="D2529" s="361"/>
    </row>
    <row r="2530" spans="1:4" ht="13.5">
      <c r="A2530" s="201"/>
      <c r="B2530" s="201"/>
      <c r="C2530" s="201"/>
      <c r="D2530" s="361"/>
    </row>
    <row r="2531" spans="1:4" ht="13.5">
      <c r="A2531" s="201"/>
      <c r="B2531" s="201"/>
      <c r="C2531" s="201"/>
      <c r="D2531" s="361"/>
    </row>
    <row r="2532" spans="1:4" ht="13.5">
      <c r="A2532" s="201"/>
      <c r="B2532" s="201"/>
      <c r="C2532" s="201"/>
      <c r="D2532" s="361"/>
    </row>
    <row r="2533" spans="1:4" ht="13.5">
      <c r="A2533" s="201"/>
      <c r="B2533" s="201"/>
      <c r="C2533" s="201"/>
      <c r="D2533" s="361"/>
    </row>
    <row r="2534" spans="1:4" ht="13.5">
      <c r="A2534" s="201"/>
      <c r="B2534" s="201"/>
      <c r="C2534" s="201"/>
      <c r="D2534" s="361"/>
    </row>
    <row r="2535" spans="1:4" ht="13.5">
      <c r="A2535" s="201"/>
      <c r="B2535" s="201"/>
      <c r="C2535" s="201"/>
      <c r="D2535" s="361"/>
    </row>
    <row r="2536" spans="1:4" ht="13.5">
      <c r="A2536" s="201"/>
      <c r="B2536" s="201"/>
      <c r="C2536" s="201"/>
      <c r="D2536" s="361"/>
    </row>
    <row r="2537" spans="1:4" ht="13.5">
      <c r="A2537" s="201"/>
      <c r="B2537" s="201"/>
      <c r="C2537" s="201"/>
      <c r="D2537" s="361"/>
    </row>
    <row r="2538" spans="1:4" ht="13.5">
      <c r="A2538" s="201"/>
      <c r="B2538" s="201"/>
      <c r="C2538" s="201"/>
      <c r="D2538" s="361"/>
    </row>
    <row r="2539" spans="1:4" ht="13.5">
      <c r="A2539" s="201"/>
      <c r="B2539" s="201"/>
      <c r="C2539" s="201"/>
      <c r="D2539" s="361"/>
    </row>
    <row r="2540" spans="1:4" ht="13.5">
      <c r="A2540" s="201"/>
      <c r="B2540" s="201"/>
      <c r="C2540" s="201"/>
      <c r="D2540" s="361"/>
    </row>
    <row r="2541" spans="1:4" ht="13.5">
      <c r="A2541" s="201"/>
      <c r="B2541" s="201"/>
      <c r="C2541" s="201"/>
      <c r="D2541" s="361"/>
    </row>
    <row r="2542" spans="1:4" ht="13.5">
      <c r="A2542" s="201"/>
      <c r="B2542" s="201"/>
      <c r="C2542" s="201"/>
      <c r="D2542" s="361"/>
    </row>
    <row r="2543" spans="1:4" ht="13.5">
      <c r="A2543" s="201"/>
      <c r="B2543" s="201"/>
      <c r="C2543" s="201"/>
      <c r="D2543" s="361"/>
    </row>
    <row r="2544" spans="1:4" ht="13.5">
      <c r="A2544" s="201"/>
      <c r="B2544" s="201"/>
      <c r="C2544" s="201"/>
      <c r="D2544" s="361"/>
    </row>
    <row r="2545" spans="1:4" ht="13.5">
      <c r="A2545" s="201"/>
      <c r="B2545" s="201"/>
      <c r="C2545" s="201"/>
      <c r="D2545" s="361"/>
    </row>
    <row r="2546" spans="1:4" ht="13.5">
      <c r="A2546" s="201"/>
      <c r="B2546" s="201"/>
      <c r="C2546" s="201"/>
      <c r="D2546" s="361"/>
    </row>
    <row r="2547" spans="1:4" ht="13.5">
      <c r="A2547" s="201"/>
      <c r="B2547" s="201"/>
      <c r="C2547" s="201"/>
      <c r="D2547" s="361"/>
    </row>
    <row r="2548" spans="1:4" ht="13.5">
      <c r="A2548" s="201"/>
      <c r="B2548" s="201"/>
      <c r="C2548" s="201"/>
      <c r="D2548" s="361"/>
    </row>
    <row r="2549" spans="1:4" ht="13.5">
      <c r="A2549" s="201"/>
      <c r="B2549" s="201"/>
      <c r="C2549" s="201"/>
      <c r="D2549" s="361"/>
    </row>
    <row r="2550" spans="1:4" ht="13.5">
      <c r="A2550" s="201"/>
      <c r="B2550" s="201"/>
      <c r="C2550" s="201"/>
      <c r="D2550" s="361"/>
    </row>
    <row r="2551" spans="1:4" ht="13.5">
      <c r="A2551" s="201"/>
      <c r="B2551" s="201"/>
      <c r="C2551" s="201"/>
      <c r="D2551" s="361"/>
    </row>
    <row r="2552" spans="1:4" ht="13.5">
      <c r="A2552" s="201"/>
      <c r="B2552" s="201"/>
      <c r="C2552" s="201"/>
      <c r="D2552" s="361"/>
    </row>
    <row r="2553" spans="1:4" ht="13.5">
      <c r="A2553" s="201"/>
      <c r="B2553" s="201"/>
      <c r="C2553" s="201"/>
      <c r="D2553" s="361"/>
    </row>
    <row r="2554" spans="1:4" ht="13.5">
      <c r="A2554" s="201"/>
      <c r="B2554" s="201"/>
      <c r="C2554" s="201"/>
      <c r="D2554" s="361"/>
    </row>
    <row r="2555" spans="1:4" ht="13.5">
      <c r="A2555" s="201"/>
      <c r="B2555" s="201"/>
      <c r="C2555" s="201"/>
      <c r="D2555" s="361"/>
    </row>
    <row r="2556" spans="1:4" ht="13.5">
      <c r="A2556" s="201"/>
      <c r="B2556" s="201"/>
      <c r="C2556" s="201"/>
      <c r="D2556" s="361"/>
    </row>
    <row r="2557" spans="1:4" ht="13.5">
      <c r="A2557" s="201"/>
      <c r="B2557" s="201"/>
      <c r="C2557" s="201"/>
      <c r="D2557" s="361"/>
    </row>
    <row r="2558" spans="1:4" ht="13.5">
      <c r="A2558" s="201"/>
      <c r="B2558" s="201"/>
      <c r="C2558" s="201"/>
      <c r="D2558" s="361"/>
    </row>
    <row r="2559" spans="1:4" ht="13.5">
      <c r="A2559" s="201"/>
      <c r="B2559" s="201"/>
      <c r="C2559" s="201"/>
      <c r="D2559" s="361"/>
    </row>
    <row r="2560" spans="1:4" ht="13.5">
      <c r="A2560" s="201"/>
      <c r="B2560" s="201"/>
      <c r="C2560" s="201"/>
      <c r="D2560" s="361"/>
    </row>
    <row r="2561" spans="1:4" ht="13.5">
      <c r="A2561" s="201"/>
      <c r="B2561" s="201"/>
      <c r="C2561" s="201"/>
      <c r="D2561" s="361"/>
    </row>
    <row r="2562" spans="1:4" ht="13.5">
      <c r="A2562" s="201"/>
      <c r="B2562" s="201"/>
      <c r="C2562" s="201"/>
      <c r="D2562" s="361"/>
    </row>
    <row r="2563" spans="1:4" ht="13.5">
      <c r="A2563" s="201"/>
      <c r="B2563" s="201"/>
      <c r="C2563" s="201"/>
      <c r="D2563" s="361"/>
    </row>
    <row r="2564" spans="1:4" ht="13.5">
      <c r="A2564" s="201"/>
      <c r="B2564" s="201"/>
      <c r="C2564" s="201"/>
      <c r="D2564" s="361"/>
    </row>
    <row r="2565" spans="1:4" ht="13.5">
      <c r="A2565" s="201"/>
      <c r="B2565" s="201"/>
      <c r="C2565" s="201"/>
      <c r="D2565" s="361"/>
    </row>
    <row r="2566" spans="1:4" ht="13.5">
      <c r="A2566" s="201"/>
      <c r="B2566" s="201"/>
      <c r="C2566" s="201"/>
      <c r="D2566" s="361"/>
    </row>
    <row r="2567" spans="1:4" ht="13.5">
      <c r="A2567" s="201"/>
      <c r="B2567" s="201"/>
      <c r="C2567" s="201"/>
      <c r="D2567" s="361"/>
    </row>
    <row r="2568" spans="1:4" ht="13.5">
      <c r="A2568" s="201"/>
      <c r="B2568" s="201"/>
      <c r="C2568" s="201"/>
      <c r="D2568" s="361"/>
    </row>
    <row r="2569" spans="1:4" ht="13.5">
      <c r="A2569" s="201"/>
      <c r="B2569" s="201"/>
      <c r="C2569" s="201"/>
      <c r="D2569" s="361"/>
    </row>
    <row r="2570" spans="1:4" ht="13.5">
      <c r="A2570" s="201"/>
      <c r="B2570" s="201"/>
      <c r="C2570" s="201"/>
      <c r="D2570" s="361"/>
    </row>
    <row r="2571" spans="1:4" ht="13.5">
      <c r="A2571" s="201"/>
      <c r="B2571" s="201"/>
      <c r="C2571" s="201"/>
      <c r="D2571" s="361"/>
    </row>
    <row r="2572" spans="1:4" ht="13.5">
      <c r="A2572" s="201"/>
      <c r="B2572" s="201"/>
      <c r="C2572" s="201"/>
      <c r="D2572" s="361"/>
    </row>
    <row r="2573" spans="1:4" ht="13.5">
      <c r="A2573" s="201"/>
      <c r="B2573" s="201"/>
      <c r="C2573" s="201"/>
      <c r="D2573" s="361"/>
    </row>
    <row r="2574" spans="1:4" ht="13.5">
      <c r="A2574" s="201"/>
      <c r="B2574" s="201"/>
      <c r="C2574" s="201"/>
      <c r="D2574" s="361"/>
    </row>
    <row r="2575" spans="1:4" ht="13.5">
      <c r="A2575" s="201"/>
      <c r="B2575" s="201"/>
      <c r="C2575" s="201"/>
      <c r="D2575" s="361"/>
    </row>
    <row r="2576" spans="1:4" ht="13.5">
      <c r="A2576" s="201"/>
      <c r="B2576" s="201"/>
      <c r="C2576" s="201"/>
      <c r="D2576" s="362"/>
    </row>
    <row r="2577" spans="1:4" ht="13.5">
      <c r="A2577" s="201"/>
      <c r="B2577" s="201"/>
      <c r="C2577" s="201"/>
      <c r="D2577" s="361"/>
    </row>
    <row r="2578" spans="1:4" ht="13.5">
      <c r="A2578" s="201"/>
      <c r="B2578" s="201"/>
      <c r="C2578" s="201"/>
      <c r="D2578" s="361"/>
    </row>
    <row r="2579" spans="1:4" ht="13.5">
      <c r="A2579" s="201"/>
      <c r="B2579" s="201"/>
      <c r="C2579" s="201"/>
      <c r="D2579" s="361"/>
    </row>
    <row r="2580" spans="1:4" ht="13.5">
      <c r="A2580" s="201"/>
      <c r="B2580" s="201"/>
      <c r="C2580" s="201"/>
      <c r="D2580" s="361"/>
    </row>
    <row r="2581" spans="1:4" ht="13.5">
      <c r="A2581" s="201"/>
      <c r="B2581" s="201"/>
      <c r="C2581" s="201"/>
      <c r="D2581" s="361"/>
    </row>
    <row r="2582" spans="1:4" ht="13.5">
      <c r="A2582" s="201"/>
      <c r="B2582" s="201"/>
      <c r="C2582" s="201"/>
      <c r="D2582" s="361"/>
    </row>
    <row r="2583" spans="1:4" ht="13.5">
      <c r="A2583" s="201"/>
      <c r="B2583" s="201"/>
      <c r="C2583" s="201"/>
      <c r="D2583" s="362"/>
    </row>
    <row r="2584" spans="1:4" ht="13.5">
      <c r="A2584" s="201"/>
      <c r="B2584" s="201"/>
      <c r="C2584" s="201"/>
      <c r="D2584" s="361"/>
    </row>
    <row r="2585" spans="1:4" ht="13.5">
      <c r="A2585" s="201"/>
      <c r="B2585" s="201"/>
      <c r="C2585" s="201"/>
      <c r="D2585" s="361"/>
    </row>
    <row r="2586" spans="1:4" ht="13.5">
      <c r="A2586" s="201"/>
      <c r="B2586" s="201"/>
      <c r="C2586" s="201"/>
      <c r="D2586" s="361"/>
    </row>
    <row r="2587" spans="1:4" ht="13.5">
      <c r="A2587" s="201"/>
      <c r="B2587" s="201"/>
      <c r="C2587" s="201"/>
      <c r="D2587" s="362"/>
    </row>
    <row r="2588" spans="1:4" ht="13.5">
      <c r="A2588" s="201"/>
      <c r="B2588" s="201"/>
      <c r="C2588" s="201"/>
      <c r="D2588" s="361"/>
    </row>
    <row r="2589" spans="1:4" ht="13.5">
      <c r="A2589" s="201"/>
      <c r="B2589" s="201"/>
      <c r="C2589" s="201"/>
      <c r="D2589" s="361"/>
    </row>
    <row r="2590" spans="1:4" ht="13.5">
      <c r="A2590" s="201"/>
      <c r="B2590" s="201"/>
      <c r="C2590" s="201"/>
      <c r="D2590" s="361"/>
    </row>
    <row r="2591" spans="1:4" ht="13.5">
      <c r="A2591" s="201"/>
      <c r="B2591" s="201"/>
      <c r="C2591" s="201"/>
      <c r="D2591" s="361"/>
    </row>
    <row r="2592" spans="1:4" ht="13.5">
      <c r="A2592" s="201"/>
      <c r="B2592" s="201"/>
      <c r="C2592" s="201"/>
      <c r="D2592" s="361"/>
    </row>
    <row r="2593" spans="1:4" ht="13.5">
      <c r="A2593" s="201"/>
      <c r="B2593" s="201"/>
      <c r="C2593" s="201"/>
      <c r="D2593" s="361"/>
    </row>
    <row r="2594" spans="1:4" ht="13.5">
      <c r="A2594" s="201"/>
      <c r="B2594" s="201"/>
      <c r="C2594" s="201"/>
      <c r="D2594" s="361"/>
    </row>
    <row r="2595" spans="1:4" ht="13.5">
      <c r="A2595" s="201"/>
      <c r="B2595" s="201"/>
      <c r="C2595" s="201"/>
      <c r="D2595" s="361"/>
    </row>
    <row r="2596" spans="1:4" ht="13.5">
      <c r="A2596" s="201"/>
      <c r="B2596" s="201"/>
      <c r="C2596" s="201"/>
      <c r="D2596" s="361"/>
    </row>
    <row r="2597" spans="1:4" ht="13.5">
      <c r="A2597" s="201"/>
      <c r="B2597" s="201"/>
      <c r="C2597" s="201"/>
      <c r="D2597" s="361"/>
    </row>
    <row r="2598" spans="1:4" ht="13.5">
      <c r="A2598" s="201"/>
      <c r="B2598" s="201"/>
      <c r="C2598" s="201"/>
      <c r="D2598" s="361"/>
    </row>
    <row r="2599" spans="1:4" ht="13.5">
      <c r="A2599" s="201"/>
      <c r="B2599" s="201"/>
      <c r="C2599" s="201"/>
      <c r="D2599" s="361"/>
    </row>
    <row r="2600" spans="1:4" ht="13.5">
      <c r="A2600" s="201"/>
      <c r="B2600" s="201"/>
      <c r="C2600" s="201"/>
      <c r="D2600" s="361"/>
    </row>
    <row r="2601" spans="1:4" ht="13.5">
      <c r="A2601" s="201"/>
      <c r="B2601" s="201"/>
      <c r="C2601" s="201"/>
      <c r="D2601" s="361"/>
    </row>
    <row r="2602" spans="1:4" ht="13.5">
      <c r="A2602" s="201"/>
      <c r="B2602" s="201"/>
      <c r="C2602" s="201"/>
      <c r="D2602" s="361"/>
    </row>
    <row r="2603" spans="1:4" ht="13.5">
      <c r="A2603" s="201"/>
      <c r="B2603" s="201"/>
      <c r="C2603" s="201"/>
      <c r="D2603" s="361"/>
    </row>
    <row r="2604" spans="1:4" ht="13.5">
      <c r="A2604" s="201"/>
      <c r="B2604" s="201"/>
      <c r="C2604" s="201"/>
      <c r="D2604" s="361"/>
    </row>
    <row r="2605" spans="1:4" ht="13.5">
      <c r="A2605" s="201"/>
      <c r="B2605" s="201"/>
      <c r="C2605" s="201"/>
      <c r="D2605" s="361"/>
    </row>
    <row r="2606" spans="1:4" ht="13.5">
      <c r="A2606" s="201"/>
      <c r="B2606" s="201"/>
      <c r="C2606" s="201"/>
      <c r="D2606" s="361"/>
    </row>
    <row r="2607" spans="1:4" ht="13.5">
      <c r="A2607" s="201"/>
      <c r="B2607" s="201"/>
      <c r="C2607" s="201"/>
      <c r="D2607" s="361"/>
    </row>
    <row r="2608" spans="1:4" ht="13.5">
      <c r="A2608" s="201"/>
      <c r="B2608" s="201"/>
      <c r="C2608" s="201"/>
      <c r="D2608" s="361"/>
    </row>
    <row r="2609" spans="1:4" ht="13.5">
      <c r="A2609" s="201"/>
      <c r="B2609" s="201"/>
      <c r="C2609" s="201"/>
      <c r="D2609" s="361"/>
    </row>
    <row r="2610" spans="1:4" ht="13.5">
      <c r="A2610" s="201"/>
      <c r="B2610" s="201"/>
      <c r="C2610" s="201"/>
      <c r="D2610" s="361"/>
    </row>
    <row r="2611" spans="1:4" ht="13.5">
      <c r="A2611" s="201"/>
      <c r="B2611" s="201"/>
      <c r="C2611" s="201"/>
      <c r="D2611" s="361"/>
    </row>
    <row r="2612" spans="1:4" ht="13.5">
      <c r="A2612" s="201"/>
      <c r="B2612" s="201"/>
      <c r="C2612" s="201"/>
      <c r="D2612" s="361"/>
    </row>
    <row r="2613" spans="1:4" ht="13.5">
      <c r="A2613" s="201"/>
      <c r="B2613" s="201"/>
      <c r="C2613" s="201"/>
      <c r="D2613" s="361"/>
    </row>
    <row r="2614" spans="1:4" ht="13.5">
      <c r="A2614" s="201"/>
      <c r="B2614" s="201"/>
      <c r="C2614" s="201"/>
      <c r="D2614" s="361"/>
    </row>
    <row r="2615" spans="1:4" ht="13.5">
      <c r="A2615" s="201"/>
      <c r="B2615" s="201"/>
      <c r="C2615" s="201"/>
      <c r="D2615" s="361"/>
    </row>
    <row r="2616" spans="1:4" ht="13.5">
      <c r="A2616" s="201"/>
      <c r="B2616" s="201"/>
      <c r="C2616" s="201"/>
      <c r="D2616" s="361"/>
    </row>
    <row r="2617" spans="1:4" ht="13.5">
      <c r="A2617" s="201"/>
      <c r="B2617" s="201"/>
      <c r="C2617" s="201"/>
      <c r="D2617" s="361"/>
    </row>
    <row r="2618" spans="1:4" ht="13.5">
      <c r="A2618" s="201"/>
      <c r="B2618" s="201"/>
      <c r="C2618" s="201"/>
      <c r="D2618" s="361"/>
    </row>
    <row r="2619" spans="1:4" ht="13.5">
      <c r="A2619" s="201"/>
      <c r="B2619" s="201"/>
      <c r="C2619" s="201"/>
      <c r="D2619" s="361"/>
    </row>
    <row r="2620" spans="1:4" ht="13.5">
      <c r="A2620" s="201"/>
      <c r="B2620" s="201"/>
      <c r="C2620" s="201"/>
      <c r="D2620" s="362"/>
    </row>
    <row r="2621" spans="1:4" ht="13.5">
      <c r="A2621" s="201"/>
      <c r="B2621" s="201"/>
      <c r="C2621" s="201"/>
      <c r="D2621" s="362"/>
    </row>
    <row r="2622" spans="1:4" ht="13.5">
      <c r="A2622" s="201"/>
      <c r="B2622" s="201"/>
      <c r="C2622" s="201"/>
      <c r="D2622" s="362"/>
    </row>
    <row r="2623" spans="1:4" ht="13.5">
      <c r="A2623" s="201"/>
      <c r="B2623" s="201"/>
      <c r="C2623" s="201"/>
      <c r="D2623" s="362"/>
    </row>
    <row r="2624" spans="1:4" ht="13.5">
      <c r="A2624" s="201"/>
      <c r="B2624" s="201"/>
      <c r="C2624" s="201"/>
      <c r="D2624" s="362"/>
    </row>
    <row r="2625" spans="1:4" ht="13.5">
      <c r="A2625" s="201"/>
      <c r="B2625" s="201"/>
      <c r="C2625" s="201"/>
      <c r="D2625" s="362"/>
    </row>
    <row r="2626" spans="1:4" ht="13.5">
      <c r="A2626" s="201"/>
      <c r="B2626" s="201"/>
      <c r="C2626" s="201"/>
      <c r="D2626" s="362"/>
    </row>
    <row r="2627" spans="1:4" ht="13.5">
      <c r="A2627" s="201"/>
      <c r="B2627" s="201"/>
      <c r="C2627" s="201"/>
      <c r="D2627" s="362"/>
    </row>
    <row r="2628" spans="1:4" ht="13.5">
      <c r="A2628" s="201"/>
      <c r="B2628" s="201"/>
      <c r="C2628" s="201"/>
      <c r="D2628" s="361"/>
    </row>
    <row r="2629" spans="1:4" ht="13.5">
      <c r="A2629" s="201"/>
      <c r="B2629" s="201"/>
      <c r="C2629" s="201"/>
      <c r="D2629" s="361"/>
    </row>
    <row r="2630" spans="1:4" ht="13.5">
      <c r="A2630" s="201"/>
      <c r="B2630" s="201"/>
      <c r="C2630" s="201"/>
      <c r="D2630" s="361"/>
    </row>
    <row r="2631" spans="1:4" ht="13.5">
      <c r="A2631" s="201"/>
      <c r="B2631" s="201"/>
      <c r="C2631" s="201"/>
      <c r="D2631" s="361"/>
    </row>
    <row r="2632" spans="1:4" ht="13.5">
      <c r="A2632" s="201"/>
      <c r="B2632" s="201"/>
      <c r="C2632" s="201"/>
      <c r="D2632" s="361"/>
    </row>
    <row r="2633" spans="1:4" ht="13.5">
      <c r="A2633" s="201"/>
      <c r="B2633" s="201"/>
      <c r="C2633" s="201"/>
      <c r="D2633" s="361"/>
    </row>
    <row r="2634" spans="1:4" ht="13.5">
      <c r="A2634" s="201"/>
      <c r="B2634" s="201"/>
      <c r="C2634" s="201"/>
      <c r="D2634" s="361"/>
    </row>
    <row r="2635" spans="1:4" ht="13.5">
      <c r="A2635" s="201"/>
      <c r="B2635" s="201"/>
      <c r="C2635" s="201"/>
      <c r="D2635" s="361"/>
    </row>
    <row r="2636" spans="1:4" ht="13.5">
      <c r="A2636" s="201"/>
      <c r="B2636" s="201"/>
      <c r="C2636" s="201"/>
      <c r="D2636" s="361"/>
    </row>
    <row r="2637" spans="1:4" ht="13.5">
      <c r="A2637" s="201"/>
      <c r="B2637" s="201"/>
      <c r="C2637" s="201"/>
      <c r="D2637" s="361"/>
    </row>
    <row r="2638" spans="1:4" ht="13.5">
      <c r="A2638" s="201"/>
      <c r="B2638" s="201"/>
      <c r="C2638" s="201"/>
      <c r="D2638" s="361"/>
    </row>
    <row r="2639" spans="1:4" ht="13.5">
      <c r="A2639" s="201"/>
      <c r="B2639" s="201"/>
      <c r="C2639" s="201"/>
      <c r="D2639" s="361"/>
    </row>
    <row r="2640" spans="1:4" ht="13.5">
      <c r="A2640" s="201"/>
      <c r="B2640" s="201"/>
      <c r="C2640" s="201"/>
      <c r="D2640" s="361"/>
    </row>
    <row r="2641" spans="1:4" ht="13.5">
      <c r="A2641" s="201"/>
      <c r="B2641" s="201"/>
      <c r="C2641" s="201"/>
      <c r="D2641" s="361"/>
    </row>
    <row r="2642" spans="1:4" ht="13.5">
      <c r="A2642" s="201"/>
      <c r="B2642" s="201"/>
      <c r="C2642" s="201"/>
      <c r="D2642" s="361"/>
    </row>
    <row r="2643" spans="1:4" ht="13.5">
      <c r="A2643" s="201"/>
      <c r="B2643" s="201"/>
      <c r="C2643" s="201"/>
      <c r="D2643" s="361"/>
    </row>
    <row r="2644" spans="1:4" ht="13.5">
      <c r="A2644" s="201"/>
      <c r="B2644" s="201"/>
      <c r="C2644" s="201"/>
      <c r="D2644" s="361"/>
    </row>
    <row r="2645" spans="1:4" ht="13.5">
      <c r="A2645" s="201"/>
      <c r="B2645" s="201"/>
      <c r="C2645" s="201"/>
      <c r="D2645" s="361"/>
    </row>
    <row r="2646" spans="1:4" ht="13.5">
      <c r="A2646" s="201"/>
      <c r="B2646" s="201"/>
      <c r="C2646" s="201"/>
      <c r="D2646" s="361"/>
    </row>
    <row r="2647" spans="1:4" ht="13.5">
      <c r="A2647" s="201"/>
      <c r="B2647" s="201"/>
      <c r="C2647" s="201"/>
      <c r="D2647" s="361"/>
    </row>
    <row r="2648" spans="1:4" ht="13.5">
      <c r="A2648" s="201"/>
      <c r="B2648" s="201"/>
      <c r="C2648" s="201"/>
      <c r="D2648" s="361"/>
    </row>
    <row r="2649" spans="1:4" ht="13.5">
      <c r="A2649" s="201"/>
      <c r="B2649" s="201"/>
      <c r="C2649" s="201"/>
      <c r="D2649" s="361"/>
    </row>
    <row r="2650" spans="1:4" ht="13.5">
      <c r="A2650" s="201"/>
      <c r="B2650" s="201"/>
      <c r="C2650" s="201"/>
      <c r="D2650" s="361"/>
    </row>
    <row r="2651" spans="1:4" ht="13.5">
      <c r="A2651" s="201"/>
      <c r="B2651" s="201"/>
      <c r="C2651" s="201"/>
      <c r="D2651" s="361"/>
    </row>
    <row r="2652" spans="1:4" ht="13.5">
      <c r="A2652" s="201"/>
      <c r="B2652" s="201"/>
      <c r="C2652" s="201"/>
      <c r="D2652" s="361"/>
    </row>
    <row r="2653" spans="1:4" ht="13.5">
      <c r="A2653" s="201"/>
      <c r="B2653" s="201"/>
      <c r="C2653" s="201"/>
      <c r="D2653" s="361"/>
    </row>
    <row r="2654" spans="1:4" ht="13.5">
      <c r="A2654" s="201"/>
      <c r="B2654" s="201"/>
      <c r="C2654" s="201"/>
      <c r="D2654" s="361"/>
    </row>
    <row r="2655" spans="1:4" ht="13.5">
      <c r="A2655" s="201"/>
      <c r="B2655" s="201"/>
      <c r="C2655" s="201"/>
      <c r="D2655" s="361"/>
    </row>
    <row r="2656" spans="1:4" ht="13.5">
      <c r="A2656" s="201"/>
      <c r="B2656" s="201"/>
      <c r="C2656" s="201"/>
      <c r="D2656" s="361"/>
    </row>
    <row r="2657" spans="1:4" ht="13.5">
      <c r="A2657" s="201"/>
      <c r="B2657" s="201"/>
      <c r="C2657" s="201"/>
      <c r="D2657" s="361"/>
    </row>
    <row r="2658" spans="1:4" ht="13.5">
      <c r="A2658" s="201"/>
      <c r="B2658" s="201"/>
      <c r="C2658" s="201"/>
      <c r="D2658" s="361"/>
    </row>
    <row r="2659" spans="1:4" ht="13.5">
      <c r="A2659" s="201"/>
      <c r="B2659" s="201"/>
      <c r="C2659" s="201"/>
      <c r="D2659" s="361"/>
    </row>
    <row r="2660" spans="1:4" ht="13.5">
      <c r="A2660" s="201"/>
      <c r="B2660" s="201"/>
      <c r="C2660" s="201"/>
      <c r="D2660" s="361"/>
    </row>
    <row r="2661" spans="1:4" ht="13.5">
      <c r="A2661" s="201"/>
      <c r="B2661" s="201"/>
      <c r="C2661" s="201"/>
      <c r="D2661" s="361"/>
    </row>
    <row r="2662" spans="1:4" ht="13.5">
      <c r="A2662" s="201"/>
      <c r="B2662" s="201"/>
      <c r="C2662" s="201"/>
      <c r="D2662" s="361"/>
    </row>
    <row r="2663" spans="1:4" ht="13.5">
      <c r="A2663" s="201"/>
      <c r="B2663" s="201"/>
      <c r="C2663" s="201"/>
      <c r="D2663" s="361"/>
    </row>
    <row r="2664" spans="1:4" ht="13.5">
      <c r="A2664" s="201"/>
      <c r="B2664" s="201"/>
      <c r="C2664" s="201"/>
      <c r="D2664" s="361"/>
    </row>
    <row r="2665" spans="1:4" ht="13.5">
      <c r="A2665" s="201"/>
      <c r="B2665" s="201"/>
      <c r="C2665" s="201"/>
      <c r="D2665" s="361"/>
    </row>
    <row r="2666" spans="1:4" ht="13.5">
      <c r="A2666" s="201"/>
      <c r="B2666" s="201"/>
      <c r="C2666" s="201"/>
      <c r="D2666" s="361"/>
    </row>
    <row r="2667" spans="1:4" ht="13.5">
      <c r="A2667" s="201"/>
      <c r="B2667" s="201"/>
      <c r="C2667" s="201"/>
      <c r="D2667" s="361"/>
    </row>
    <row r="2668" spans="1:4" ht="13.5">
      <c r="A2668" s="201"/>
      <c r="B2668" s="201"/>
      <c r="C2668" s="201"/>
      <c r="D2668" s="361"/>
    </row>
    <row r="2669" spans="1:4" ht="13.5">
      <c r="A2669" s="201"/>
      <c r="B2669" s="201"/>
      <c r="C2669" s="201"/>
      <c r="D2669" s="361"/>
    </row>
    <row r="2670" spans="1:4" ht="13.5">
      <c r="A2670" s="201"/>
      <c r="B2670" s="201"/>
      <c r="C2670" s="201"/>
      <c r="D2670" s="361"/>
    </row>
    <row r="2671" spans="1:4" ht="13.5">
      <c r="A2671" s="201"/>
      <c r="B2671" s="201"/>
      <c r="C2671" s="201"/>
      <c r="D2671" s="361"/>
    </row>
    <row r="2672" spans="1:4" ht="13.5">
      <c r="A2672" s="201"/>
      <c r="B2672" s="201"/>
      <c r="C2672" s="201"/>
      <c r="D2672" s="361"/>
    </row>
    <row r="2673" spans="1:4" ht="13.5">
      <c r="A2673" s="201"/>
      <c r="B2673" s="201"/>
      <c r="C2673" s="201"/>
      <c r="D2673" s="361"/>
    </row>
    <row r="2674" spans="1:4" ht="13.5">
      <c r="A2674" s="201"/>
      <c r="B2674" s="201"/>
      <c r="C2674" s="201"/>
      <c r="D2674" s="362"/>
    </row>
    <row r="2675" spans="1:4" ht="13.5">
      <c r="A2675" s="201"/>
      <c r="B2675" s="201"/>
      <c r="C2675" s="201"/>
      <c r="D2675" s="362"/>
    </row>
    <row r="2676" spans="1:4" ht="13.5">
      <c r="A2676" s="201"/>
      <c r="B2676" s="201"/>
      <c r="C2676" s="201"/>
      <c r="D2676" s="361"/>
    </row>
    <row r="2677" spans="1:4" ht="13.5">
      <c r="A2677" s="201"/>
      <c r="B2677" s="201"/>
      <c r="C2677" s="201"/>
      <c r="D2677" s="362"/>
    </row>
    <row r="2678" spans="1:4" ht="13.5">
      <c r="A2678" s="201"/>
      <c r="B2678" s="201"/>
      <c r="C2678" s="201"/>
      <c r="D2678" s="361"/>
    </row>
    <row r="2679" spans="1:4" ht="13.5">
      <c r="A2679" s="201"/>
      <c r="B2679" s="201"/>
      <c r="C2679" s="201"/>
      <c r="D2679" s="361"/>
    </row>
    <row r="2680" spans="1:4" ht="13.5">
      <c r="A2680" s="201"/>
      <c r="B2680" s="201"/>
      <c r="C2680" s="201"/>
      <c r="D2680" s="361"/>
    </row>
    <row r="2681" spans="1:4" ht="13.5">
      <c r="A2681" s="201"/>
      <c r="B2681" s="201"/>
      <c r="C2681" s="201"/>
      <c r="D2681" s="362"/>
    </row>
    <row r="2682" spans="1:4" ht="13.5">
      <c r="A2682" s="201"/>
      <c r="B2682" s="201"/>
      <c r="C2682" s="201"/>
      <c r="D2682" s="361"/>
    </row>
    <row r="2683" spans="1:4" ht="13.5">
      <c r="A2683" s="201"/>
      <c r="B2683" s="201"/>
      <c r="C2683" s="201"/>
      <c r="D2683" s="361"/>
    </row>
    <row r="2684" spans="1:4" ht="13.5">
      <c r="A2684" s="201"/>
      <c r="B2684" s="201"/>
      <c r="C2684" s="201"/>
      <c r="D2684" s="361"/>
    </row>
    <row r="2685" spans="1:4" ht="13.5">
      <c r="A2685" s="201"/>
      <c r="B2685" s="201"/>
      <c r="C2685" s="201"/>
      <c r="D2685" s="361"/>
    </row>
    <row r="2686" spans="1:4" ht="13.5">
      <c r="A2686" s="201"/>
      <c r="B2686" s="201"/>
      <c r="C2686" s="201"/>
      <c r="D2686" s="361"/>
    </row>
    <row r="2687" spans="1:4" ht="13.5">
      <c r="A2687" s="201"/>
      <c r="B2687" s="201"/>
      <c r="C2687" s="201"/>
      <c r="D2687" s="361"/>
    </row>
    <row r="2688" spans="1:4" ht="13.5">
      <c r="A2688" s="201"/>
      <c r="B2688" s="201"/>
      <c r="C2688" s="201"/>
      <c r="D2688" s="361"/>
    </row>
    <row r="2689" spans="1:4" ht="13.5">
      <c r="A2689" s="201"/>
      <c r="B2689" s="201"/>
      <c r="C2689" s="201"/>
      <c r="D2689" s="362"/>
    </row>
    <row r="2690" spans="1:4" ht="13.5">
      <c r="A2690" s="201"/>
      <c r="B2690" s="201"/>
      <c r="C2690" s="201"/>
      <c r="D2690" s="362"/>
    </row>
    <row r="2691" spans="1:4" ht="13.5">
      <c r="A2691" s="201"/>
      <c r="B2691" s="201"/>
      <c r="C2691" s="201"/>
      <c r="D2691" s="362"/>
    </row>
    <row r="2692" spans="1:4" ht="13.5">
      <c r="A2692" s="201"/>
      <c r="B2692" s="201"/>
      <c r="C2692" s="201"/>
      <c r="D2692" s="362"/>
    </row>
    <row r="2693" spans="1:4" ht="13.5">
      <c r="A2693" s="201"/>
      <c r="B2693" s="201"/>
      <c r="C2693" s="201"/>
      <c r="D2693" s="362"/>
    </row>
    <row r="2694" spans="1:4" ht="13.5">
      <c r="A2694" s="201"/>
      <c r="B2694" s="201"/>
      <c r="C2694" s="201"/>
      <c r="D2694" s="362"/>
    </row>
    <row r="2695" spans="1:4" ht="13.5">
      <c r="A2695" s="201"/>
      <c r="B2695" s="201"/>
      <c r="C2695" s="201"/>
      <c r="D2695" s="362"/>
    </row>
    <row r="2696" spans="1:4" ht="13.5">
      <c r="A2696" s="201"/>
      <c r="B2696" s="201"/>
      <c r="C2696" s="201"/>
      <c r="D2696" s="362"/>
    </row>
    <row r="2697" spans="1:4" ht="13.5">
      <c r="A2697" s="201"/>
      <c r="B2697" s="201"/>
      <c r="C2697" s="201"/>
      <c r="D2697" s="361"/>
    </row>
    <row r="2698" spans="1:4" ht="13.5">
      <c r="A2698" s="201"/>
      <c r="B2698" s="201"/>
      <c r="C2698" s="201"/>
      <c r="D2698" s="361"/>
    </row>
    <row r="2699" spans="1:4" ht="13.5">
      <c r="A2699" s="201"/>
      <c r="B2699" s="201"/>
      <c r="C2699" s="201"/>
      <c r="D2699" s="361"/>
    </row>
    <row r="2700" spans="1:4" ht="13.5">
      <c r="A2700" s="201"/>
      <c r="B2700" s="201"/>
      <c r="C2700" s="201"/>
      <c r="D2700" s="361"/>
    </row>
    <row r="2701" spans="1:4" ht="13.5">
      <c r="A2701" s="201"/>
      <c r="B2701" s="201"/>
      <c r="C2701" s="201"/>
      <c r="D2701" s="361"/>
    </row>
    <row r="2702" spans="1:4" ht="13.5">
      <c r="A2702" s="201"/>
      <c r="B2702" s="201"/>
      <c r="C2702" s="201"/>
      <c r="D2702" s="361"/>
    </row>
    <row r="2703" spans="1:4" ht="13.5">
      <c r="A2703" s="201"/>
      <c r="B2703" s="201"/>
      <c r="C2703" s="201"/>
      <c r="D2703" s="361"/>
    </row>
    <row r="2704" spans="1:4" ht="13.5">
      <c r="A2704" s="201"/>
      <c r="B2704" s="201"/>
      <c r="C2704" s="201"/>
      <c r="D2704" s="361"/>
    </row>
    <row r="2705" spans="1:4" ht="13.5">
      <c r="A2705" s="201"/>
      <c r="B2705" s="201"/>
      <c r="C2705" s="201"/>
      <c r="D2705" s="361"/>
    </row>
    <row r="2706" spans="1:4" ht="13.5">
      <c r="A2706" s="201"/>
      <c r="B2706" s="201"/>
      <c r="C2706" s="201"/>
      <c r="D2706" s="361"/>
    </row>
    <row r="2707" spans="1:4" ht="13.5">
      <c r="A2707" s="201"/>
      <c r="B2707" s="201"/>
      <c r="C2707" s="201"/>
      <c r="D2707" s="361"/>
    </row>
    <row r="2708" spans="1:4" ht="13.5">
      <c r="A2708" s="201"/>
      <c r="B2708" s="201"/>
      <c r="C2708" s="201"/>
      <c r="D2708" s="361"/>
    </row>
    <row r="2709" spans="1:4" ht="13.5">
      <c r="A2709" s="201"/>
      <c r="B2709" s="201"/>
      <c r="C2709" s="201"/>
      <c r="D2709" s="361"/>
    </row>
    <row r="2710" spans="1:4" ht="13.5">
      <c r="A2710" s="201"/>
      <c r="B2710" s="201"/>
      <c r="C2710" s="201"/>
      <c r="D2710" s="361"/>
    </row>
    <row r="2711" spans="1:4" ht="13.5">
      <c r="A2711" s="201"/>
      <c r="B2711" s="201"/>
      <c r="C2711" s="201"/>
      <c r="D2711" s="361"/>
    </row>
    <row r="2712" spans="1:4" ht="13.5">
      <c r="A2712" s="201"/>
      <c r="B2712" s="201"/>
      <c r="C2712" s="201"/>
      <c r="D2712" s="361"/>
    </row>
    <row r="2713" spans="1:4" ht="13.5">
      <c r="A2713" s="201"/>
      <c r="B2713" s="201"/>
      <c r="C2713" s="201"/>
      <c r="D2713" s="361"/>
    </row>
    <row r="2714" spans="1:4" ht="13.5">
      <c r="A2714" s="201"/>
      <c r="B2714" s="201"/>
      <c r="C2714" s="201"/>
      <c r="D2714" s="361"/>
    </row>
    <row r="2715" spans="1:4" ht="13.5">
      <c r="A2715" s="201"/>
      <c r="B2715" s="201"/>
      <c r="C2715" s="201"/>
      <c r="D2715" s="361"/>
    </row>
    <row r="2716" spans="1:4" ht="13.5">
      <c r="A2716" s="201"/>
      <c r="B2716" s="201"/>
      <c r="C2716" s="201"/>
      <c r="D2716" s="361"/>
    </row>
    <row r="2717" spans="1:4" ht="13.5">
      <c r="A2717" s="201"/>
      <c r="B2717" s="201"/>
      <c r="C2717" s="201"/>
      <c r="D2717" s="361"/>
    </row>
    <row r="2718" spans="1:4" ht="13.5">
      <c r="A2718" s="201"/>
      <c r="B2718" s="201"/>
      <c r="C2718" s="201"/>
      <c r="D2718" s="361"/>
    </row>
    <row r="2719" spans="1:4" ht="13.5">
      <c r="A2719" s="201"/>
      <c r="B2719" s="201"/>
      <c r="C2719" s="201"/>
      <c r="D2719" s="361"/>
    </row>
    <row r="2720" spans="1:4" ht="13.5">
      <c r="A2720" s="201"/>
      <c r="B2720" s="201"/>
      <c r="C2720" s="201"/>
      <c r="D2720" s="361"/>
    </row>
    <row r="2721" spans="1:4" ht="13.5">
      <c r="A2721" s="201"/>
      <c r="B2721" s="201"/>
      <c r="C2721" s="201"/>
      <c r="D2721" s="361"/>
    </row>
    <row r="2722" spans="1:4" ht="13.5">
      <c r="A2722" s="201"/>
      <c r="B2722" s="201"/>
      <c r="C2722" s="201"/>
      <c r="D2722" s="361"/>
    </row>
    <row r="2723" spans="1:4" ht="13.5">
      <c r="A2723" s="201"/>
      <c r="B2723" s="201"/>
      <c r="C2723" s="201"/>
      <c r="D2723" s="361"/>
    </row>
    <row r="2724" spans="1:4" ht="13.5">
      <c r="A2724" s="201"/>
      <c r="B2724" s="201"/>
      <c r="C2724" s="201"/>
      <c r="D2724" s="361"/>
    </row>
    <row r="2725" spans="1:4" ht="13.5">
      <c r="A2725" s="201"/>
      <c r="B2725" s="201"/>
      <c r="C2725" s="201"/>
      <c r="D2725" s="361"/>
    </row>
    <row r="2726" spans="1:4" ht="13.5">
      <c r="A2726" s="201"/>
      <c r="B2726" s="201"/>
      <c r="C2726" s="201"/>
      <c r="D2726" s="361"/>
    </row>
    <row r="2727" spans="1:4" ht="13.5">
      <c r="A2727" s="201"/>
      <c r="B2727" s="201"/>
      <c r="C2727" s="201"/>
      <c r="D2727" s="361"/>
    </row>
    <row r="2728" spans="1:4" ht="13.5">
      <c r="A2728" s="201"/>
      <c r="B2728" s="201"/>
      <c r="C2728" s="201"/>
      <c r="D2728" s="361"/>
    </row>
    <row r="2729" spans="1:4" ht="13.5">
      <c r="A2729" s="201"/>
      <c r="B2729" s="201"/>
      <c r="C2729" s="201"/>
      <c r="D2729" s="361"/>
    </row>
    <row r="2730" spans="1:4" ht="13.5">
      <c r="A2730" s="201"/>
      <c r="B2730" s="201"/>
      <c r="C2730" s="201"/>
      <c r="D2730" s="361"/>
    </row>
    <row r="2731" spans="1:4" ht="13.5">
      <c r="A2731" s="201"/>
      <c r="B2731" s="201"/>
      <c r="C2731" s="201"/>
      <c r="D2731" s="361"/>
    </row>
    <row r="2732" spans="1:4" ht="13.5">
      <c r="A2732" s="201"/>
      <c r="B2732" s="201"/>
      <c r="C2732" s="201"/>
      <c r="D2732" s="361"/>
    </row>
    <row r="2733" spans="1:4" ht="13.5">
      <c r="A2733" s="201"/>
      <c r="B2733" s="201"/>
      <c r="C2733" s="201"/>
      <c r="D2733" s="361"/>
    </row>
    <row r="2734" spans="1:4" ht="13.5">
      <c r="A2734" s="201"/>
      <c r="B2734" s="201"/>
      <c r="C2734" s="201"/>
      <c r="D2734" s="361"/>
    </row>
    <row r="2735" spans="1:4" ht="13.5">
      <c r="A2735" s="201"/>
      <c r="B2735" s="201"/>
      <c r="C2735" s="201"/>
      <c r="D2735" s="361"/>
    </row>
    <row r="2736" spans="1:4" ht="13.5">
      <c r="A2736" s="201"/>
      <c r="B2736" s="201"/>
      <c r="C2736" s="201"/>
      <c r="D2736" s="361"/>
    </row>
    <row r="2737" spans="1:4" ht="13.5">
      <c r="A2737" s="201"/>
      <c r="B2737" s="201"/>
      <c r="C2737" s="201"/>
      <c r="D2737" s="361"/>
    </row>
    <row r="2738" spans="1:4" ht="13.5">
      <c r="A2738" s="201"/>
      <c r="B2738" s="201"/>
      <c r="C2738" s="201"/>
      <c r="D2738" s="361"/>
    </row>
    <row r="2739" spans="1:4" ht="13.5">
      <c r="A2739" s="201"/>
      <c r="B2739" s="201"/>
      <c r="C2739" s="201"/>
      <c r="D2739" s="361"/>
    </row>
    <row r="2740" spans="1:4" ht="13.5">
      <c r="A2740" s="201"/>
      <c r="B2740" s="201"/>
      <c r="C2740" s="201"/>
      <c r="D2740" s="361"/>
    </row>
    <row r="2741" spans="1:4" ht="13.5">
      <c r="A2741" s="201"/>
      <c r="B2741" s="201"/>
      <c r="C2741" s="201"/>
      <c r="D2741" s="361"/>
    </row>
    <row r="2742" spans="1:4" ht="13.5">
      <c r="A2742" s="201"/>
      <c r="B2742" s="201"/>
      <c r="C2742" s="201"/>
      <c r="D2742" s="361"/>
    </row>
    <row r="2743" spans="1:4" ht="13.5">
      <c r="A2743" s="201"/>
      <c r="B2743" s="201"/>
      <c r="C2743" s="201"/>
      <c r="D2743" s="361"/>
    </row>
    <row r="2744" spans="1:4" ht="13.5">
      <c r="A2744" s="201"/>
      <c r="B2744" s="201"/>
      <c r="C2744" s="201"/>
      <c r="D2744" s="361"/>
    </row>
    <row r="2745" spans="1:4" ht="13.5">
      <c r="A2745" s="201"/>
      <c r="B2745" s="201"/>
      <c r="C2745" s="201"/>
      <c r="D2745" s="361"/>
    </row>
    <row r="2746" spans="1:4" ht="13.5">
      <c r="A2746" s="201"/>
      <c r="B2746" s="201"/>
      <c r="C2746" s="201"/>
      <c r="D2746" s="361"/>
    </row>
    <row r="2747" spans="1:4" ht="13.5">
      <c r="A2747" s="201"/>
      <c r="B2747" s="201"/>
      <c r="C2747" s="201"/>
      <c r="D2747" s="361"/>
    </row>
    <row r="2748" spans="1:4" ht="13.5">
      <c r="A2748" s="201"/>
      <c r="B2748" s="201"/>
      <c r="C2748" s="201"/>
      <c r="D2748" s="361"/>
    </row>
    <row r="2749" spans="1:4" ht="13.5">
      <c r="A2749" s="201"/>
      <c r="B2749" s="201"/>
      <c r="C2749" s="201"/>
      <c r="D2749" s="361"/>
    </row>
    <row r="2750" spans="1:4" ht="13.5">
      <c r="A2750" s="201"/>
      <c r="B2750" s="201"/>
      <c r="C2750" s="201"/>
      <c r="D2750" s="361"/>
    </row>
    <row r="2751" spans="1:4" ht="13.5">
      <c r="A2751" s="201"/>
      <c r="B2751" s="201"/>
      <c r="C2751" s="201"/>
      <c r="D2751" s="361"/>
    </row>
    <row r="2752" spans="1:4" ht="13.5">
      <c r="A2752" s="201"/>
      <c r="B2752" s="201"/>
      <c r="C2752" s="201"/>
      <c r="D2752" s="361"/>
    </row>
    <row r="2753" spans="1:4" ht="13.5">
      <c r="A2753" s="201"/>
      <c r="B2753" s="201"/>
      <c r="C2753" s="201"/>
      <c r="D2753" s="361"/>
    </row>
    <row r="2754" spans="1:4" ht="13.5">
      <c r="A2754" s="201"/>
      <c r="B2754" s="201"/>
      <c r="C2754" s="201"/>
      <c r="D2754" s="361"/>
    </row>
    <row r="2755" spans="1:4" ht="13.5">
      <c r="A2755" s="201"/>
      <c r="B2755" s="201"/>
      <c r="C2755" s="201"/>
      <c r="D2755" s="361"/>
    </row>
    <row r="2756" spans="1:4" ht="13.5">
      <c r="A2756" s="201"/>
      <c r="B2756" s="201"/>
      <c r="C2756" s="201"/>
      <c r="D2756" s="361"/>
    </row>
    <row r="2757" spans="1:4" ht="13.5">
      <c r="A2757" s="201"/>
      <c r="B2757" s="201"/>
      <c r="C2757" s="201"/>
      <c r="D2757" s="361"/>
    </row>
    <row r="2758" spans="1:4" ht="13.5">
      <c r="A2758" s="201"/>
      <c r="B2758" s="201"/>
      <c r="C2758" s="201"/>
      <c r="D2758" s="361"/>
    </row>
    <row r="2759" spans="1:4" ht="13.5">
      <c r="A2759" s="201"/>
      <c r="B2759" s="201"/>
      <c r="C2759" s="201"/>
      <c r="D2759" s="361"/>
    </row>
    <row r="2760" spans="1:4" ht="13.5">
      <c r="A2760" s="201"/>
      <c r="B2760" s="201"/>
      <c r="C2760" s="201"/>
      <c r="D2760" s="361"/>
    </row>
    <row r="2761" spans="1:4" ht="13.5">
      <c r="A2761" s="201"/>
      <c r="B2761" s="201"/>
      <c r="C2761" s="201"/>
      <c r="D2761" s="361"/>
    </row>
    <row r="2762" spans="1:4" ht="13.5">
      <c r="A2762" s="201"/>
      <c r="B2762" s="201"/>
      <c r="C2762" s="201"/>
      <c r="D2762" s="361"/>
    </row>
    <row r="2763" spans="1:4" ht="13.5">
      <c r="A2763" s="201"/>
      <c r="B2763" s="201"/>
      <c r="C2763" s="201"/>
      <c r="D2763" s="361"/>
    </row>
    <row r="2764" spans="1:4" ht="13.5">
      <c r="A2764" s="201"/>
      <c r="B2764" s="201"/>
      <c r="C2764" s="201"/>
      <c r="D2764" s="361"/>
    </row>
    <row r="2765" spans="1:4" ht="13.5">
      <c r="A2765" s="201"/>
      <c r="B2765" s="201"/>
      <c r="C2765" s="201"/>
      <c r="D2765" s="361"/>
    </row>
    <row r="2766" spans="1:4" ht="13.5">
      <c r="A2766" s="201"/>
      <c r="B2766" s="201"/>
      <c r="C2766" s="201"/>
      <c r="D2766" s="361"/>
    </row>
    <row r="2767" spans="1:4" ht="13.5">
      <c r="A2767" s="201"/>
      <c r="B2767" s="201"/>
      <c r="C2767" s="201"/>
      <c r="D2767" s="361"/>
    </row>
    <row r="2768" spans="1:4" ht="13.5">
      <c r="A2768" s="201"/>
      <c r="B2768" s="201"/>
      <c r="C2768" s="201"/>
      <c r="D2768" s="361"/>
    </row>
    <row r="2769" spans="1:4" ht="13.5">
      <c r="A2769" s="201"/>
      <c r="B2769" s="201"/>
      <c r="C2769" s="201"/>
      <c r="D2769" s="361"/>
    </row>
    <row r="2770" spans="1:4" ht="13.5">
      <c r="A2770" s="201"/>
      <c r="B2770" s="201"/>
      <c r="C2770" s="201"/>
      <c r="D2770" s="361"/>
    </row>
    <row r="2771" spans="1:4" ht="13.5">
      <c r="A2771" s="201"/>
      <c r="B2771" s="201"/>
      <c r="C2771" s="201"/>
      <c r="D2771" s="361"/>
    </row>
    <row r="2772" spans="1:4" ht="13.5">
      <c r="A2772" s="201"/>
      <c r="B2772" s="201"/>
      <c r="C2772" s="201"/>
      <c r="D2772" s="361"/>
    </row>
    <row r="2773" spans="1:4" ht="13.5">
      <c r="A2773" s="201"/>
      <c r="B2773" s="201"/>
      <c r="C2773" s="201"/>
      <c r="D2773" s="361"/>
    </row>
    <row r="2774" spans="1:4" ht="13.5">
      <c r="A2774" s="201"/>
      <c r="B2774" s="201"/>
      <c r="C2774" s="201"/>
      <c r="D2774" s="361"/>
    </row>
    <row r="2775" spans="1:4" ht="13.5">
      <c r="A2775" s="201"/>
      <c r="B2775" s="201"/>
      <c r="C2775" s="201"/>
      <c r="D2775" s="361"/>
    </row>
    <row r="2776" spans="1:4" ht="13.5">
      <c r="A2776" s="201"/>
      <c r="B2776" s="201"/>
      <c r="C2776" s="201"/>
      <c r="D2776" s="361"/>
    </row>
    <row r="2777" spans="1:4" ht="13.5">
      <c r="A2777" s="201"/>
      <c r="B2777" s="201"/>
      <c r="C2777" s="201"/>
      <c r="D2777" s="361"/>
    </row>
    <row r="2778" spans="1:4" ht="13.5">
      <c r="A2778" s="201"/>
      <c r="B2778" s="201"/>
      <c r="C2778" s="201"/>
      <c r="D2778" s="361"/>
    </row>
    <row r="2779" spans="1:4" ht="13.5">
      <c r="A2779" s="201"/>
      <c r="B2779" s="201"/>
      <c r="C2779" s="201"/>
      <c r="D2779" s="361"/>
    </row>
    <row r="2780" spans="1:4" ht="13.5">
      <c r="A2780" s="201"/>
      <c r="B2780" s="201"/>
      <c r="C2780" s="201"/>
      <c r="D2780" s="361"/>
    </row>
    <row r="2781" spans="1:4" ht="13.5">
      <c r="A2781" s="201"/>
      <c r="B2781" s="201"/>
      <c r="C2781" s="201"/>
      <c r="D2781" s="361"/>
    </row>
    <row r="2782" spans="1:4" ht="13.5">
      <c r="A2782" s="201"/>
      <c r="B2782" s="201"/>
      <c r="C2782" s="201"/>
      <c r="D2782" s="361"/>
    </row>
    <row r="2783" spans="1:4" ht="13.5">
      <c r="A2783" s="201"/>
      <c r="B2783" s="201"/>
      <c r="C2783" s="201"/>
      <c r="D2783" s="361"/>
    </row>
    <row r="2784" spans="1:4" ht="13.5">
      <c r="A2784" s="201"/>
      <c r="B2784" s="201"/>
      <c r="C2784" s="201"/>
      <c r="D2784" s="361"/>
    </row>
    <row r="2785" spans="1:4" ht="13.5">
      <c r="A2785" s="201"/>
      <c r="B2785" s="201"/>
      <c r="C2785" s="201"/>
      <c r="D2785" s="361"/>
    </row>
    <row r="2786" spans="1:4" ht="13.5">
      <c r="A2786" s="201"/>
      <c r="B2786" s="201"/>
      <c r="C2786" s="201"/>
      <c r="D2786" s="361"/>
    </row>
    <row r="2787" spans="1:4" ht="13.5">
      <c r="A2787" s="201"/>
      <c r="B2787" s="201"/>
      <c r="C2787" s="201"/>
      <c r="D2787" s="361"/>
    </row>
    <row r="2788" spans="1:4" ht="13.5">
      <c r="A2788" s="201"/>
      <c r="B2788" s="201"/>
      <c r="C2788" s="201"/>
      <c r="D2788" s="361"/>
    </row>
    <row r="2789" spans="1:4" ht="13.5">
      <c r="A2789" s="201"/>
      <c r="B2789" s="201"/>
      <c r="C2789" s="201"/>
      <c r="D2789" s="361"/>
    </row>
    <row r="2790" spans="1:4" ht="13.5">
      <c r="A2790" s="201"/>
      <c r="B2790" s="201"/>
      <c r="C2790" s="201"/>
      <c r="D2790" s="361"/>
    </row>
    <row r="2791" spans="1:4" ht="13.5">
      <c r="A2791" s="201"/>
      <c r="B2791" s="201"/>
      <c r="C2791" s="201"/>
      <c r="D2791" s="361"/>
    </row>
    <row r="2792" spans="1:4" ht="13.5">
      <c r="A2792" s="201"/>
      <c r="B2792" s="201"/>
      <c r="C2792" s="201"/>
      <c r="D2792" s="361"/>
    </row>
    <row r="2793" spans="1:4" ht="13.5">
      <c r="A2793" s="201"/>
      <c r="B2793" s="201"/>
      <c r="C2793" s="201"/>
      <c r="D2793" s="361"/>
    </row>
    <row r="2794" spans="1:4" ht="13.5">
      <c r="A2794" s="201"/>
      <c r="B2794" s="201"/>
      <c r="C2794" s="201"/>
      <c r="D2794" s="361"/>
    </row>
    <row r="2795" spans="1:4" ht="13.5">
      <c r="A2795" s="201"/>
      <c r="B2795" s="201"/>
      <c r="C2795" s="201"/>
      <c r="D2795" s="361"/>
    </row>
    <row r="2796" spans="1:4" ht="13.5">
      <c r="A2796" s="201"/>
      <c r="B2796" s="201"/>
      <c r="C2796" s="201"/>
      <c r="D2796" s="361"/>
    </row>
    <row r="2797" spans="1:4" ht="13.5">
      <c r="A2797" s="201"/>
      <c r="B2797" s="201"/>
      <c r="C2797" s="201"/>
      <c r="D2797" s="361"/>
    </row>
    <row r="2798" spans="1:4" ht="13.5">
      <c r="A2798" s="201"/>
      <c r="B2798" s="201"/>
      <c r="C2798" s="201"/>
      <c r="D2798" s="361"/>
    </row>
    <row r="2799" spans="1:4" ht="13.5">
      <c r="A2799" s="201"/>
      <c r="B2799" s="201"/>
      <c r="C2799" s="201"/>
      <c r="D2799" s="361"/>
    </row>
    <row r="2800" spans="1:4" ht="13.5">
      <c r="A2800" s="201"/>
      <c r="B2800" s="201"/>
      <c r="C2800" s="201"/>
      <c r="D2800" s="361"/>
    </row>
    <row r="2801" spans="1:4" ht="13.5">
      <c r="A2801" s="201"/>
      <c r="B2801" s="201"/>
      <c r="C2801" s="201"/>
      <c r="D2801" s="361"/>
    </row>
    <row r="2802" spans="1:4" ht="13.5">
      <c r="A2802" s="201"/>
      <c r="B2802" s="201"/>
      <c r="C2802" s="201"/>
      <c r="D2802" s="361"/>
    </row>
    <row r="2803" spans="1:4" ht="13.5">
      <c r="A2803" s="201"/>
      <c r="B2803" s="201"/>
      <c r="C2803" s="201"/>
      <c r="D2803" s="361"/>
    </row>
    <row r="2804" spans="1:4" ht="13.5">
      <c r="A2804" s="201"/>
      <c r="B2804" s="201"/>
      <c r="C2804" s="201"/>
      <c r="D2804" s="361"/>
    </row>
    <row r="2805" spans="1:4" ht="13.5">
      <c r="A2805" s="201"/>
      <c r="B2805" s="201"/>
      <c r="C2805" s="201"/>
      <c r="D2805" s="361"/>
    </row>
    <row r="2806" spans="1:4" ht="13.5">
      <c r="A2806" s="201"/>
      <c r="B2806" s="201"/>
      <c r="C2806" s="201"/>
      <c r="D2806" s="361"/>
    </row>
    <row r="2807" spans="1:4" ht="13.5">
      <c r="A2807" s="201"/>
      <c r="B2807" s="201"/>
      <c r="C2807" s="201"/>
      <c r="D2807" s="361"/>
    </row>
    <row r="2808" spans="1:4" ht="13.5">
      <c r="A2808" s="201"/>
      <c r="B2808" s="201"/>
      <c r="C2808" s="201"/>
      <c r="D2808" s="361"/>
    </row>
    <row r="2809" spans="1:4" ht="13.5">
      <c r="A2809" s="201"/>
      <c r="B2809" s="201"/>
      <c r="C2809" s="201"/>
      <c r="D2809" s="361"/>
    </row>
    <row r="2810" spans="1:4" ht="13.5">
      <c r="A2810" s="201"/>
      <c r="B2810" s="201"/>
      <c r="C2810" s="201"/>
      <c r="D2810" s="361"/>
    </row>
    <row r="2811" spans="1:4" ht="13.5">
      <c r="A2811" s="201"/>
      <c r="B2811" s="201"/>
      <c r="C2811" s="201"/>
      <c r="D2811" s="361"/>
    </row>
    <row r="2812" spans="1:4" ht="13.5">
      <c r="A2812" s="201"/>
      <c r="B2812" s="201"/>
      <c r="C2812" s="201"/>
      <c r="D2812" s="361"/>
    </row>
    <row r="2813" spans="1:4" ht="13.5">
      <c r="A2813" s="201"/>
      <c r="B2813" s="201"/>
      <c r="C2813" s="201"/>
      <c r="D2813" s="361"/>
    </row>
    <row r="2814" spans="1:4" ht="13.5">
      <c r="A2814" s="201"/>
      <c r="B2814" s="201"/>
      <c r="C2814" s="201"/>
      <c r="D2814" s="361"/>
    </row>
    <row r="2815" spans="1:4" ht="13.5">
      <c r="A2815" s="201"/>
      <c r="B2815" s="201"/>
      <c r="C2815" s="201"/>
      <c r="D2815" s="361"/>
    </row>
    <row r="2816" spans="1:4" ht="13.5">
      <c r="A2816" s="201"/>
      <c r="B2816" s="201"/>
      <c r="C2816" s="201"/>
      <c r="D2816" s="361"/>
    </row>
    <row r="2817" spans="1:4" ht="13.5">
      <c r="A2817" s="201"/>
      <c r="B2817" s="201"/>
      <c r="C2817" s="201"/>
      <c r="D2817" s="361"/>
    </row>
    <row r="2818" spans="1:4" ht="13.5">
      <c r="A2818" s="201"/>
      <c r="B2818" s="201"/>
      <c r="C2818" s="201"/>
      <c r="D2818" s="361"/>
    </row>
    <row r="2819" spans="1:4" ht="13.5">
      <c r="A2819" s="201"/>
      <c r="B2819" s="201"/>
      <c r="C2819" s="201"/>
      <c r="D2819" s="361"/>
    </row>
    <row r="2820" spans="1:4" ht="13.5">
      <c r="A2820" s="201"/>
      <c r="B2820" s="201"/>
      <c r="C2820" s="201"/>
      <c r="D2820" s="361"/>
    </row>
    <row r="2821" spans="1:4" ht="13.5">
      <c r="A2821" s="201"/>
      <c r="B2821" s="201"/>
      <c r="C2821" s="201"/>
      <c r="D2821" s="361"/>
    </row>
    <row r="2822" spans="1:4" ht="13.5">
      <c r="A2822" s="201"/>
      <c r="B2822" s="201"/>
      <c r="C2822" s="201"/>
      <c r="D2822" s="361"/>
    </row>
    <row r="2823" spans="1:4" ht="13.5">
      <c r="A2823" s="201"/>
      <c r="B2823" s="201"/>
      <c r="C2823" s="201"/>
      <c r="D2823" s="361"/>
    </row>
    <row r="2824" spans="1:4" ht="13.5">
      <c r="A2824" s="201"/>
      <c r="B2824" s="201"/>
      <c r="C2824" s="201"/>
      <c r="D2824" s="361"/>
    </row>
    <row r="2825" spans="1:4" ht="13.5">
      <c r="A2825" s="201"/>
      <c r="B2825" s="201"/>
      <c r="C2825" s="201"/>
      <c r="D2825" s="361"/>
    </row>
    <row r="2826" spans="1:4" ht="13.5">
      <c r="A2826" s="201"/>
      <c r="B2826" s="201"/>
      <c r="C2826" s="201"/>
      <c r="D2826" s="361"/>
    </row>
    <row r="2827" spans="1:4" ht="13.5">
      <c r="A2827" s="201"/>
      <c r="B2827" s="201"/>
      <c r="C2827" s="201"/>
      <c r="D2827" s="361"/>
    </row>
    <row r="2828" spans="1:4" ht="13.5">
      <c r="A2828" s="201"/>
      <c r="B2828" s="201"/>
      <c r="C2828" s="201"/>
      <c r="D2828" s="361"/>
    </row>
    <row r="2829" spans="1:4" ht="13.5">
      <c r="A2829" s="201"/>
      <c r="B2829" s="201"/>
      <c r="C2829" s="201"/>
      <c r="D2829" s="361"/>
    </row>
    <row r="2830" spans="1:4" ht="13.5">
      <c r="A2830" s="201"/>
      <c r="B2830" s="201"/>
      <c r="C2830" s="201"/>
      <c r="D2830" s="361"/>
    </row>
    <row r="2831" spans="1:4" ht="13.5">
      <c r="A2831" s="201"/>
      <c r="B2831" s="201"/>
      <c r="C2831" s="201"/>
      <c r="D2831" s="361"/>
    </row>
    <row r="2832" spans="1:4" ht="13.5">
      <c r="A2832" s="201"/>
      <c r="B2832" s="201"/>
      <c r="C2832" s="201"/>
      <c r="D2832" s="361"/>
    </row>
    <row r="2833" spans="1:4" ht="13.5">
      <c r="A2833" s="201"/>
      <c r="B2833" s="201"/>
      <c r="C2833" s="201"/>
      <c r="D2833" s="361"/>
    </row>
    <row r="2834" spans="1:4" ht="13.5">
      <c r="A2834" s="201"/>
      <c r="B2834" s="201"/>
      <c r="C2834" s="201"/>
      <c r="D2834" s="361"/>
    </row>
    <row r="2835" spans="1:4" ht="13.5">
      <c r="A2835" s="201"/>
      <c r="B2835" s="201"/>
      <c r="C2835" s="201"/>
      <c r="D2835" s="361"/>
    </row>
    <row r="2836" spans="1:4" ht="13.5">
      <c r="A2836" s="201"/>
      <c r="B2836" s="201"/>
      <c r="C2836" s="201"/>
      <c r="D2836" s="361"/>
    </row>
    <row r="2837" spans="1:4" ht="13.5">
      <c r="A2837" s="201"/>
      <c r="B2837" s="201"/>
      <c r="C2837" s="201"/>
      <c r="D2837" s="361"/>
    </row>
    <row r="2838" spans="1:4" ht="13.5">
      <c r="A2838" s="201"/>
      <c r="B2838" s="201"/>
      <c r="C2838" s="201"/>
      <c r="D2838" s="361"/>
    </row>
    <row r="2839" spans="1:4" ht="13.5">
      <c r="A2839" s="201"/>
      <c r="B2839" s="201"/>
      <c r="C2839" s="201"/>
      <c r="D2839" s="361"/>
    </row>
    <row r="2840" spans="1:4" ht="13.5">
      <c r="A2840" s="201"/>
      <c r="B2840" s="201"/>
      <c r="C2840" s="201"/>
      <c r="D2840" s="361"/>
    </row>
    <row r="2841" spans="1:4" ht="13.5">
      <c r="A2841" s="201"/>
      <c r="B2841" s="201"/>
      <c r="C2841" s="201"/>
      <c r="D2841" s="361"/>
    </row>
    <row r="2842" spans="1:4" ht="13.5">
      <c r="A2842" s="201"/>
      <c r="B2842" s="201"/>
      <c r="C2842" s="201"/>
      <c r="D2842" s="361"/>
    </row>
    <row r="2843" spans="1:4" ht="13.5">
      <c r="A2843" s="201"/>
      <c r="B2843" s="201"/>
      <c r="C2843" s="201"/>
      <c r="D2843" s="361"/>
    </row>
    <row r="2844" spans="1:4" ht="13.5">
      <c r="A2844" s="201"/>
      <c r="B2844" s="201"/>
      <c r="C2844" s="201"/>
      <c r="D2844" s="361"/>
    </row>
    <row r="2845" spans="1:4" ht="13.5">
      <c r="A2845" s="201"/>
      <c r="B2845" s="201"/>
      <c r="C2845" s="201"/>
      <c r="D2845" s="361"/>
    </row>
    <row r="2846" spans="1:4" ht="13.5">
      <c r="A2846" s="201"/>
      <c r="B2846" s="201"/>
      <c r="C2846" s="201"/>
      <c r="D2846" s="361"/>
    </row>
    <row r="2847" spans="1:4" ht="13.5">
      <c r="A2847" s="201"/>
      <c r="B2847" s="201"/>
      <c r="C2847" s="201"/>
      <c r="D2847" s="361"/>
    </row>
    <row r="2848" spans="1:4" ht="13.5">
      <c r="A2848" s="201"/>
      <c r="B2848" s="201"/>
      <c r="C2848" s="201"/>
      <c r="D2848" s="361"/>
    </row>
    <row r="2849" spans="1:4" ht="13.5">
      <c r="A2849" s="201"/>
      <c r="B2849" s="201"/>
      <c r="C2849" s="201"/>
      <c r="D2849" s="361"/>
    </row>
    <row r="2850" spans="1:4" ht="13.5">
      <c r="A2850" s="201"/>
      <c r="B2850" s="201"/>
      <c r="C2850" s="201"/>
      <c r="D2850" s="361"/>
    </row>
    <row r="2851" spans="1:4" ht="13.5">
      <c r="A2851" s="201"/>
      <c r="B2851" s="201"/>
      <c r="C2851" s="201"/>
      <c r="D2851" s="361"/>
    </row>
    <row r="2852" spans="1:4" ht="13.5">
      <c r="A2852" s="201"/>
      <c r="B2852" s="201"/>
      <c r="C2852" s="201"/>
      <c r="D2852" s="361"/>
    </row>
    <row r="2853" spans="1:4" ht="13.5">
      <c r="A2853" s="201"/>
      <c r="B2853" s="201"/>
      <c r="C2853" s="201"/>
      <c r="D2853" s="361"/>
    </row>
    <row r="2854" spans="1:4" ht="13.5">
      <c r="A2854" s="201"/>
      <c r="B2854" s="201"/>
      <c r="C2854" s="201"/>
      <c r="D2854" s="361"/>
    </row>
    <row r="2855" spans="1:4" ht="13.5">
      <c r="A2855" s="201"/>
      <c r="B2855" s="201"/>
      <c r="C2855" s="201"/>
      <c r="D2855" s="361"/>
    </row>
    <row r="2856" spans="1:4" ht="13.5">
      <c r="A2856" s="201"/>
      <c r="B2856" s="201"/>
      <c r="C2856" s="201"/>
      <c r="D2856" s="361"/>
    </row>
    <row r="2857" spans="1:4" ht="13.5">
      <c r="A2857" s="201"/>
      <c r="B2857" s="201"/>
      <c r="C2857" s="201"/>
      <c r="D2857" s="361"/>
    </row>
    <row r="2858" spans="1:4" ht="13.5">
      <c r="A2858" s="201"/>
      <c r="B2858" s="201"/>
      <c r="C2858" s="201"/>
      <c r="D2858" s="361"/>
    </row>
    <row r="2859" spans="1:4" ht="13.5">
      <c r="A2859" s="201"/>
      <c r="B2859" s="201"/>
      <c r="C2859" s="201"/>
      <c r="D2859" s="361"/>
    </row>
    <row r="2860" spans="1:4" ht="13.5">
      <c r="A2860" s="201"/>
      <c r="B2860" s="201"/>
      <c r="C2860" s="201"/>
      <c r="D2860" s="361"/>
    </row>
    <row r="2861" spans="1:4" ht="13.5">
      <c r="A2861" s="201"/>
      <c r="B2861" s="201"/>
      <c r="C2861" s="201"/>
      <c r="D2861" s="361"/>
    </row>
    <row r="2862" spans="1:4" ht="13.5">
      <c r="A2862" s="201"/>
      <c r="B2862" s="201"/>
      <c r="C2862" s="201"/>
      <c r="D2862" s="361"/>
    </row>
    <row r="2863" spans="1:4" ht="13.5">
      <c r="A2863" s="201"/>
      <c r="B2863" s="201"/>
      <c r="C2863" s="201"/>
      <c r="D2863" s="361"/>
    </row>
    <row r="2864" spans="1:4" ht="13.5">
      <c r="A2864" s="201"/>
      <c r="B2864" s="201"/>
      <c r="C2864" s="201"/>
      <c r="D2864" s="361"/>
    </row>
    <row r="2865" spans="1:4" ht="13.5">
      <c r="A2865" s="201"/>
      <c r="B2865" s="201"/>
      <c r="C2865" s="201"/>
      <c r="D2865" s="361"/>
    </row>
    <row r="2866" spans="1:4" ht="13.5">
      <c r="A2866" s="201"/>
      <c r="B2866" s="201"/>
      <c r="C2866" s="201"/>
      <c r="D2866" s="361"/>
    </row>
    <row r="2867" spans="1:4" ht="13.5">
      <c r="A2867" s="201"/>
      <c r="B2867" s="201"/>
      <c r="C2867" s="201"/>
      <c r="D2867" s="361"/>
    </row>
    <row r="2868" spans="1:4" ht="13.5">
      <c r="A2868" s="201"/>
      <c r="B2868" s="201"/>
      <c r="C2868" s="201"/>
      <c r="D2868" s="361"/>
    </row>
    <row r="2869" spans="1:4" ht="13.5">
      <c r="A2869" s="201"/>
      <c r="B2869" s="201"/>
      <c r="C2869" s="201"/>
      <c r="D2869" s="361"/>
    </row>
    <row r="2870" spans="1:4" ht="13.5">
      <c r="A2870" s="201"/>
      <c r="B2870" s="201"/>
      <c r="C2870" s="201"/>
      <c r="D2870" s="361"/>
    </row>
    <row r="2871" spans="1:4" ht="13.5">
      <c r="A2871" s="201"/>
      <c r="B2871" s="201"/>
      <c r="C2871" s="201"/>
      <c r="D2871" s="361"/>
    </row>
    <row r="2872" spans="1:4" ht="13.5">
      <c r="A2872" s="201"/>
      <c r="B2872" s="201"/>
      <c r="C2872" s="201"/>
      <c r="D2872" s="361"/>
    </row>
    <row r="2873" spans="1:4" ht="13.5">
      <c r="A2873" s="201"/>
      <c r="B2873" s="201"/>
      <c r="C2873" s="201"/>
      <c r="D2873" s="361"/>
    </row>
    <row r="2874" spans="1:4" ht="13.5">
      <c r="A2874" s="201"/>
      <c r="B2874" s="201"/>
      <c r="C2874" s="201"/>
      <c r="D2874" s="361"/>
    </row>
    <row r="2875" spans="1:4" ht="13.5">
      <c r="A2875" s="201"/>
      <c r="B2875" s="201"/>
      <c r="C2875" s="201"/>
      <c r="D2875" s="361"/>
    </row>
    <row r="2876" spans="1:4" ht="13.5">
      <c r="A2876" s="201"/>
      <c r="B2876" s="201"/>
      <c r="C2876" s="201"/>
      <c r="D2876" s="361"/>
    </row>
    <row r="2877" spans="1:4" ht="13.5">
      <c r="A2877" s="201"/>
      <c r="B2877" s="201"/>
      <c r="C2877" s="201"/>
      <c r="D2877" s="361"/>
    </row>
    <row r="2878" spans="1:4" ht="13.5">
      <c r="A2878" s="201"/>
      <c r="B2878" s="201"/>
      <c r="C2878" s="201"/>
      <c r="D2878" s="361"/>
    </row>
    <row r="2879" spans="1:4" ht="13.5">
      <c r="A2879" s="201"/>
      <c r="B2879" s="201"/>
      <c r="C2879" s="201"/>
      <c r="D2879" s="361"/>
    </row>
    <row r="2880" spans="1:4" ht="13.5">
      <c r="A2880" s="201"/>
      <c r="B2880" s="201"/>
      <c r="C2880" s="201"/>
      <c r="D2880" s="361"/>
    </row>
    <row r="2881" spans="1:4" ht="13.5">
      <c r="A2881" s="201"/>
      <c r="B2881" s="201"/>
      <c r="C2881" s="201"/>
      <c r="D2881" s="361"/>
    </row>
    <row r="2882" spans="1:4" ht="13.5">
      <c r="A2882" s="201"/>
      <c r="B2882" s="201"/>
      <c r="C2882" s="201"/>
      <c r="D2882" s="361"/>
    </row>
    <row r="2883" spans="1:4" ht="13.5">
      <c r="A2883" s="201"/>
      <c r="B2883" s="201"/>
      <c r="C2883" s="201"/>
      <c r="D2883" s="361"/>
    </row>
    <row r="2884" spans="1:4" ht="13.5">
      <c r="A2884" s="201"/>
      <c r="B2884" s="201"/>
      <c r="C2884" s="201"/>
      <c r="D2884" s="361"/>
    </row>
    <row r="2885" spans="1:4" ht="13.5">
      <c r="A2885" s="201"/>
      <c r="B2885" s="201"/>
      <c r="C2885" s="201"/>
      <c r="D2885" s="361"/>
    </row>
    <row r="2886" spans="1:4" ht="13.5">
      <c r="A2886" s="201"/>
      <c r="B2886" s="201"/>
      <c r="C2886" s="201"/>
      <c r="D2886" s="361"/>
    </row>
    <row r="2887" spans="1:4" ht="13.5">
      <c r="A2887" s="201"/>
      <c r="B2887" s="201"/>
      <c r="C2887" s="201"/>
      <c r="D2887" s="361"/>
    </row>
    <row r="2888" spans="1:4" ht="13.5">
      <c r="A2888" s="201"/>
      <c r="B2888" s="201"/>
      <c r="C2888" s="201"/>
      <c r="D2888" s="361"/>
    </row>
    <row r="2889" spans="1:4" ht="13.5">
      <c r="A2889" s="201"/>
      <c r="B2889" s="201"/>
      <c r="C2889" s="201"/>
      <c r="D2889" s="361"/>
    </row>
    <row r="2890" spans="1:4" ht="13.5">
      <c r="A2890" s="201"/>
      <c r="B2890" s="201"/>
      <c r="C2890" s="201"/>
      <c r="D2890" s="361"/>
    </row>
    <row r="2891" spans="1:4" ht="13.5">
      <c r="A2891" s="201"/>
      <c r="B2891" s="201"/>
      <c r="C2891" s="201"/>
      <c r="D2891" s="361"/>
    </row>
    <row r="2892" spans="1:4" ht="13.5">
      <c r="A2892" s="201"/>
      <c r="B2892" s="201"/>
      <c r="C2892" s="201"/>
      <c r="D2892" s="361"/>
    </row>
    <row r="2893" spans="1:4" ht="13.5">
      <c r="A2893" s="201"/>
      <c r="B2893" s="201"/>
      <c r="C2893" s="201"/>
      <c r="D2893" s="361"/>
    </row>
    <row r="2894" spans="1:4" ht="13.5">
      <c r="A2894" s="201"/>
      <c r="B2894" s="201"/>
      <c r="C2894" s="201"/>
      <c r="D2894" s="361"/>
    </row>
    <row r="2895" spans="1:4" ht="13.5">
      <c r="A2895" s="201"/>
      <c r="B2895" s="201"/>
      <c r="C2895" s="201"/>
      <c r="D2895" s="361"/>
    </row>
    <row r="2896" spans="1:4" ht="13.5">
      <c r="A2896" s="201"/>
      <c r="B2896" s="201"/>
      <c r="C2896" s="201"/>
      <c r="D2896" s="361"/>
    </row>
    <row r="2897" spans="1:4" ht="13.5">
      <c r="A2897" s="201"/>
      <c r="B2897" s="201"/>
      <c r="C2897" s="201"/>
      <c r="D2897" s="361"/>
    </row>
    <row r="2898" spans="1:4" ht="13.5">
      <c r="A2898" s="201"/>
      <c r="B2898" s="201"/>
      <c r="C2898" s="201"/>
      <c r="D2898" s="361"/>
    </row>
    <row r="2899" spans="1:4" ht="13.5">
      <c r="A2899" s="201"/>
      <c r="B2899" s="201"/>
      <c r="C2899" s="201"/>
      <c r="D2899" s="361"/>
    </row>
    <row r="2900" spans="1:4" ht="13.5">
      <c r="A2900" s="201"/>
      <c r="B2900" s="201"/>
      <c r="C2900" s="201"/>
      <c r="D2900" s="361"/>
    </row>
    <row r="2901" spans="1:4" ht="13.5">
      <c r="A2901" s="201"/>
      <c r="B2901" s="201"/>
      <c r="C2901" s="201"/>
      <c r="D2901" s="361"/>
    </row>
    <row r="2902" spans="1:4" ht="13.5">
      <c r="A2902" s="201"/>
      <c r="B2902" s="201"/>
      <c r="C2902" s="201"/>
      <c r="D2902" s="362"/>
    </row>
    <row r="2903" spans="1:4" ht="13.5">
      <c r="A2903" s="201"/>
      <c r="B2903" s="201"/>
      <c r="C2903" s="201"/>
      <c r="D2903" s="361"/>
    </row>
    <row r="2904" spans="1:4" ht="13.5">
      <c r="A2904" s="201"/>
      <c r="B2904" s="201"/>
      <c r="C2904" s="201"/>
      <c r="D2904" s="361"/>
    </row>
    <row r="2905" spans="1:4" ht="13.5">
      <c r="A2905" s="201"/>
      <c r="B2905" s="201"/>
      <c r="C2905" s="201"/>
      <c r="D2905" s="361"/>
    </row>
    <row r="2906" spans="1:4" ht="13.5">
      <c r="A2906" s="201"/>
      <c r="B2906" s="201"/>
      <c r="C2906" s="201"/>
      <c r="D2906" s="361"/>
    </row>
    <row r="2907" spans="1:4" ht="13.5">
      <c r="A2907" s="201"/>
      <c r="B2907" s="201"/>
      <c r="C2907" s="201"/>
      <c r="D2907" s="361"/>
    </row>
    <row r="2908" spans="1:4" ht="13.5">
      <c r="A2908" s="201"/>
      <c r="B2908" s="201"/>
      <c r="C2908" s="201"/>
      <c r="D2908" s="361"/>
    </row>
    <row r="2909" spans="1:4" ht="13.5">
      <c r="A2909" s="201"/>
      <c r="B2909" s="201"/>
      <c r="C2909" s="201"/>
      <c r="D2909" s="361"/>
    </row>
    <row r="2910" spans="1:4" ht="13.5">
      <c r="A2910" s="201"/>
      <c r="B2910" s="201"/>
      <c r="C2910" s="201"/>
      <c r="D2910" s="361"/>
    </row>
    <row r="2911" spans="1:4" ht="13.5">
      <c r="A2911" s="201"/>
      <c r="B2911" s="201"/>
      <c r="C2911" s="201"/>
      <c r="D2911" s="361"/>
    </row>
    <row r="2912" spans="1:4" ht="13.5">
      <c r="A2912" s="201"/>
      <c r="B2912" s="201"/>
      <c r="C2912" s="201"/>
      <c r="D2912" s="361"/>
    </row>
    <row r="2913" spans="1:4" ht="13.5">
      <c r="A2913" s="201"/>
      <c r="B2913" s="201"/>
      <c r="C2913" s="201"/>
      <c r="D2913" s="361"/>
    </row>
    <row r="2914" spans="1:4" ht="13.5">
      <c r="A2914" s="201"/>
      <c r="B2914" s="201"/>
      <c r="C2914" s="201"/>
      <c r="D2914" s="361"/>
    </row>
    <row r="2915" spans="1:4" ht="13.5">
      <c r="A2915" s="201"/>
      <c r="B2915" s="201"/>
      <c r="C2915" s="201"/>
      <c r="D2915" s="361"/>
    </row>
    <row r="2916" spans="1:4" ht="13.5">
      <c r="A2916" s="201"/>
      <c r="B2916" s="201"/>
      <c r="C2916" s="201"/>
      <c r="D2916" s="361"/>
    </row>
    <row r="2917" spans="1:4" ht="13.5">
      <c r="A2917" s="201"/>
      <c r="B2917" s="201"/>
      <c r="C2917" s="201"/>
      <c r="D2917" s="361"/>
    </row>
    <row r="2918" spans="1:4" ht="13.5">
      <c r="A2918" s="201"/>
      <c r="B2918" s="201"/>
      <c r="C2918" s="201"/>
      <c r="D2918" s="361"/>
    </row>
    <row r="2919" spans="1:4" ht="13.5">
      <c r="A2919" s="201"/>
      <c r="B2919" s="201"/>
      <c r="C2919" s="201"/>
      <c r="D2919" s="361"/>
    </row>
    <row r="2920" spans="1:4" ht="13.5">
      <c r="A2920" s="201"/>
      <c r="B2920" s="201"/>
      <c r="C2920" s="201"/>
      <c r="D2920" s="361"/>
    </row>
    <row r="2921" spans="1:4" ht="13.5">
      <c r="A2921" s="201"/>
      <c r="B2921" s="201"/>
      <c r="C2921" s="201"/>
      <c r="D2921" s="361"/>
    </row>
    <row r="2922" spans="1:4" ht="13.5">
      <c r="A2922" s="201"/>
      <c r="B2922" s="201"/>
      <c r="C2922" s="201"/>
      <c r="D2922" s="361"/>
    </row>
    <row r="2923" spans="1:4" ht="13.5">
      <c r="A2923" s="201"/>
      <c r="B2923" s="201"/>
      <c r="C2923" s="201"/>
      <c r="D2923" s="361"/>
    </row>
    <row r="2924" spans="1:4" ht="13.5">
      <c r="A2924" s="201"/>
      <c r="B2924" s="201"/>
      <c r="C2924" s="201"/>
      <c r="D2924" s="361"/>
    </row>
    <row r="2925" spans="1:4" ht="13.5">
      <c r="A2925" s="201"/>
      <c r="B2925" s="201"/>
      <c r="C2925" s="201"/>
      <c r="D2925" s="361"/>
    </row>
    <row r="2926" spans="1:4" ht="13.5">
      <c r="A2926" s="201"/>
      <c r="B2926" s="201"/>
      <c r="C2926" s="201"/>
      <c r="D2926" s="361"/>
    </row>
    <row r="2927" spans="1:4" ht="13.5">
      <c r="A2927" s="201"/>
      <c r="B2927" s="201"/>
      <c r="C2927" s="201"/>
      <c r="D2927" s="361"/>
    </row>
    <row r="2928" spans="1:4" ht="13.5">
      <c r="A2928" s="201"/>
      <c r="B2928" s="201"/>
      <c r="C2928" s="201"/>
      <c r="D2928" s="361"/>
    </row>
    <row r="2929" spans="1:4" ht="13.5">
      <c r="A2929" s="201"/>
      <c r="B2929" s="201"/>
      <c r="C2929" s="201"/>
      <c r="D2929" s="361"/>
    </row>
    <row r="2930" spans="1:4" ht="13.5">
      <c r="A2930" s="201"/>
      <c r="B2930" s="201"/>
      <c r="C2930" s="201"/>
      <c r="D2930" s="361"/>
    </row>
    <row r="2931" spans="1:4" ht="13.5">
      <c r="A2931" s="201"/>
      <c r="B2931" s="201"/>
      <c r="C2931" s="201"/>
      <c r="D2931" s="361"/>
    </row>
    <row r="2932" spans="1:4" ht="13.5">
      <c r="A2932" s="201"/>
      <c r="B2932" s="201"/>
      <c r="C2932" s="201"/>
      <c r="D2932" s="361"/>
    </row>
    <row r="2933" spans="1:4" ht="13.5">
      <c r="A2933" s="201"/>
      <c r="B2933" s="201"/>
      <c r="C2933" s="201"/>
      <c r="D2933" s="361"/>
    </row>
    <row r="2934" spans="1:4" ht="13.5">
      <c r="A2934" s="201"/>
      <c r="B2934" s="201"/>
      <c r="C2934" s="201"/>
      <c r="D2934" s="361"/>
    </row>
    <row r="2935" spans="1:4" ht="13.5">
      <c r="A2935" s="201"/>
      <c r="B2935" s="201"/>
      <c r="C2935" s="201"/>
      <c r="D2935" s="361"/>
    </row>
    <row r="2936" spans="1:4" ht="13.5">
      <c r="A2936" s="201"/>
      <c r="B2936" s="201"/>
      <c r="C2936" s="201"/>
      <c r="D2936" s="361"/>
    </row>
    <row r="2937" spans="1:4" ht="13.5">
      <c r="A2937" s="201"/>
      <c r="B2937" s="201"/>
      <c r="C2937" s="201"/>
      <c r="D2937" s="361"/>
    </row>
    <row r="2938" spans="1:4" ht="13.5">
      <c r="A2938" s="201"/>
      <c r="B2938" s="201"/>
      <c r="C2938" s="201"/>
      <c r="D2938" s="361"/>
    </row>
    <row r="2939" spans="1:4" ht="13.5">
      <c r="A2939" s="201"/>
      <c r="B2939" s="201"/>
      <c r="C2939" s="201"/>
      <c r="D2939" s="361"/>
    </row>
    <row r="2940" spans="1:4" ht="13.5">
      <c r="A2940" s="201"/>
      <c r="B2940" s="201"/>
      <c r="C2940" s="201"/>
      <c r="D2940" s="361"/>
    </row>
    <row r="2941" spans="1:4" ht="13.5">
      <c r="A2941" s="201"/>
      <c r="B2941" s="201"/>
      <c r="C2941" s="201"/>
      <c r="D2941" s="361"/>
    </row>
    <row r="2942" spans="1:4" ht="13.5">
      <c r="A2942" s="201"/>
      <c r="B2942" s="201"/>
      <c r="C2942" s="201"/>
      <c r="D2942" s="361"/>
    </row>
    <row r="2943" spans="1:4" ht="13.5">
      <c r="A2943" s="201"/>
      <c r="B2943" s="201"/>
      <c r="C2943" s="201"/>
      <c r="D2943" s="362"/>
    </row>
    <row r="2944" spans="1:4" ht="13.5">
      <c r="A2944" s="201"/>
      <c r="B2944" s="201"/>
      <c r="C2944" s="201"/>
      <c r="D2944" s="362"/>
    </row>
    <row r="2945" spans="1:4" ht="13.5">
      <c r="A2945" s="201"/>
      <c r="B2945" s="201"/>
      <c r="C2945" s="201"/>
      <c r="D2945" s="362"/>
    </row>
    <row r="2946" spans="1:4" ht="13.5">
      <c r="A2946" s="201"/>
      <c r="B2946" s="201"/>
      <c r="C2946" s="201"/>
      <c r="D2946" s="362"/>
    </row>
    <row r="2947" spans="1:4" ht="13.5">
      <c r="A2947" s="201"/>
      <c r="B2947" s="201"/>
      <c r="C2947" s="201"/>
      <c r="D2947" s="361"/>
    </row>
    <row r="2948" spans="1:4" ht="13.5">
      <c r="A2948" s="201"/>
      <c r="B2948" s="201"/>
      <c r="C2948" s="201"/>
      <c r="D2948" s="361"/>
    </row>
    <row r="2949" spans="1:4" ht="13.5">
      <c r="A2949" s="201"/>
      <c r="B2949" s="201"/>
      <c r="C2949" s="201"/>
      <c r="D2949" s="361"/>
    </row>
    <row r="2950" spans="1:4" ht="13.5">
      <c r="A2950" s="201"/>
      <c r="B2950" s="201"/>
      <c r="C2950" s="201"/>
      <c r="D2950" s="361"/>
    </row>
    <row r="2951" spans="1:4" ht="13.5">
      <c r="A2951" s="201"/>
      <c r="B2951" s="201"/>
      <c r="C2951" s="201"/>
      <c r="D2951" s="361"/>
    </row>
    <row r="2952" spans="1:4" ht="13.5">
      <c r="A2952" s="201"/>
      <c r="B2952" s="201"/>
      <c r="C2952" s="201"/>
      <c r="D2952" s="361"/>
    </row>
    <row r="2953" spans="1:4" ht="13.5">
      <c r="A2953" s="201"/>
      <c r="B2953" s="201"/>
      <c r="C2953" s="201"/>
      <c r="D2953" s="362"/>
    </row>
    <row r="2954" spans="1:4" ht="13.5">
      <c r="A2954" s="201"/>
      <c r="B2954" s="201"/>
      <c r="C2954" s="201"/>
      <c r="D2954" s="362"/>
    </row>
    <row r="2955" spans="1:4" ht="13.5">
      <c r="A2955" s="201"/>
      <c r="B2955" s="201"/>
      <c r="C2955" s="201"/>
      <c r="D2955" s="361"/>
    </row>
    <row r="2956" spans="1:4" ht="13.5">
      <c r="A2956" s="201"/>
      <c r="B2956" s="201"/>
      <c r="C2956" s="201"/>
      <c r="D2956" s="361"/>
    </row>
    <row r="2957" spans="1:4" ht="13.5">
      <c r="A2957" s="201"/>
      <c r="B2957" s="201"/>
      <c r="C2957" s="201"/>
      <c r="D2957" s="361"/>
    </row>
    <row r="2958" spans="1:4" ht="13.5">
      <c r="A2958" s="201"/>
      <c r="B2958" s="201"/>
      <c r="C2958" s="201"/>
      <c r="D2958" s="361"/>
    </row>
    <row r="2959" spans="1:4" ht="13.5">
      <c r="A2959" s="201"/>
      <c r="B2959" s="201"/>
      <c r="C2959" s="201"/>
      <c r="D2959" s="361"/>
    </row>
    <row r="2960" spans="1:4" ht="13.5">
      <c r="A2960" s="201"/>
      <c r="B2960" s="201"/>
      <c r="C2960" s="201"/>
      <c r="D2960" s="361"/>
    </row>
    <row r="2961" spans="1:4" ht="13.5">
      <c r="A2961" s="201"/>
      <c r="B2961" s="201"/>
      <c r="C2961" s="201"/>
      <c r="D2961" s="361"/>
    </row>
    <row r="2962" spans="1:4" ht="13.5">
      <c r="A2962" s="201"/>
      <c r="B2962" s="201"/>
      <c r="C2962" s="201"/>
      <c r="D2962" s="361"/>
    </row>
    <row r="2963" spans="1:4" ht="13.5">
      <c r="A2963" s="201"/>
      <c r="B2963" s="201"/>
      <c r="C2963" s="201"/>
      <c r="D2963" s="361"/>
    </row>
    <row r="2964" spans="1:4" ht="13.5">
      <c r="A2964" s="201"/>
      <c r="B2964" s="201"/>
      <c r="C2964" s="201"/>
      <c r="D2964" s="362"/>
    </row>
    <row r="2965" spans="1:4" ht="13.5">
      <c r="A2965" s="201"/>
      <c r="B2965" s="201"/>
      <c r="C2965" s="201"/>
      <c r="D2965" s="362"/>
    </row>
    <row r="2966" spans="1:4" ht="13.5">
      <c r="A2966" s="201"/>
      <c r="B2966" s="201"/>
      <c r="C2966" s="201"/>
      <c r="D2966" s="362"/>
    </row>
    <row r="2967" spans="1:4" ht="13.5">
      <c r="A2967" s="201"/>
      <c r="B2967" s="201"/>
      <c r="C2967" s="201"/>
      <c r="D2967" s="361"/>
    </row>
    <row r="2968" spans="1:4" ht="13.5">
      <c r="A2968" s="201"/>
      <c r="B2968" s="201"/>
      <c r="C2968" s="201"/>
      <c r="D2968" s="361"/>
    </row>
    <row r="2969" spans="1:4" ht="13.5">
      <c r="A2969" s="201"/>
      <c r="B2969" s="201"/>
      <c r="C2969" s="201"/>
      <c r="D2969" s="361"/>
    </row>
    <row r="2970" spans="1:4" ht="13.5">
      <c r="A2970" s="201"/>
      <c r="B2970" s="201"/>
      <c r="C2970" s="201"/>
      <c r="D2970" s="362"/>
    </row>
    <row r="2971" spans="1:4" ht="13.5">
      <c r="A2971" s="201"/>
      <c r="B2971" s="201"/>
      <c r="C2971" s="201"/>
      <c r="D2971" s="361"/>
    </row>
    <row r="2972" spans="1:4" ht="13.5">
      <c r="A2972" s="201"/>
      <c r="B2972" s="201"/>
      <c r="C2972" s="201"/>
      <c r="D2972" s="361"/>
    </row>
    <row r="2973" spans="1:4" ht="13.5">
      <c r="A2973" s="201"/>
      <c r="B2973" s="201"/>
      <c r="C2973" s="201"/>
      <c r="D2973" s="361"/>
    </row>
    <row r="2974" spans="1:4" ht="13.5">
      <c r="A2974" s="201"/>
      <c r="B2974" s="201"/>
      <c r="C2974" s="201"/>
      <c r="D2974" s="361"/>
    </row>
    <row r="2975" spans="1:4" ht="13.5">
      <c r="A2975" s="201"/>
      <c r="B2975" s="201"/>
      <c r="C2975" s="201"/>
      <c r="D2975" s="361"/>
    </row>
    <row r="2976" spans="1:4" ht="13.5">
      <c r="A2976" s="201"/>
      <c r="B2976" s="201"/>
      <c r="C2976" s="201"/>
      <c r="D2976" s="361"/>
    </row>
    <row r="2977" spans="1:4" ht="13.5">
      <c r="A2977" s="201"/>
      <c r="B2977" s="201"/>
      <c r="C2977" s="201"/>
      <c r="D2977" s="361"/>
    </row>
    <row r="2978" spans="1:4" ht="13.5">
      <c r="A2978" s="201"/>
      <c r="B2978" s="201"/>
      <c r="C2978" s="201"/>
      <c r="D2978" s="361"/>
    </row>
    <row r="2979" spans="1:4" ht="13.5">
      <c r="A2979" s="201"/>
      <c r="B2979" s="201"/>
      <c r="C2979" s="201"/>
      <c r="D2979" s="361"/>
    </row>
    <row r="2980" spans="1:4" ht="13.5">
      <c r="A2980" s="201"/>
      <c r="B2980" s="201"/>
      <c r="C2980" s="201"/>
      <c r="D2980" s="361"/>
    </row>
    <row r="2981" spans="1:4" ht="13.5">
      <c r="A2981" s="201"/>
      <c r="B2981" s="201"/>
      <c r="C2981" s="201"/>
      <c r="D2981" s="361"/>
    </row>
    <row r="2982" spans="1:4" ht="13.5">
      <c r="A2982" s="201"/>
      <c r="B2982" s="201"/>
      <c r="C2982" s="201"/>
      <c r="D2982" s="361"/>
    </row>
    <row r="2983" spans="1:4" ht="13.5">
      <c r="A2983" s="201"/>
      <c r="B2983" s="201"/>
      <c r="C2983" s="201"/>
      <c r="D2983" s="361"/>
    </row>
    <row r="2984" spans="1:4" ht="13.5">
      <c r="A2984" s="201"/>
      <c r="B2984" s="201"/>
      <c r="C2984" s="201"/>
      <c r="D2984" s="361"/>
    </row>
    <row r="2985" spans="1:4" ht="13.5">
      <c r="A2985" s="201"/>
      <c r="B2985" s="201"/>
      <c r="C2985" s="201"/>
      <c r="D2985" s="361"/>
    </row>
    <row r="2986" spans="1:4" ht="13.5">
      <c r="A2986" s="201"/>
      <c r="B2986" s="201"/>
      <c r="C2986" s="201"/>
      <c r="D2986" s="361"/>
    </row>
    <row r="2987" spans="1:4" ht="13.5">
      <c r="A2987" s="201"/>
      <c r="B2987" s="201"/>
      <c r="C2987" s="201"/>
      <c r="D2987" s="361"/>
    </row>
    <row r="2988" spans="1:4" ht="13.5">
      <c r="A2988" s="201"/>
      <c r="B2988" s="201"/>
      <c r="C2988" s="201"/>
      <c r="D2988" s="361"/>
    </row>
    <row r="2989" spans="1:4" ht="13.5">
      <c r="A2989" s="201"/>
      <c r="B2989" s="201"/>
      <c r="C2989" s="201"/>
      <c r="D2989" s="361"/>
    </row>
    <row r="2990" spans="1:4" ht="13.5">
      <c r="A2990" s="201"/>
      <c r="B2990" s="201"/>
      <c r="C2990" s="201"/>
      <c r="D2990" s="361"/>
    </row>
    <row r="2991" spans="1:4" ht="13.5">
      <c r="A2991" s="201"/>
      <c r="B2991" s="201"/>
      <c r="C2991" s="201"/>
      <c r="D2991" s="361"/>
    </row>
    <row r="2992" spans="1:4" ht="13.5">
      <c r="A2992" s="201"/>
      <c r="B2992" s="201"/>
      <c r="C2992" s="201"/>
      <c r="D2992" s="361"/>
    </row>
    <row r="2993" spans="1:4" ht="13.5">
      <c r="A2993" s="201"/>
      <c r="B2993" s="201"/>
      <c r="C2993" s="201"/>
      <c r="D2993" s="361"/>
    </row>
    <row r="2994" spans="1:4" ht="13.5">
      <c r="A2994" s="201"/>
      <c r="B2994" s="201"/>
      <c r="C2994" s="201"/>
      <c r="D2994" s="361"/>
    </row>
    <row r="2995" spans="1:4" ht="13.5">
      <c r="A2995" s="201"/>
      <c r="B2995" s="201"/>
      <c r="C2995" s="201"/>
      <c r="D2995" s="361"/>
    </row>
    <row r="2996" spans="1:4" ht="13.5">
      <c r="A2996" s="201"/>
      <c r="B2996" s="201"/>
      <c r="C2996" s="201"/>
      <c r="D2996" s="361"/>
    </row>
    <row r="2997" spans="1:4" ht="13.5">
      <c r="A2997" s="201"/>
      <c r="B2997" s="201"/>
      <c r="C2997" s="201"/>
      <c r="D2997" s="361"/>
    </row>
    <row r="2998" spans="1:4" ht="13.5">
      <c r="A2998" s="201"/>
      <c r="B2998" s="201"/>
      <c r="C2998" s="201"/>
      <c r="D2998" s="361"/>
    </row>
    <row r="2999" spans="1:4" ht="13.5">
      <c r="A2999" s="201"/>
      <c r="B2999" s="201"/>
      <c r="C2999" s="201"/>
      <c r="D2999" s="361"/>
    </row>
    <row r="3000" spans="1:4" ht="13.5">
      <c r="A3000" s="201"/>
      <c r="B3000" s="201"/>
      <c r="C3000" s="201"/>
      <c r="D3000" s="361"/>
    </row>
    <row r="3001" spans="1:4" ht="13.5">
      <c r="A3001" s="201"/>
      <c r="B3001" s="201"/>
      <c r="C3001" s="201"/>
      <c r="D3001" s="361"/>
    </row>
    <row r="3002" spans="1:4" ht="13.5">
      <c r="A3002" s="201"/>
      <c r="B3002" s="201"/>
      <c r="C3002" s="201"/>
      <c r="D3002" s="361"/>
    </row>
    <row r="3003" spans="1:4" ht="13.5">
      <c r="A3003" s="201"/>
      <c r="B3003" s="201"/>
      <c r="C3003" s="201"/>
      <c r="D3003" s="361"/>
    </row>
    <row r="3004" spans="1:4" ht="13.5">
      <c r="A3004" s="201"/>
      <c r="B3004" s="201"/>
      <c r="C3004" s="201"/>
      <c r="D3004" s="361"/>
    </row>
    <row r="3005" spans="1:4" ht="13.5">
      <c r="A3005" s="201"/>
      <c r="B3005" s="201"/>
      <c r="C3005" s="201"/>
      <c r="D3005" s="361"/>
    </row>
    <row r="3006" spans="1:4" ht="13.5">
      <c r="A3006" s="201"/>
      <c r="B3006" s="201"/>
      <c r="C3006" s="201"/>
      <c r="D3006" s="361"/>
    </row>
    <row r="3007" spans="1:4" ht="13.5">
      <c r="A3007" s="201"/>
      <c r="B3007" s="201"/>
      <c r="C3007" s="201"/>
      <c r="D3007" s="361"/>
    </row>
    <row r="3008" spans="1:4" ht="13.5">
      <c r="A3008" s="201"/>
      <c r="B3008" s="201"/>
      <c r="C3008" s="201"/>
      <c r="D3008" s="361"/>
    </row>
    <row r="3009" spans="1:4" ht="13.5">
      <c r="A3009" s="201"/>
      <c r="B3009" s="201"/>
      <c r="C3009" s="201"/>
      <c r="D3009" s="361"/>
    </row>
    <row r="3010" spans="1:4" ht="13.5">
      <c r="A3010" s="201"/>
      <c r="B3010" s="201"/>
      <c r="C3010" s="201"/>
      <c r="D3010" s="361"/>
    </row>
    <row r="3011" spans="1:4" ht="13.5">
      <c r="A3011" s="201"/>
      <c r="B3011" s="201"/>
      <c r="C3011" s="201"/>
      <c r="D3011" s="361"/>
    </row>
    <row r="3012" spans="1:4" ht="13.5">
      <c r="A3012" s="201"/>
      <c r="B3012" s="201"/>
      <c r="C3012" s="201"/>
      <c r="D3012" s="361"/>
    </row>
    <row r="3013" spans="1:4" ht="13.5">
      <c r="A3013" s="201"/>
      <c r="B3013" s="201"/>
      <c r="C3013" s="201"/>
      <c r="D3013" s="361"/>
    </row>
    <row r="3014" spans="1:4" ht="13.5">
      <c r="A3014" s="201"/>
      <c r="B3014" s="201"/>
      <c r="C3014" s="201"/>
      <c r="D3014" s="361"/>
    </row>
    <row r="3015" spans="1:4" ht="13.5">
      <c r="A3015" s="201"/>
      <c r="B3015" s="201"/>
      <c r="C3015" s="201"/>
      <c r="D3015" s="361"/>
    </row>
    <row r="3016" spans="1:4" ht="13.5">
      <c r="A3016" s="201"/>
      <c r="B3016" s="201"/>
      <c r="C3016" s="201"/>
      <c r="D3016" s="361"/>
    </row>
    <row r="3017" spans="1:4" ht="13.5">
      <c r="A3017" s="201"/>
      <c r="B3017" s="201"/>
      <c r="C3017" s="201"/>
      <c r="D3017" s="361"/>
    </row>
    <row r="3018" spans="1:4" ht="13.5">
      <c r="A3018" s="201"/>
      <c r="B3018" s="201"/>
      <c r="C3018" s="201"/>
      <c r="D3018" s="361"/>
    </row>
    <row r="3019" spans="1:4" ht="13.5">
      <c r="A3019" s="201"/>
      <c r="B3019" s="201"/>
      <c r="C3019" s="201"/>
      <c r="D3019" s="361"/>
    </row>
    <row r="3020" spans="1:4" ht="13.5">
      <c r="A3020" s="201"/>
      <c r="B3020" s="201"/>
      <c r="C3020" s="201"/>
      <c r="D3020" s="361"/>
    </row>
    <row r="3021" spans="1:4" ht="13.5">
      <c r="A3021" s="201"/>
      <c r="B3021" s="201"/>
      <c r="C3021" s="201"/>
      <c r="D3021" s="361"/>
    </row>
    <row r="3022" spans="1:4" ht="13.5">
      <c r="A3022" s="201"/>
      <c r="B3022" s="201"/>
      <c r="C3022" s="201"/>
      <c r="D3022" s="361"/>
    </row>
    <row r="3023" spans="1:4" ht="13.5">
      <c r="A3023" s="201"/>
      <c r="B3023" s="201"/>
      <c r="C3023" s="201"/>
      <c r="D3023" s="361"/>
    </row>
    <row r="3024" spans="1:4" ht="13.5">
      <c r="A3024" s="201"/>
      <c r="B3024" s="201"/>
      <c r="C3024" s="201"/>
      <c r="D3024" s="361"/>
    </row>
    <row r="3025" spans="1:4" ht="13.5">
      <c r="A3025" s="201"/>
      <c r="B3025" s="201"/>
      <c r="C3025" s="201"/>
      <c r="D3025" s="361"/>
    </row>
    <row r="3026" spans="1:4" ht="13.5">
      <c r="A3026" s="201"/>
      <c r="B3026" s="201"/>
      <c r="C3026" s="201"/>
      <c r="D3026" s="361"/>
    </row>
    <row r="3027" spans="1:4" ht="13.5">
      <c r="A3027" s="201"/>
      <c r="B3027" s="201"/>
      <c r="C3027" s="201"/>
      <c r="D3027" s="361"/>
    </row>
    <row r="3028" spans="1:4" ht="13.5">
      <c r="A3028" s="201"/>
      <c r="B3028" s="201"/>
      <c r="C3028" s="201"/>
      <c r="D3028" s="361"/>
    </row>
    <row r="3029" spans="1:4" ht="13.5">
      <c r="A3029" s="201"/>
      <c r="B3029" s="201"/>
      <c r="C3029" s="201"/>
      <c r="D3029" s="361"/>
    </row>
    <row r="3030" spans="1:4" ht="13.5">
      <c r="A3030" s="201"/>
      <c r="B3030" s="201"/>
      <c r="C3030" s="201"/>
      <c r="D3030" s="361"/>
    </row>
    <row r="3031" spans="1:4" ht="13.5">
      <c r="A3031" s="201"/>
      <c r="B3031" s="201"/>
      <c r="C3031" s="201"/>
      <c r="D3031" s="361"/>
    </row>
    <row r="3032" spans="1:4" ht="13.5">
      <c r="A3032" s="201"/>
      <c r="B3032" s="201"/>
      <c r="C3032" s="201"/>
      <c r="D3032" s="361"/>
    </row>
    <row r="3033" spans="1:4" ht="13.5">
      <c r="A3033" s="201"/>
      <c r="B3033" s="201"/>
      <c r="C3033" s="201"/>
      <c r="D3033" s="361"/>
    </row>
    <row r="3034" spans="1:4" ht="13.5">
      <c r="A3034" s="201"/>
      <c r="B3034" s="201"/>
      <c r="C3034" s="201"/>
      <c r="D3034" s="361"/>
    </row>
    <row r="3035" spans="1:4" ht="13.5">
      <c r="A3035" s="201"/>
      <c r="B3035" s="201"/>
      <c r="C3035" s="201"/>
      <c r="D3035" s="361"/>
    </row>
    <row r="3036" spans="1:4" ht="13.5">
      <c r="A3036" s="201"/>
      <c r="B3036" s="201"/>
      <c r="C3036" s="201"/>
      <c r="D3036" s="361"/>
    </row>
    <row r="3037" spans="1:4" ht="13.5">
      <c r="A3037" s="201"/>
      <c r="B3037" s="201"/>
      <c r="C3037" s="201"/>
      <c r="D3037" s="361"/>
    </row>
    <row r="3038" spans="1:4" ht="13.5">
      <c r="A3038" s="201"/>
      <c r="B3038" s="201"/>
      <c r="C3038" s="201"/>
      <c r="D3038" s="361"/>
    </row>
    <row r="3039" spans="1:4" ht="13.5">
      <c r="A3039" s="201"/>
      <c r="B3039" s="201"/>
      <c r="C3039" s="201"/>
      <c r="D3039" s="361"/>
    </row>
    <row r="3040" spans="1:4" ht="13.5">
      <c r="A3040" s="201"/>
      <c r="B3040" s="201"/>
      <c r="C3040" s="201"/>
      <c r="D3040" s="361"/>
    </row>
    <row r="3041" spans="1:4" ht="13.5">
      <c r="A3041" s="201"/>
      <c r="B3041" s="201"/>
      <c r="C3041" s="201"/>
      <c r="D3041" s="361"/>
    </row>
    <row r="3042" spans="1:4" ht="13.5">
      <c r="A3042" s="201"/>
      <c r="B3042" s="201"/>
      <c r="C3042" s="201"/>
      <c r="D3042" s="361"/>
    </row>
    <row r="3043" spans="1:4" ht="13.5">
      <c r="A3043" s="201"/>
      <c r="B3043" s="201"/>
      <c r="C3043" s="201"/>
      <c r="D3043" s="361"/>
    </row>
    <row r="3044" spans="1:4" ht="13.5">
      <c r="A3044" s="201"/>
      <c r="B3044" s="201"/>
      <c r="C3044" s="201"/>
      <c r="D3044" s="361"/>
    </row>
    <row r="3045" spans="1:4" ht="13.5">
      <c r="A3045" s="201"/>
      <c r="B3045" s="201"/>
      <c r="C3045" s="201"/>
      <c r="D3045" s="361"/>
    </row>
    <row r="3046" spans="1:4" ht="13.5">
      <c r="A3046" s="201"/>
      <c r="B3046" s="201"/>
      <c r="C3046" s="201"/>
      <c r="D3046" s="361"/>
    </row>
    <row r="3047" spans="1:4" ht="13.5">
      <c r="A3047" s="201"/>
      <c r="B3047" s="201"/>
      <c r="C3047" s="201"/>
      <c r="D3047" s="361"/>
    </row>
    <row r="3048" spans="1:4" ht="13.5">
      <c r="A3048" s="201"/>
      <c r="B3048" s="201"/>
      <c r="C3048" s="201"/>
      <c r="D3048" s="361"/>
    </row>
    <row r="3049" spans="1:4" ht="13.5">
      <c r="A3049" s="201"/>
      <c r="B3049" s="201"/>
      <c r="C3049" s="201"/>
      <c r="D3049" s="361"/>
    </row>
    <row r="3050" spans="1:4" ht="13.5">
      <c r="A3050" s="201"/>
      <c r="B3050" s="201"/>
      <c r="C3050" s="201"/>
      <c r="D3050" s="361"/>
    </row>
    <row r="3051" spans="1:4" ht="13.5">
      <c r="A3051" s="201"/>
      <c r="B3051" s="201"/>
      <c r="C3051" s="201"/>
      <c r="D3051" s="361"/>
    </row>
    <row r="3052" spans="1:4" ht="13.5">
      <c r="A3052" s="201"/>
      <c r="B3052" s="201"/>
      <c r="C3052" s="201"/>
      <c r="D3052" s="361"/>
    </row>
    <row r="3053" spans="1:4" ht="13.5">
      <c r="A3053" s="201"/>
      <c r="B3053" s="201"/>
      <c r="C3053" s="201"/>
      <c r="D3053" s="361"/>
    </row>
    <row r="3054" spans="1:4" ht="13.5">
      <c r="A3054" s="201"/>
      <c r="B3054" s="201"/>
      <c r="C3054" s="201"/>
      <c r="D3054" s="361"/>
    </row>
    <row r="3055" spans="1:4" ht="13.5">
      <c r="A3055" s="201"/>
      <c r="B3055" s="201"/>
      <c r="C3055" s="201"/>
      <c r="D3055" s="361"/>
    </row>
    <row r="3056" spans="1:4" ht="13.5">
      <c r="A3056" s="201"/>
      <c r="B3056" s="201"/>
      <c r="C3056" s="201"/>
      <c r="D3056" s="361"/>
    </row>
    <row r="3057" spans="1:4" ht="13.5">
      <c r="A3057" s="201"/>
      <c r="B3057" s="201"/>
      <c r="C3057" s="201"/>
      <c r="D3057" s="361"/>
    </row>
    <row r="3058" spans="1:4" ht="13.5">
      <c r="A3058" s="201"/>
      <c r="B3058" s="201"/>
      <c r="C3058" s="201"/>
      <c r="D3058" s="361"/>
    </row>
    <row r="3059" spans="1:4" ht="13.5">
      <c r="A3059" s="201"/>
      <c r="B3059" s="201"/>
      <c r="C3059" s="201"/>
      <c r="D3059" s="361"/>
    </row>
    <row r="3060" spans="1:4" ht="13.5">
      <c r="A3060" s="201"/>
      <c r="B3060" s="201"/>
      <c r="C3060" s="201"/>
      <c r="D3060" s="361"/>
    </row>
    <row r="3061" spans="1:4" ht="13.5">
      <c r="A3061" s="201"/>
      <c r="B3061" s="201"/>
      <c r="C3061" s="201"/>
      <c r="D3061" s="361"/>
    </row>
    <row r="3062" spans="1:4" ht="13.5">
      <c r="A3062" s="201"/>
      <c r="B3062" s="201"/>
      <c r="C3062" s="201"/>
      <c r="D3062" s="361"/>
    </row>
    <row r="3063" spans="1:4" ht="13.5">
      <c r="A3063" s="201"/>
      <c r="B3063" s="201"/>
      <c r="C3063" s="201"/>
      <c r="D3063" s="361"/>
    </row>
    <row r="3064" spans="1:4" ht="13.5">
      <c r="A3064" s="201"/>
      <c r="B3064" s="201"/>
      <c r="C3064" s="201"/>
      <c r="D3064" s="361"/>
    </row>
    <row r="3065" spans="1:4" ht="13.5">
      <c r="A3065" s="201"/>
      <c r="B3065" s="201"/>
      <c r="C3065" s="201"/>
      <c r="D3065" s="361"/>
    </row>
    <row r="3066" spans="1:4" ht="13.5">
      <c r="A3066" s="201"/>
      <c r="B3066" s="201"/>
      <c r="C3066" s="201"/>
      <c r="D3066" s="361"/>
    </row>
    <row r="3067" spans="1:4" ht="13.5">
      <c r="A3067" s="201"/>
      <c r="B3067" s="201"/>
      <c r="C3067" s="201"/>
      <c r="D3067" s="361"/>
    </row>
    <row r="3068" spans="1:4" ht="13.5">
      <c r="A3068" s="201"/>
      <c r="B3068" s="201"/>
      <c r="C3068" s="201"/>
      <c r="D3068" s="361"/>
    </row>
    <row r="3069" spans="1:4" ht="13.5">
      <c r="A3069" s="201"/>
      <c r="B3069" s="201"/>
      <c r="C3069" s="201"/>
      <c r="D3069" s="361"/>
    </row>
    <row r="3070" spans="1:4" ht="13.5">
      <c r="A3070" s="201"/>
      <c r="B3070" s="201"/>
      <c r="C3070" s="201"/>
      <c r="D3070" s="361"/>
    </row>
    <row r="3071" spans="1:4" ht="13.5">
      <c r="A3071" s="201"/>
      <c r="B3071" s="201"/>
      <c r="C3071" s="201"/>
      <c r="D3071" s="361"/>
    </row>
    <row r="3072" spans="1:4" ht="13.5">
      <c r="A3072" s="201"/>
      <c r="B3072" s="201"/>
      <c r="C3072" s="201"/>
      <c r="D3072" s="361"/>
    </row>
    <row r="3073" spans="1:4" ht="13.5">
      <c r="A3073" s="201"/>
      <c r="B3073" s="201"/>
      <c r="C3073" s="201"/>
      <c r="D3073" s="361"/>
    </row>
    <row r="3074" spans="1:4" ht="13.5">
      <c r="A3074" s="201"/>
      <c r="B3074" s="201"/>
      <c r="C3074" s="201"/>
      <c r="D3074" s="361"/>
    </row>
    <row r="3075" spans="1:4" ht="13.5">
      <c r="A3075" s="201"/>
      <c r="B3075" s="201"/>
      <c r="C3075" s="201"/>
      <c r="D3075" s="361"/>
    </row>
    <row r="3076" spans="1:4" ht="13.5">
      <c r="A3076" s="201"/>
      <c r="B3076" s="201"/>
      <c r="C3076" s="201"/>
      <c r="D3076" s="361"/>
    </row>
    <row r="3077" spans="1:4" ht="13.5">
      <c r="A3077" s="201"/>
      <c r="B3077" s="201"/>
      <c r="C3077" s="201"/>
      <c r="D3077" s="361"/>
    </row>
    <row r="3078" spans="1:4" ht="13.5">
      <c r="A3078" s="201"/>
      <c r="B3078" s="201"/>
      <c r="C3078" s="201"/>
      <c r="D3078" s="361"/>
    </row>
    <row r="3079" spans="1:4" ht="13.5">
      <c r="A3079" s="201"/>
      <c r="B3079" s="201"/>
      <c r="C3079" s="201"/>
      <c r="D3079" s="361"/>
    </row>
    <row r="3080" spans="1:4" ht="13.5">
      <c r="A3080" s="201"/>
      <c r="B3080" s="201"/>
      <c r="C3080" s="201"/>
      <c r="D3080" s="361"/>
    </row>
    <row r="3081" spans="1:4" ht="13.5">
      <c r="A3081" s="201"/>
      <c r="B3081" s="201"/>
      <c r="C3081" s="201"/>
      <c r="D3081" s="361"/>
    </row>
    <row r="3082" spans="1:4" ht="13.5">
      <c r="A3082" s="201"/>
      <c r="B3082" s="201"/>
      <c r="C3082" s="201"/>
      <c r="D3082" s="361"/>
    </row>
    <row r="3083" spans="1:4" ht="13.5">
      <c r="A3083" s="201"/>
      <c r="B3083" s="201"/>
      <c r="C3083" s="201"/>
      <c r="D3083" s="361"/>
    </row>
    <row r="3084" spans="1:4" ht="13.5">
      <c r="A3084" s="201"/>
      <c r="B3084" s="201"/>
      <c r="C3084" s="201"/>
      <c r="D3084" s="361"/>
    </row>
    <row r="3085" spans="1:4" ht="13.5">
      <c r="A3085" s="201"/>
      <c r="B3085" s="201"/>
      <c r="C3085" s="201"/>
      <c r="D3085" s="361"/>
    </row>
    <row r="3086" spans="1:4" ht="13.5">
      <c r="A3086" s="201"/>
      <c r="B3086" s="201"/>
      <c r="C3086" s="201"/>
      <c r="D3086" s="361"/>
    </row>
    <row r="3087" spans="1:4" ht="13.5">
      <c r="A3087" s="201"/>
      <c r="B3087" s="201"/>
      <c r="C3087" s="201"/>
      <c r="D3087" s="361"/>
    </row>
    <row r="3088" spans="1:4" ht="13.5">
      <c r="A3088" s="201"/>
      <c r="B3088" s="201"/>
      <c r="C3088" s="201"/>
      <c r="D3088" s="361"/>
    </row>
    <row r="3089" spans="1:4" ht="13.5">
      <c r="A3089" s="201"/>
      <c r="B3089" s="201"/>
      <c r="C3089" s="201"/>
      <c r="D3089" s="361"/>
    </row>
    <row r="3090" spans="1:4" ht="13.5">
      <c r="A3090" s="201"/>
      <c r="B3090" s="201"/>
      <c r="C3090" s="201"/>
      <c r="D3090" s="361"/>
    </row>
    <row r="3091" spans="1:4" ht="13.5">
      <c r="A3091" s="201"/>
      <c r="B3091" s="201"/>
      <c r="C3091" s="201"/>
      <c r="D3091" s="361"/>
    </row>
    <row r="3092" spans="1:4" ht="13.5">
      <c r="A3092" s="201"/>
      <c r="B3092" s="201"/>
      <c r="C3092" s="201"/>
      <c r="D3092" s="361"/>
    </row>
    <row r="3093" spans="1:4" ht="13.5">
      <c r="A3093" s="201"/>
      <c r="B3093" s="201"/>
      <c r="C3093" s="201"/>
      <c r="D3093" s="361"/>
    </row>
    <row r="3094" spans="1:4" ht="13.5">
      <c r="A3094" s="201"/>
      <c r="B3094" s="201"/>
      <c r="C3094" s="201"/>
      <c r="D3094" s="361"/>
    </row>
    <row r="3095" spans="1:4" ht="13.5">
      <c r="A3095" s="201"/>
      <c r="B3095" s="201"/>
      <c r="C3095" s="201"/>
      <c r="D3095" s="361"/>
    </row>
    <row r="3096" spans="1:4" ht="13.5">
      <c r="A3096" s="201"/>
      <c r="B3096" s="201"/>
      <c r="C3096" s="201"/>
      <c r="D3096" s="361"/>
    </row>
    <row r="3097" spans="1:4" ht="13.5">
      <c r="A3097" s="201"/>
      <c r="B3097" s="201"/>
      <c r="C3097" s="201"/>
      <c r="D3097" s="361"/>
    </row>
    <row r="3098" spans="1:4" ht="13.5">
      <c r="A3098" s="201"/>
      <c r="B3098" s="201"/>
      <c r="C3098" s="201"/>
      <c r="D3098" s="361"/>
    </row>
    <row r="3099" spans="1:4" ht="13.5">
      <c r="A3099" s="201"/>
      <c r="B3099" s="201"/>
      <c r="C3099" s="201"/>
      <c r="D3099" s="362"/>
    </row>
    <row r="3100" spans="1:4" ht="13.5">
      <c r="A3100" s="201"/>
      <c r="B3100" s="201"/>
      <c r="C3100" s="201"/>
      <c r="D3100" s="362"/>
    </row>
    <row r="3101" spans="1:4" ht="13.5">
      <c r="A3101" s="201"/>
      <c r="B3101" s="201"/>
      <c r="C3101" s="201"/>
      <c r="D3101" s="362"/>
    </row>
    <row r="3102" spans="1:4" ht="13.5">
      <c r="A3102" s="201"/>
      <c r="B3102" s="201"/>
      <c r="C3102" s="201"/>
      <c r="D3102" s="362"/>
    </row>
    <row r="3103" spans="1:4" ht="13.5">
      <c r="A3103" s="201"/>
      <c r="B3103" s="201"/>
      <c r="C3103" s="201"/>
      <c r="D3103" s="362"/>
    </row>
    <row r="3104" spans="1:4" ht="13.5">
      <c r="A3104" s="201"/>
      <c r="B3104" s="201"/>
      <c r="C3104" s="201"/>
      <c r="D3104" s="362"/>
    </row>
    <row r="3105" spans="1:4" ht="13.5">
      <c r="A3105" s="201"/>
      <c r="B3105" s="201"/>
      <c r="C3105" s="201"/>
      <c r="D3105" s="362"/>
    </row>
    <row r="3106" spans="1:4" ht="13.5">
      <c r="A3106" s="201"/>
      <c r="B3106" s="201"/>
      <c r="C3106" s="201"/>
      <c r="D3106" s="362"/>
    </row>
    <row r="3107" spans="1:4" ht="13.5">
      <c r="A3107" s="201"/>
      <c r="B3107" s="201"/>
      <c r="C3107" s="201"/>
      <c r="D3107" s="362"/>
    </row>
    <row r="3108" spans="1:4" ht="13.5">
      <c r="A3108" s="201"/>
      <c r="B3108" s="201"/>
      <c r="C3108" s="201"/>
      <c r="D3108" s="362"/>
    </row>
    <row r="3109" spans="1:4" ht="13.5">
      <c r="A3109" s="201"/>
      <c r="B3109" s="201"/>
      <c r="C3109" s="201"/>
      <c r="D3109" s="362"/>
    </row>
    <row r="3110" spans="1:4" ht="13.5">
      <c r="A3110" s="201"/>
      <c r="B3110" s="201"/>
      <c r="C3110" s="201"/>
      <c r="D3110" s="362"/>
    </row>
    <row r="3111" spans="1:4" ht="13.5">
      <c r="A3111" s="201"/>
      <c r="B3111" s="201"/>
      <c r="C3111" s="201"/>
      <c r="D3111" s="362"/>
    </row>
    <row r="3112" spans="1:4" ht="13.5">
      <c r="A3112" s="201"/>
      <c r="B3112" s="201"/>
      <c r="C3112" s="201"/>
      <c r="D3112" s="362"/>
    </row>
    <row r="3113" spans="1:4" ht="13.5">
      <c r="A3113" s="201"/>
      <c r="B3113" s="201"/>
      <c r="C3113" s="201"/>
      <c r="D3113" s="362"/>
    </row>
    <row r="3114" spans="1:4" ht="13.5">
      <c r="A3114" s="201"/>
      <c r="B3114" s="201"/>
      <c r="C3114" s="201"/>
      <c r="D3114" s="362"/>
    </row>
    <row r="3115" spans="1:4" ht="13.5">
      <c r="A3115" s="201"/>
      <c r="B3115" s="201"/>
      <c r="C3115" s="201"/>
      <c r="D3115" s="362"/>
    </row>
    <row r="3116" spans="1:4" ht="13.5">
      <c r="A3116" s="201"/>
      <c r="B3116" s="201"/>
      <c r="C3116" s="201"/>
      <c r="D3116" s="362"/>
    </row>
    <row r="3117" spans="1:4" ht="13.5">
      <c r="A3117" s="201"/>
      <c r="B3117" s="201"/>
      <c r="C3117" s="201"/>
      <c r="D3117" s="362"/>
    </row>
    <row r="3118" spans="1:4" ht="13.5">
      <c r="A3118" s="201"/>
      <c r="B3118" s="201"/>
      <c r="C3118" s="201"/>
      <c r="D3118" s="362"/>
    </row>
    <row r="3119" spans="1:4" ht="13.5">
      <c r="A3119" s="201"/>
      <c r="B3119" s="201"/>
      <c r="C3119" s="201"/>
      <c r="D3119" s="362"/>
    </row>
    <row r="3120" spans="1:4" ht="13.5">
      <c r="A3120" s="201"/>
      <c r="B3120" s="201"/>
      <c r="C3120" s="201"/>
      <c r="D3120" s="362"/>
    </row>
    <row r="3121" spans="1:4" ht="13.5">
      <c r="A3121" s="201"/>
      <c r="B3121" s="201"/>
      <c r="C3121" s="201"/>
      <c r="D3121" s="362"/>
    </row>
    <row r="3122" spans="1:4" ht="13.5">
      <c r="A3122" s="201"/>
      <c r="B3122" s="201"/>
      <c r="C3122" s="201"/>
      <c r="D3122" s="362"/>
    </row>
    <row r="3123" spans="1:4" ht="13.5">
      <c r="A3123" s="201"/>
      <c r="B3123" s="201"/>
      <c r="C3123" s="201"/>
      <c r="D3123" s="361"/>
    </row>
    <row r="3124" spans="1:4" ht="13.5">
      <c r="A3124" s="201"/>
      <c r="B3124" s="201"/>
      <c r="C3124" s="201"/>
      <c r="D3124" s="361"/>
    </row>
    <row r="3125" spans="1:4" ht="13.5">
      <c r="A3125" s="201"/>
      <c r="B3125" s="201"/>
      <c r="C3125" s="201"/>
      <c r="D3125" s="361"/>
    </row>
    <row r="3126" spans="1:4" ht="13.5">
      <c r="A3126" s="201"/>
      <c r="B3126" s="201"/>
      <c r="C3126" s="201"/>
      <c r="D3126" s="362"/>
    </row>
    <row r="3127" spans="1:4" ht="13.5">
      <c r="A3127" s="201"/>
      <c r="B3127" s="201"/>
      <c r="C3127" s="201"/>
      <c r="D3127" s="361"/>
    </row>
    <row r="3128" spans="1:4" ht="13.5">
      <c r="A3128" s="201"/>
      <c r="B3128" s="201"/>
      <c r="C3128" s="201"/>
      <c r="D3128" s="361"/>
    </row>
    <row r="3129" spans="1:4" ht="13.5">
      <c r="A3129" s="201"/>
      <c r="B3129" s="201"/>
      <c r="C3129" s="201"/>
      <c r="D3129" s="361"/>
    </row>
    <row r="3130" spans="1:4" ht="13.5">
      <c r="A3130" s="201"/>
      <c r="B3130" s="201"/>
      <c r="C3130" s="201"/>
      <c r="D3130" s="362"/>
    </row>
    <row r="3131" spans="1:4" ht="13.5">
      <c r="A3131" s="201"/>
      <c r="B3131" s="201"/>
      <c r="C3131" s="201"/>
      <c r="D3131" s="361"/>
    </row>
    <row r="3132" spans="1:4" ht="13.5">
      <c r="A3132" s="201"/>
      <c r="B3132" s="201"/>
      <c r="C3132" s="201"/>
      <c r="D3132" s="362"/>
    </row>
    <row r="3133" spans="1:4" ht="13.5">
      <c r="A3133" s="201"/>
      <c r="B3133" s="201"/>
      <c r="C3133" s="201"/>
      <c r="D3133" s="362"/>
    </row>
    <row r="3134" spans="1:4" ht="13.5">
      <c r="A3134" s="201"/>
      <c r="B3134" s="201"/>
      <c r="C3134" s="201"/>
      <c r="D3134" s="362"/>
    </row>
    <row r="3135" spans="1:4" ht="13.5">
      <c r="A3135" s="201"/>
      <c r="B3135" s="201"/>
      <c r="C3135" s="201"/>
      <c r="D3135" s="361"/>
    </row>
    <row r="3136" spans="1:4" ht="13.5">
      <c r="A3136" s="201"/>
      <c r="B3136" s="201"/>
      <c r="C3136" s="201"/>
      <c r="D3136" s="362"/>
    </row>
    <row r="3137" spans="1:4" ht="13.5">
      <c r="A3137" s="201"/>
      <c r="B3137" s="201"/>
      <c r="C3137" s="201"/>
      <c r="D3137" s="362"/>
    </row>
    <row r="3138" spans="1:4" ht="13.5">
      <c r="A3138" s="201"/>
      <c r="B3138" s="201"/>
      <c r="C3138" s="201"/>
      <c r="D3138" s="362"/>
    </row>
    <row r="3139" spans="1:4" ht="13.5">
      <c r="A3139" s="201"/>
      <c r="B3139" s="201"/>
      <c r="C3139" s="201"/>
      <c r="D3139" s="362"/>
    </row>
    <row r="3140" spans="1:4" ht="13.5">
      <c r="A3140" s="201"/>
      <c r="B3140" s="201"/>
      <c r="C3140" s="201"/>
      <c r="D3140" s="362"/>
    </row>
    <row r="3141" spans="1:4" ht="13.5">
      <c r="A3141" s="201"/>
      <c r="B3141" s="201"/>
      <c r="C3141" s="201"/>
      <c r="D3141" s="362"/>
    </row>
    <row r="3142" spans="1:4" ht="13.5">
      <c r="A3142" s="201"/>
      <c r="B3142" s="201"/>
      <c r="C3142" s="201"/>
      <c r="D3142" s="362"/>
    </row>
    <row r="3143" spans="1:4" ht="13.5">
      <c r="A3143" s="201"/>
      <c r="B3143" s="201"/>
      <c r="C3143" s="201"/>
      <c r="D3143" s="362"/>
    </row>
    <row r="3144" spans="1:4" ht="13.5">
      <c r="A3144" s="201"/>
      <c r="B3144" s="201"/>
      <c r="C3144" s="201"/>
      <c r="D3144" s="362"/>
    </row>
    <row r="3145" spans="1:4" ht="13.5">
      <c r="A3145" s="201"/>
      <c r="B3145" s="201"/>
      <c r="C3145" s="201"/>
      <c r="D3145" s="362"/>
    </row>
    <row r="3146" spans="1:4" ht="13.5">
      <c r="A3146" s="201"/>
      <c r="B3146" s="201"/>
      <c r="C3146" s="201"/>
      <c r="D3146" s="362"/>
    </row>
    <row r="3147" spans="1:4" ht="13.5">
      <c r="A3147" s="201"/>
      <c r="B3147" s="201"/>
      <c r="C3147" s="201"/>
      <c r="D3147" s="361"/>
    </row>
    <row r="3148" spans="1:4" ht="13.5">
      <c r="A3148" s="201"/>
      <c r="B3148" s="201"/>
      <c r="C3148" s="201"/>
      <c r="D3148" s="361"/>
    </row>
    <row r="3149" spans="1:4" ht="13.5">
      <c r="A3149" s="201"/>
      <c r="B3149" s="201"/>
      <c r="C3149" s="201"/>
      <c r="D3149" s="361"/>
    </row>
    <row r="3150" spans="1:4" ht="13.5">
      <c r="A3150" s="201"/>
      <c r="B3150" s="201"/>
      <c r="C3150" s="201"/>
      <c r="D3150" s="361"/>
    </row>
    <row r="3151" spans="1:4" ht="13.5">
      <c r="A3151" s="201"/>
      <c r="B3151" s="201"/>
      <c r="C3151" s="201"/>
      <c r="D3151" s="361"/>
    </row>
    <row r="3152" spans="1:4" ht="13.5">
      <c r="A3152" s="201"/>
      <c r="B3152" s="201"/>
      <c r="C3152" s="201"/>
      <c r="D3152" s="361"/>
    </row>
    <row r="3153" spans="1:4" ht="13.5">
      <c r="A3153" s="201"/>
      <c r="B3153" s="201"/>
      <c r="C3153" s="201"/>
      <c r="D3153" s="361"/>
    </row>
    <row r="3154" spans="1:4" ht="13.5">
      <c r="A3154" s="201"/>
      <c r="B3154" s="201"/>
      <c r="C3154" s="201"/>
      <c r="D3154" s="361"/>
    </row>
    <row r="3155" spans="1:4" ht="13.5">
      <c r="A3155" s="201"/>
      <c r="B3155" s="201"/>
      <c r="C3155" s="201"/>
      <c r="D3155" s="361"/>
    </row>
    <row r="3156" spans="1:4" ht="13.5">
      <c r="A3156" s="201"/>
      <c r="B3156" s="201"/>
      <c r="C3156" s="201"/>
      <c r="D3156" s="361"/>
    </row>
    <row r="3157" spans="1:4" ht="13.5">
      <c r="A3157" s="201"/>
      <c r="B3157" s="201"/>
      <c r="C3157" s="201"/>
      <c r="D3157" s="361"/>
    </row>
    <row r="3158" spans="1:4" ht="13.5">
      <c r="A3158" s="201"/>
      <c r="B3158" s="201"/>
      <c r="C3158" s="201"/>
      <c r="D3158" s="361"/>
    </row>
    <row r="3159" spans="1:4" ht="13.5">
      <c r="A3159" s="201"/>
      <c r="B3159" s="201"/>
      <c r="C3159" s="201"/>
      <c r="D3159" s="361"/>
    </row>
    <row r="3160" spans="1:4" ht="13.5">
      <c r="A3160" s="201"/>
      <c r="B3160" s="201"/>
      <c r="C3160" s="201"/>
      <c r="D3160" s="361"/>
    </row>
    <row r="3161" spans="1:4" ht="13.5">
      <c r="A3161" s="201"/>
      <c r="B3161" s="201"/>
      <c r="C3161" s="201"/>
      <c r="D3161" s="361"/>
    </row>
    <row r="3162" spans="1:4" ht="13.5">
      <c r="A3162" s="201"/>
      <c r="B3162" s="201"/>
      <c r="C3162" s="201"/>
      <c r="D3162" s="361"/>
    </row>
    <row r="3163" spans="1:4" ht="13.5">
      <c r="A3163" s="201"/>
      <c r="B3163" s="201"/>
      <c r="C3163" s="201"/>
      <c r="D3163" s="361"/>
    </row>
    <row r="3164" spans="1:4" ht="13.5">
      <c r="A3164" s="201"/>
      <c r="B3164" s="201"/>
      <c r="C3164" s="201"/>
      <c r="D3164" s="361"/>
    </row>
    <row r="3165" spans="1:4" ht="13.5">
      <c r="A3165" s="201"/>
      <c r="B3165" s="201"/>
      <c r="C3165" s="201"/>
      <c r="D3165" s="361"/>
    </row>
    <row r="3166" spans="1:4" ht="13.5">
      <c r="A3166" s="201"/>
      <c r="B3166" s="201"/>
      <c r="C3166" s="201"/>
      <c r="D3166" s="361"/>
    </row>
    <row r="3167" spans="1:4" ht="13.5">
      <c r="A3167" s="201"/>
      <c r="B3167" s="201"/>
      <c r="C3167" s="201"/>
      <c r="D3167" s="361"/>
    </row>
    <row r="3168" spans="1:4" ht="13.5">
      <c r="A3168" s="201"/>
      <c r="B3168" s="201"/>
      <c r="C3168" s="201"/>
      <c r="D3168" s="361"/>
    </row>
    <row r="3169" spans="1:4" ht="13.5">
      <c r="A3169" s="201"/>
      <c r="B3169" s="201"/>
      <c r="C3169" s="201"/>
      <c r="D3169" s="361"/>
    </row>
    <row r="3170" spans="1:4" ht="13.5">
      <c r="A3170" s="201"/>
      <c r="B3170" s="201"/>
      <c r="C3170" s="201"/>
      <c r="D3170" s="361"/>
    </row>
    <row r="3171" spans="1:4" ht="13.5">
      <c r="A3171" s="201"/>
      <c r="B3171" s="201"/>
      <c r="C3171" s="201"/>
      <c r="D3171" s="361"/>
    </row>
    <row r="3172" spans="1:4" ht="13.5">
      <c r="A3172" s="201"/>
      <c r="B3172" s="201"/>
      <c r="C3172" s="201"/>
      <c r="D3172" s="361"/>
    </row>
    <row r="3173" spans="1:4" ht="13.5">
      <c r="A3173" s="201"/>
      <c r="B3173" s="201"/>
      <c r="C3173" s="201"/>
      <c r="D3173" s="361"/>
    </row>
    <row r="3174" spans="1:4" ht="13.5">
      <c r="A3174" s="201"/>
      <c r="B3174" s="201"/>
      <c r="C3174" s="201"/>
      <c r="D3174" s="361"/>
    </row>
    <row r="3175" spans="1:4" ht="13.5">
      <c r="A3175" s="201"/>
      <c r="B3175" s="201"/>
      <c r="C3175" s="201"/>
      <c r="D3175" s="361"/>
    </row>
    <row r="3176" spans="1:4" ht="13.5">
      <c r="A3176" s="201"/>
      <c r="B3176" s="201"/>
      <c r="C3176" s="201"/>
      <c r="D3176" s="361"/>
    </row>
    <row r="3177" spans="1:4" ht="13.5">
      <c r="A3177" s="201"/>
      <c r="B3177" s="201"/>
      <c r="C3177" s="201"/>
      <c r="D3177" s="361"/>
    </row>
    <row r="3178" spans="1:4" ht="13.5">
      <c r="A3178" s="201"/>
      <c r="B3178" s="201"/>
      <c r="C3178" s="201"/>
      <c r="D3178" s="361"/>
    </row>
    <row r="3179" spans="1:4" ht="13.5">
      <c r="A3179" s="201"/>
      <c r="B3179" s="201"/>
      <c r="C3179" s="201"/>
      <c r="D3179" s="361"/>
    </row>
    <row r="3180" spans="1:4" ht="13.5">
      <c r="A3180" s="201"/>
      <c r="B3180" s="201"/>
      <c r="C3180" s="201"/>
      <c r="D3180" s="361"/>
    </row>
    <row r="3181" spans="1:4" ht="13.5">
      <c r="A3181" s="201"/>
      <c r="B3181" s="201"/>
      <c r="C3181" s="201"/>
      <c r="D3181" s="361"/>
    </row>
    <row r="3182" spans="1:4" ht="13.5">
      <c r="A3182" s="201"/>
      <c r="B3182" s="201"/>
      <c r="C3182" s="201"/>
      <c r="D3182" s="361"/>
    </row>
    <row r="3183" spans="1:4" ht="13.5">
      <c r="A3183" s="201"/>
      <c r="B3183" s="201"/>
      <c r="C3183" s="201"/>
      <c r="D3183" s="361"/>
    </row>
    <row r="3184" spans="1:4" ht="13.5">
      <c r="A3184" s="201"/>
      <c r="B3184" s="201"/>
      <c r="C3184" s="201"/>
      <c r="D3184" s="361"/>
    </row>
    <row r="3185" spans="1:4" ht="13.5">
      <c r="A3185" s="201"/>
      <c r="B3185" s="201"/>
      <c r="C3185" s="201"/>
      <c r="D3185" s="361"/>
    </row>
    <row r="3186" spans="1:4" ht="13.5">
      <c r="A3186" s="201"/>
      <c r="B3186" s="201"/>
      <c r="C3186" s="201"/>
      <c r="D3186" s="361"/>
    </row>
    <row r="3187" spans="1:4" ht="13.5">
      <c r="A3187" s="201"/>
      <c r="B3187" s="201"/>
      <c r="C3187" s="201"/>
      <c r="D3187" s="361"/>
    </row>
    <row r="3188" spans="1:4" ht="13.5">
      <c r="A3188" s="201"/>
      <c r="B3188" s="201"/>
      <c r="C3188" s="201"/>
      <c r="D3188" s="361"/>
    </row>
    <row r="3189" spans="1:4" ht="13.5">
      <c r="A3189" s="201"/>
      <c r="B3189" s="201"/>
      <c r="C3189" s="201"/>
      <c r="D3189" s="361"/>
    </row>
    <row r="3190" spans="1:4" ht="13.5">
      <c r="A3190" s="201"/>
      <c r="B3190" s="201"/>
      <c r="C3190" s="201"/>
      <c r="D3190" s="361"/>
    </row>
    <row r="3191" spans="1:4" ht="13.5">
      <c r="A3191" s="201"/>
      <c r="B3191" s="201"/>
      <c r="C3191" s="201"/>
      <c r="D3191" s="361"/>
    </row>
    <row r="3192" spans="1:4" ht="13.5">
      <c r="A3192" s="201"/>
      <c r="B3192" s="201"/>
      <c r="C3192" s="201"/>
      <c r="D3192" s="361"/>
    </row>
    <row r="3193" spans="1:4" ht="13.5">
      <c r="A3193" s="201"/>
      <c r="B3193" s="201"/>
      <c r="C3193" s="201"/>
      <c r="D3193" s="361"/>
    </row>
    <row r="3194" spans="1:4" ht="13.5">
      <c r="A3194" s="201"/>
      <c r="B3194" s="201"/>
      <c r="C3194" s="201"/>
      <c r="D3194" s="361"/>
    </row>
    <row r="3195" spans="1:4" ht="13.5">
      <c r="A3195" s="201"/>
      <c r="B3195" s="201"/>
      <c r="C3195" s="201"/>
      <c r="D3195" s="361"/>
    </row>
    <row r="3196" spans="1:4" ht="13.5">
      <c r="A3196" s="201"/>
      <c r="B3196" s="201"/>
      <c r="C3196" s="201"/>
      <c r="D3196" s="361"/>
    </row>
    <row r="3197" spans="1:4" ht="13.5">
      <c r="A3197" s="201"/>
      <c r="B3197" s="201"/>
      <c r="C3197" s="201"/>
      <c r="D3197" s="361"/>
    </row>
    <row r="3198" spans="1:4" ht="13.5">
      <c r="A3198" s="201"/>
      <c r="B3198" s="201"/>
      <c r="C3198" s="201"/>
      <c r="D3198" s="361"/>
    </row>
    <row r="3199" spans="1:4" ht="13.5">
      <c r="A3199" s="201"/>
      <c r="B3199" s="201"/>
      <c r="C3199" s="201"/>
      <c r="D3199" s="362"/>
    </row>
    <row r="3200" spans="1:4" ht="13.5">
      <c r="A3200" s="201"/>
      <c r="B3200" s="201"/>
      <c r="C3200" s="201"/>
      <c r="D3200" s="361"/>
    </row>
    <row r="3201" spans="1:4" ht="13.5">
      <c r="A3201" s="201"/>
      <c r="B3201" s="201"/>
      <c r="C3201" s="201"/>
      <c r="D3201" s="361"/>
    </row>
    <row r="3202" spans="1:4" ht="13.5">
      <c r="A3202" s="201"/>
      <c r="B3202" s="201"/>
      <c r="C3202" s="201"/>
      <c r="D3202" s="361"/>
    </row>
    <row r="3203" spans="1:4" ht="13.5">
      <c r="A3203" s="201"/>
      <c r="B3203" s="201"/>
      <c r="C3203" s="201"/>
      <c r="D3203" s="361"/>
    </row>
    <row r="3204" spans="1:4" ht="13.5">
      <c r="A3204" s="201"/>
      <c r="B3204" s="201"/>
      <c r="C3204" s="201"/>
      <c r="D3204" s="361"/>
    </row>
    <row r="3205" spans="1:4" ht="13.5">
      <c r="A3205" s="201"/>
      <c r="B3205" s="201"/>
      <c r="C3205" s="201"/>
      <c r="D3205" s="361"/>
    </row>
    <row r="3206" spans="1:4" ht="13.5">
      <c r="A3206" s="201"/>
      <c r="B3206" s="201"/>
      <c r="C3206" s="201"/>
      <c r="D3206" s="361"/>
    </row>
    <row r="3207" spans="1:4" ht="13.5">
      <c r="A3207" s="201"/>
      <c r="B3207" s="201"/>
      <c r="C3207" s="201"/>
      <c r="D3207" s="361"/>
    </row>
    <row r="3208" spans="1:4" ht="13.5">
      <c r="A3208" s="201"/>
      <c r="B3208" s="201"/>
      <c r="C3208" s="201"/>
      <c r="D3208" s="361"/>
    </row>
    <row r="3209" spans="1:4" ht="13.5">
      <c r="A3209" s="201"/>
      <c r="B3209" s="201"/>
      <c r="C3209" s="201"/>
      <c r="D3209" s="361"/>
    </row>
    <row r="3210" spans="1:4" ht="13.5">
      <c r="A3210" s="201"/>
      <c r="B3210" s="201"/>
      <c r="C3210" s="201"/>
      <c r="D3210" s="361"/>
    </row>
    <row r="3211" spans="1:4" ht="13.5">
      <c r="A3211" s="201"/>
      <c r="B3211" s="201"/>
      <c r="C3211" s="201"/>
      <c r="D3211" s="361"/>
    </row>
    <row r="3212" spans="1:4" ht="13.5">
      <c r="A3212" s="201"/>
      <c r="B3212" s="201"/>
      <c r="C3212" s="201"/>
      <c r="D3212" s="361"/>
    </row>
    <row r="3213" spans="1:4" ht="13.5">
      <c r="A3213" s="201"/>
      <c r="B3213" s="201"/>
      <c r="C3213" s="201"/>
      <c r="D3213" s="361"/>
    </row>
    <row r="3214" spans="1:4" ht="13.5">
      <c r="A3214" s="201"/>
      <c r="B3214" s="201"/>
      <c r="C3214" s="201"/>
      <c r="D3214" s="361"/>
    </row>
    <row r="3215" spans="1:4" ht="13.5">
      <c r="A3215" s="201"/>
      <c r="B3215" s="201"/>
      <c r="C3215" s="201"/>
      <c r="D3215" s="361"/>
    </row>
    <row r="3216" spans="1:4" ht="13.5">
      <c r="A3216" s="201"/>
      <c r="B3216" s="201"/>
      <c r="C3216" s="201"/>
      <c r="D3216" s="361"/>
    </row>
    <row r="3217" spans="1:4" ht="13.5">
      <c r="A3217" s="201"/>
      <c r="B3217" s="201"/>
      <c r="C3217" s="201"/>
      <c r="D3217" s="361"/>
    </row>
    <row r="3218" spans="1:4" ht="13.5">
      <c r="A3218" s="201"/>
      <c r="B3218" s="201"/>
      <c r="C3218" s="201"/>
      <c r="D3218" s="361"/>
    </row>
    <row r="3219" spans="1:4" ht="13.5">
      <c r="A3219" s="201"/>
      <c r="B3219" s="201"/>
      <c r="C3219" s="201"/>
      <c r="D3219" s="361"/>
    </row>
    <row r="3220" spans="1:4" ht="13.5">
      <c r="A3220" s="201"/>
      <c r="B3220" s="201"/>
      <c r="C3220" s="201"/>
      <c r="D3220" s="361"/>
    </row>
    <row r="3221" spans="1:4" ht="13.5">
      <c r="A3221" s="201"/>
      <c r="B3221" s="201"/>
      <c r="C3221" s="201"/>
      <c r="D3221" s="361"/>
    </row>
    <row r="3222" spans="1:4" ht="13.5">
      <c r="A3222" s="201"/>
      <c r="B3222" s="201"/>
      <c r="C3222" s="201"/>
      <c r="D3222" s="361"/>
    </row>
    <row r="3223" spans="1:4" ht="13.5">
      <c r="A3223" s="201"/>
      <c r="B3223" s="201"/>
      <c r="C3223" s="201"/>
      <c r="D3223" s="361"/>
    </row>
    <row r="3224" spans="1:4" ht="13.5">
      <c r="A3224" s="201"/>
      <c r="B3224" s="201"/>
      <c r="C3224" s="201"/>
      <c r="D3224" s="361"/>
    </row>
    <row r="3225" spans="1:4" ht="13.5">
      <c r="A3225" s="201"/>
      <c r="B3225" s="201"/>
      <c r="C3225" s="201"/>
      <c r="D3225" s="362"/>
    </row>
    <row r="3226" spans="1:4" ht="13.5">
      <c r="A3226" s="201"/>
      <c r="B3226" s="201"/>
      <c r="C3226" s="201"/>
      <c r="D3226" s="362"/>
    </row>
    <row r="3227" spans="1:4" ht="13.5">
      <c r="A3227" s="201"/>
      <c r="B3227" s="201"/>
      <c r="C3227" s="201"/>
      <c r="D3227" s="362"/>
    </row>
    <row r="3228" spans="1:4" ht="13.5">
      <c r="A3228" s="201"/>
      <c r="B3228" s="201"/>
      <c r="C3228" s="201"/>
      <c r="D3228" s="361"/>
    </row>
    <row r="3229" spans="1:4" ht="13.5">
      <c r="A3229" s="201"/>
      <c r="B3229" s="201"/>
      <c r="C3229" s="201"/>
      <c r="D3229" s="361"/>
    </row>
    <row r="3230" spans="1:4" ht="13.5">
      <c r="A3230" s="201"/>
      <c r="B3230" s="201"/>
      <c r="C3230" s="201"/>
      <c r="D3230" s="361"/>
    </row>
    <row r="3231" spans="1:4" ht="13.5">
      <c r="A3231" s="201"/>
      <c r="B3231" s="201"/>
      <c r="C3231" s="201"/>
      <c r="D3231" s="361"/>
    </row>
    <row r="3232" spans="1:4" ht="13.5">
      <c r="A3232" s="201"/>
      <c r="B3232" s="201"/>
      <c r="C3232" s="201"/>
      <c r="D3232" s="362"/>
    </row>
    <row r="3233" spans="1:4" ht="13.5">
      <c r="A3233" s="201"/>
      <c r="B3233" s="201"/>
      <c r="C3233" s="201"/>
      <c r="D3233" s="361"/>
    </row>
    <row r="3234" spans="1:4" ht="13.5">
      <c r="A3234" s="201"/>
      <c r="B3234" s="201"/>
      <c r="C3234" s="201"/>
      <c r="D3234" s="361"/>
    </row>
    <row r="3235" spans="1:4" ht="13.5">
      <c r="A3235" s="201"/>
      <c r="B3235" s="201"/>
      <c r="C3235" s="201"/>
      <c r="D3235" s="362"/>
    </row>
    <row r="3236" spans="1:4" ht="13.5">
      <c r="A3236" s="201"/>
      <c r="B3236" s="201"/>
      <c r="C3236" s="201"/>
      <c r="D3236" s="361"/>
    </row>
    <row r="3237" spans="1:4" ht="13.5">
      <c r="A3237" s="201"/>
      <c r="B3237" s="201"/>
      <c r="C3237" s="201"/>
      <c r="D3237" s="362"/>
    </row>
    <row r="3238" spans="1:4" ht="13.5">
      <c r="A3238" s="201"/>
      <c r="B3238" s="201"/>
      <c r="C3238" s="201"/>
      <c r="D3238" s="362"/>
    </row>
    <row r="3239" spans="1:4" ht="13.5">
      <c r="A3239" s="201"/>
      <c r="B3239" s="201"/>
      <c r="C3239" s="201"/>
      <c r="D3239" s="361"/>
    </row>
    <row r="3240" spans="1:4" ht="13.5">
      <c r="A3240" s="201"/>
      <c r="B3240" s="201"/>
      <c r="C3240" s="201"/>
      <c r="D3240" s="361"/>
    </row>
    <row r="3241" spans="1:4" ht="13.5">
      <c r="A3241" s="201"/>
      <c r="B3241" s="201"/>
      <c r="C3241" s="201"/>
      <c r="D3241" s="362"/>
    </row>
    <row r="3242" spans="1:4" ht="13.5">
      <c r="A3242" s="201"/>
      <c r="B3242" s="201"/>
      <c r="C3242" s="201"/>
      <c r="D3242" s="362"/>
    </row>
    <row r="3243" spans="1:4" ht="13.5">
      <c r="A3243" s="201"/>
      <c r="B3243" s="201"/>
      <c r="C3243" s="201"/>
      <c r="D3243" s="361"/>
    </row>
    <row r="3244" spans="1:4" ht="13.5">
      <c r="A3244" s="201"/>
      <c r="B3244" s="201"/>
      <c r="C3244" s="201"/>
      <c r="D3244" s="362"/>
    </row>
    <row r="3245" spans="1:4" ht="13.5">
      <c r="A3245" s="201"/>
      <c r="B3245" s="201"/>
      <c r="C3245" s="201"/>
      <c r="D3245" s="362"/>
    </row>
    <row r="3246" spans="1:4" ht="13.5">
      <c r="A3246" s="201"/>
      <c r="B3246" s="201"/>
      <c r="C3246" s="201"/>
      <c r="D3246" s="362"/>
    </row>
    <row r="3247" spans="1:4" ht="13.5">
      <c r="A3247" s="201"/>
      <c r="B3247" s="201"/>
      <c r="C3247" s="201"/>
      <c r="D3247" s="362"/>
    </row>
    <row r="3248" spans="1:4" ht="13.5">
      <c r="A3248" s="201"/>
      <c r="B3248" s="201"/>
      <c r="C3248" s="201"/>
      <c r="D3248" s="361"/>
    </row>
    <row r="3249" spans="1:4" ht="13.5">
      <c r="A3249" s="201"/>
      <c r="B3249" s="201"/>
      <c r="C3249" s="201"/>
      <c r="D3249" s="362"/>
    </row>
    <row r="3250" spans="1:4" ht="13.5">
      <c r="A3250" s="201"/>
      <c r="B3250" s="201"/>
      <c r="C3250" s="201"/>
      <c r="D3250" s="362"/>
    </row>
    <row r="3251" spans="1:4" ht="13.5">
      <c r="A3251" s="201"/>
      <c r="B3251" s="201"/>
      <c r="C3251" s="201"/>
      <c r="D3251" s="362"/>
    </row>
    <row r="3252" spans="1:4" ht="13.5">
      <c r="A3252" s="201"/>
      <c r="B3252" s="201"/>
      <c r="C3252" s="201"/>
      <c r="D3252" s="362"/>
    </row>
    <row r="3253" spans="1:4" ht="13.5">
      <c r="A3253" s="201"/>
      <c r="B3253" s="201"/>
      <c r="C3253" s="201"/>
      <c r="D3253" s="361"/>
    </row>
    <row r="3254" spans="1:4" ht="13.5">
      <c r="A3254" s="201"/>
      <c r="B3254" s="201"/>
      <c r="C3254" s="201"/>
      <c r="D3254" s="361"/>
    </row>
    <row r="3255" spans="1:4" ht="13.5">
      <c r="A3255" s="201"/>
      <c r="B3255" s="201"/>
      <c r="C3255" s="201"/>
      <c r="D3255" s="361"/>
    </row>
    <row r="3256" spans="1:4" ht="13.5">
      <c r="A3256" s="201"/>
      <c r="B3256" s="201"/>
      <c r="C3256" s="201"/>
      <c r="D3256" s="361"/>
    </row>
    <row r="3257" spans="1:4" ht="13.5">
      <c r="A3257" s="201"/>
      <c r="B3257" s="201"/>
      <c r="C3257" s="201"/>
      <c r="D3257" s="361"/>
    </row>
    <row r="3258" spans="1:4" ht="13.5">
      <c r="A3258" s="201"/>
      <c r="B3258" s="201"/>
      <c r="C3258" s="201"/>
      <c r="D3258" s="361"/>
    </row>
    <row r="3259" spans="1:4" ht="13.5">
      <c r="A3259" s="201"/>
      <c r="B3259" s="201"/>
      <c r="C3259" s="201"/>
      <c r="D3259" s="362"/>
    </row>
    <row r="3260" spans="1:4" ht="13.5">
      <c r="A3260" s="201"/>
      <c r="B3260" s="201"/>
      <c r="C3260" s="201"/>
      <c r="D3260" s="362"/>
    </row>
    <row r="3261" spans="1:4" ht="13.5">
      <c r="A3261" s="201"/>
      <c r="B3261" s="201"/>
      <c r="C3261" s="201"/>
      <c r="D3261" s="362"/>
    </row>
    <row r="3262" spans="1:4" ht="13.5">
      <c r="A3262" s="201"/>
      <c r="B3262" s="201"/>
      <c r="C3262" s="201"/>
      <c r="D3262" s="362"/>
    </row>
    <row r="3263" spans="1:4" ht="13.5">
      <c r="A3263" s="201"/>
      <c r="B3263" s="201"/>
      <c r="C3263" s="201"/>
      <c r="D3263" s="362"/>
    </row>
    <row r="3264" spans="1:4" ht="13.5">
      <c r="A3264" s="201"/>
      <c r="B3264" s="201"/>
      <c r="C3264" s="201"/>
      <c r="D3264" s="362"/>
    </row>
    <row r="3265" spans="1:4" ht="13.5">
      <c r="A3265" s="201"/>
      <c r="B3265" s="201"/>
      <c r="C3265" s="201"/>
      <c r="D3265" s="362"/>
    </row>
    <row r="3266" spans="1:4" ht="13.5">
      <c r="A3266" s="201"/>
      <c r="B3266" s="201"/>
      <c r="C3266" s="201"/>
      <c r="D3266" s="361"/>
    </row>
    <row r="3267" spans="1:4" ht="13.5">
      <c r="A3267" s="201"/>
      <c r="B3267" s="201"/>
      <c r="C3267" s="201"/>
      <c r="D3267" s="361"/>
    </row>
    <row r="3268" spans="1:4" ht="13.5">
      <c r="A3268" s="201"/>
      <c r="B3268" s="201"/>
      <c r="C3268" s="201"/>
      <c r="D3268" s="362"/>
    </row>
    <row r="3269" spans="1:4" ht="13.5">
      <c r="A3269" s="201"/>
      <c r="B3269" s="201"/>
      <c r="C3269" s="201"/>
      <c r="D3269" s="362"/>
    </row>
    <row r="3270" spans="1:4" ht="13.5">
      <c r="A3270" s="201"/>
      <c r="B3270" s="201"/>
      <c r="C3270" s="201"/>
      <c r="D3270" s="362"/>
    </row>
    <row r="3271" spans="1:4" ht="13.5">
      <c r="A3271" s="201"/>
      <c r="B3271" s="201"/>
      <c r="C3271" s="201"/>
      <c r="D3271" s="361"/>
    </row>
    <row r="3272" spans="1:4" ht="13.5">
      <c r="A3272" s="201"/>
      <c r="B3272" s="201"/>
      <c r="C3272" s="201"/>
      <c r="D3272" s="361"/>
    </row>
    <row r="3273" spans="1:4" ht="13.5">
      <c r="A3273" s="201"/>
      <c r="B3273" s="201"/>
      <c r="C3273" s="201"/>
      <c r="D3273" s="361"/>
    </row>
    <row r="3274" spans="1:4" ht="13.5">
      <c r="A3274" s="201"/>
      <c r="B3274" s="201"/>
      <c r="C3274" s="201"/>
      <c r="D3274" s="361"/>
    </row>
    <row r="3275" spans="1:4" ht="13.5">
      <c r="A3275" s="201"/>
      <c r="B3275" s="201"/>
      <c r="C3275" s="201"/>
      <c r="D3275" s="361"/>
    </row>
    <row r="3276" spans="1:4" ht="13.5">
      <c r="A3276" s="201"/>
      <c r="B3276" s="201"/>
      <c r="C3276" s="201"/>
      <c r="D3276" s="361"/>
    </row>
    <row r="3277" spans="1:4" ht="13.5">
      <c r="A3277" s="201"/>
      <c r="B3277" s="201"/>
      <c r="C3277" s="201"/>
      <c r="D3277" s="361"/>
    </row>
    <row r="3278" spans="1:4" ht="13.5">
      <c r="A3278" s="201"/>
      <c r="B3278" s="201"/>
      <c r="C3278" s="201"/>
      <c r="D3278" s="361"/>
    </row>
    <row r="3279" spans="1:4" ht="13.5">
      <c r="A3279" s="201"/>
      <c r="B3279" s="201"/>
      <c r="C3279" s="201"/>
      <c r="D3279" s="361"/>
    </row>
    <row r="3280" spans="1:4" ht="13.5">
      <c r="A3280" s="201"/>
      <c r="B3280" s="201"/>
      <c r="C3280" s="201"/>
      <c r="D3280" s="361"/>
    </row>
    <row r="3281" spans="1:4" ht="13.5">
      <c r="A3281" s="201"/>
      <c r="B3281" s="201"/>
      <c r="C3281" s="201"/>
      <c r="D3281" s="361"/>
    </row>
    <row r="3282" spans="1:4" ht="13.5">
      <c r="A3282" s="201"/>
      <c r="B3282" s="201"/>
      <c r="C3282" s="201"/>
      <c r="D3282" s="361"/>
    </row>
    <row r="3283" spans="1:4" ht="13.5">
      <c r="A3283" s="201"/>
      <c r="B3283" s="201"/>
      <c r="C3283" s="201"/>
      <c r="D3283" s="361"/>
    </row>
    <row r="3284" spans="1:4" ht="13.5">
      <c r="A3284" s="201"/>
      <c r="B3284" s="201"/>
      <c r="C3284" s="201"/>
      <c r="D3284" s="361"/>
    </row>
    <row r="3285" spans="1:4" ht="13.5">
      <c r="A3285" s="201"/>
      <c r="B3285" s="201"/>
      <c r="C3285" s="201"/>
      <c r="D3285" s="361"/>
    </row>
    <row r="3286" spans="1:4" ht="13.5">
      <c r="A3286" s="201"/>
      <c r="B3286" s="201"/>
      <c r="C3286" s="201"/>
      <c r="D3286" s="361"/>
    </row>
    <row r="3287" spans="1:4" ht="13.5">
      <c r="A3287" s="201"/>
      <c r="B3287" s="201"/>
      <c r="C3287" s="201"/>
      <c r="D3287" s="361"/>
    </row>
    <row r="3288" spans="1:4" ht="13.5">
      <c r="A3288" s="201"/>
      <c r="B3288" s="201"/>
      <c r="C3288" s="201"/>
      <c r="D3288" s="361"/>
    </row>
    <row r="3289" spans="1:4" ht="13.5">
      <c r="A3289" s="201"/>
      <c r="B3289" s="201"/>
      <c r="C3289" s="201"/>
      <c r="D3289" s="361"/>
    </row>
    <row r="3290" spans="1:4" ht="13.5">
      <c r="A3290" s="201"/>
      <c r="B3290" s="201"/>
      <c r="C3290" s="201"/>
      <c r="D3290" s="361"/>
    </row>
    <row r="3291" spans="1:4" ht="13.5">
      <c r="A3291" s="201"/>
      <c r="B3291" s="201"/>
      <c r="C3291" s="201"/>
      <c r="D3291" s="361"/>
    </row>
    <row r="3292" spans="1:4" ht="13.5">
      <c r="A3292" s="201"/>
      <c r="B3292" s="201"/>
      <c r="C3292" s="201"/>
      <c r="D3292" s="361"/>
    </row>
    <row r="3293" spans="1:4" ht="13.5">
      <c r="A3293" s="201"/>
      <c r="B3293" s="201"/>
      <c r="C3293" s="201"/>
      <c r="D3293" s="361"/>
    </row>
    <row r="3294" spans="1:4" ht="13.5">
      <c r="A3294" s="201"/>
      <c r="B3294" s="201"/>
      <c r="C3294" s="201"/>
      <c r="D3294" s="361"/>
    </row>
    <row r="3295" spans="1:4" ht="13.5">
      <c r="A3295" s="201"/>
      <c r="B3295" s="201"/>
      <c r="C3295" s="201"/>
      <c r="D3295" s="361"/>
    </row>
    <row r="3296" spans="1:4" ht="13.5">
      <c r="A3296" s="201"/>
      <c r="B3296" s="201"/>
      <c r="C3296" s="201"/>
      <c r="D3296" s="361"/>
    </row>
    <row r="3297" spans="1:4" ht="13.5">
      <c r="A3297" s="201"/>
      <c r="B3297" s="201"/>
      <c r="C3297" s="201"/>
      <c r="D3297" s="361"/>
    </row>
    <row r="3298" spans="1:4" ht="13.5">
      <c r="A3298" s="201"/>
      <c r="B3298" s="201"/>
      <c r="C3298" s="201"/>
      <c r="D3298" s="361"/>
    </row>
    <row r="3299" spans="1:4" ht="13.5">
      <c r="A3299" s="201"/>
      <c r="B3299" s="201"/>
      <c r="C3299" s="201"/>
      <c r="D3299" s="361"/>
    </row>
    <row r="3300" spans="1:4" ht="13.5">
      <c r="A3300" s="201"/>
      <c r="B3300" s="201"/>
      <c r="C3300" s="201"/>
      <c r="D3300" s="361"/>
    </row>
    <row r="3301" spans="1:4" ht="13.5">
      <c r="A3301" s="201"/>
      <c r="B3301" s="201"/>
      <c r="C3301" s="201"/>
      <c r="D3301" s="361"/>
    </row>
    <row r="3302" spans="1:4" ht="13.5">
      <c r="A3302" s="201"/>
      <c r="B3302" s="201"/>
      <c r="C3302" s="201"/>
      <c r="D3302" s="362"/>
    </row>
    <row r="3303" spans="1:4" ht="13.5">
      <c r="A3303" s="201"/>
      <c r="B3303" s="201"/>
      <c r="C3303" s="201"/>
      <c r="D3303" s="361"/>
    </row>
    <row r="3304" spans="1:4" ht="13.5">
      <c r="A3304" s="201"/>
      <c r="B3304" s="201"/>
      <c r="C3304" s="201"/>
      <c r="D3304" s="361"/>
    </row>
    <row r="3305" spans="1:4" ht="13.5">
      <c r="A3305" s="201"/>
      <c r="B3305" s="201"/>
      <c r="C3305" s="201"/>
      <c r="D3305" s="361"/>
    </row>
    <row r="3306" spans="1:4" ht="13.5">
      <c r="A3306" s="201"/>
      <c r="B3306" s="201"/>
      <c r="C3306" s="201"/>
      <c r="D3306" s="361"/>
    </row>
    <row r="3307" spans="1:4" ht="13.5">
      <c r="A3307" s="201"/>
      <c r="B3307" s="201"/>
      <c r="C3307" s="201"/>
      <c r="D3307" s="361"/>
    </row>
    <row r="3308" spans="1:4" ht="13.5">
      <c r="A3308" s="201"/>
      <c r="B3308" s="201"/>
      <c r="C3308" s="201"/>
      <c r="D3308" s="361"/>
    </row>
    <row r="3309" spans="1:4" ht="13.5">
      <c r="A3309" s="201"/>
      <c r="B3309" s="201"/>
      <c r="C3309" s="201"/>
      <c r="D3309" s="361"/>
    </row>
    <row r="3310" spans="1:4" ht="13.5">
      <c r="A3310" s="201"/>
      <c r="B3310" s="201"/>
      <c r="C3310" s="201"/>
      <c r="D3310" s="361"/>
    </row>
    <row r="3311" spans="1:4" ht="13.5">
      <c r="A3311" s="201"/>
      <c r="B3311" s="201"/>
      <c r="C3311" s="201"/>
      <c r="D3311" s="361"/>
    </row>
    <row r="3312" spans="1:4" ht="13.5">
      <c r="A3312" s="201"/>
      <c r="B3312" s="201"/>
      <c r="C3312" s="201"/>
      <c r="D3312" s="361"/>
    </row>
    <row r="3313" spans="1:4" ht="13.5">
      <c r="A3313" s="201"/>
      <c r="B3313" s="201"/>
      <c r="C3313" s="201"/>
      <c r="D3313" s="361"/>
    </row>
    <row r="3314" spans="1:4" ht="13.5">
      <c r="A3314" s="201"/>
      <c r="B3314" s="201"/>
      <c r="C3314" s="201"/>
      <c r="D3314" s="361"/>
    </row>
    <row r="3315" spans="1:4" ht="13.5">
      <c r="A3315" s="201"/>
      <c r="B3315" s="201"/>
      <c r="C3315" s="201"/>
      <c r="D3315" s="361"/>
    </row>
    <row r="3316" spans="1:4" ht="13.5">
      <c r="A3316" s="201"/>
      <c r="B3316" s="201"/>
      <c r="C3316" s="201"/>
      <c r="D3316" s="361"/>
    </row>
    <row r="3317" spans="1:4" ht="13.5">
      <c r="A3317" s="201"/>
      <c r="B3317" s="201"/>
      <c r="C3317" s="201"/>
      <c r="D3317" s="361"/>
    </row>
    <row r="3318" spans="1:4" ht="13.5">
      <c r="A3318" s="201"/>
      <c r="B3318" s="201"/>
      <c r="C3318" s="201"/>
      <c r="D3318" s="361"/>
    </row>
    <row r="3319" spans="1:4" ht="13.5">
      <c r="A3319" s="201"/>
      <c r="B3319" s="201"/>
      <c r="C3319" s="201"/>
      <c r="D3319" s="361"/>
    </row>
    <row r="3320" spans="1:4" ht="13.5">
      <c r="A3320" s="201"/>
      <c r="B3320" s="201"/>
      <c r="C3320" s="201"/>
      <c r="D3320" s="361"/>
    </row>
    <row r="3321" spans="1:4" ht="13.5">
      <c r="A3321" s="201"/>
      <c r="B3321" s="201"/>
      <c r="C3321" s="201"/>
      <c r="D3321" s="362"/>
    </row>
    <row r="3322" spans="1:4" ht="13.5">
      <c r="A3322" s="201"/>
      <c r="B3322" s="201"/>
      <c r="C3322" s="201"/>
      <c r="D3322" s="361"/>
    </row>
    <row r="3323" spans="1:4" ht="13.5">
      <c r="A3323" s="201"/>
      <c r="B3323" s="201"/>
      <c r="C3323" s="201"/>
      <c r="D3323" s="361"/>
    </row>
    <row r="3324" spans="1:4" ht="13.5">
      <c r="A3324" s="201"/>
      <c r="B3324" s="201"/>
      <c r="C3324" s="201"/>
      <c r="D3324" s="361"/>
    </row>
    <row r="3325" spans="1:4" ht="13.5">
      <c r="A3325" s="201"/>
      <c r="B3325" s="201"/>
      <c r="C3325" s="201"/>
      <c r="D3325" s="361"/>
    </row>
    <row r="3326" spans="1:4" ht="13.5">
      <c r="A3326" s="201"/>
      <c r="B3326" s="201"/>
      <c r="C3326" s="201"/>
      <c r="D3326" s="361"/>
    </row>
    <row r="3327" spans="1:4" ht="13.5">
      <c r="A3327" s="201"/>
      <c r="B3327" s="201"/>
      <c r="C3327" s="201"/>
      <c r="D3327" s="361"/>
    </row>
    <row r="3328" spans="1:4" ht="13.5">
      <c r="A3328" s="201"/>
      <c r="B3328" s="201"/>
      <c r="C3328" s="201"/>
      <c r="D3328" s="361"/>
    </row>
    <row r="3329" spans="1:4" ht="13.5">
      <c r="A3329" s="201"/>
      <c r="B3329" s="201"/>
      <c r="C3329" s="201"/>
      <c r="D3329" s="362"/>
    </row>
    <row r="3330" spans="1:4" ht="13.5">
      <c r="A3330" s="201"/>
      <c r="B3330" s="201"/>
      <c r="C3330" s="201"/>
      <c r="D3330" s="361"/>
    </row>
    <row r="3331" spans="1:4" ht="13.5">
      <c r="A3331" s="201"/>
      <c r="B3331" s="201"/>
      <c r="C3331" s="201"/>
      <c r="D3331" s="361"/>
    </row>
    <row r="3332" spans="1:4" ht="13.5">
      <c r="A3332" s="201"/>
      <c r="B3332" s="201"/>
      <c r="C3332" s="201"/>
      <c r="D3332" s="361"/>
    </row>
    <row r="3333" spans="1:4" ht="13.5">
      <c r="A3333" s="201"/>
      <c r="B3333" s="201"/>
      <c r="C3333" s="201"/>
      <c r="D3333" s="362"/>
    </row>
    <row r="3334" spans="1:4" ht="13.5">
      <c r="A3334" s="201"/>
      <c r="B3334" s="201"/>
      <c r="C3334" s="201"/>
      <c r="D3334" s="361"/>
    </row>
    <row r="3335" spans="1:4" ht="13.5">
      <c r="A3335" s="201"/>
      <c r="B3335" s="201"/>
      <c r="C3335" s="201"/>
      <c r="D3335" s="361"/>
    </row>
    <row r="3336" spans="1:4" ht="13.5">
      <c r="A3336" s="201"/>
      <c r="B3336" s="201"/>
      <c r="C3336" s="201"/>
      <c r="D3336" s="361"/>
    </row>
    <row r="3337" spans="1:4" ht="13.5">
      <c r="A3337" s="201"/>
      <c r="B3337" s="201"/>
      <c r="C3337" s="201"/>
      <c r="D3337" s="361"/>
    </row>
    <row r="3338" spans="1:4" ht="13.5">
      <c r="A3338" s="201"/>
      <c r="B3338" s="201"/>
      <c r="C3338" s="201"/>
      <c r="D3338" s="361"/>
    </row>
    <row r="3339" spans="1:4" ht="13.5">
      <c r="A3339" s="201"/>
      <c r="B3339" s="201"/>
      <c r="C3339" s="201"/>
      <c r="D3339" s="361"/>
    </row>
    <row r="3340" spans="1:4" ht="13.5">
      <c r="A3340" s="201"/>
      <c r="B3340" s="201"/>
      <c r="C3340" s="201"/>
      <c r="D3340" s="361"/>
    </row>
    <row r="3341" spans="1:4" ht="13.5">
      <c r="A3341" s="201"/>
      <c r="B3341" s="201"/>
      <c r="C3341" s="201"/>
      <c r="D3341" s="361"/>
    </row>
    <row r="3342" spans="1:4" ht="13.5">
      <c r="A3342" s="201"/>
      <c r="B3342" s="201"/>
      <c r="C3342" s="201"/>
      <c r="D3342" s="361"/>
    </row>
    <row r="3343" spans="1:4" ht="13.5">
      <c r="A3343" s="201"/>
      <c r="B3343" s="201"/>
      <c r="C3343" s="201"/>
      <c r="D3343" s="361"/>
    </row>
    <row r="3344" spans="1:4" ht="13.5">
      <c r="A3344" s="201"/>
      <c r="B3344" s="201"/>
      <c r="C3344" s="201"/>
      <c r="D3344" s="361"/>
    </row>
    <row r="3345" spans="1:4" ht="13.5">
      <c r="A3345" s="201"/>
      <c r="B3345" s="201"/>
      <c r="C3345" s="201"/>
      <c r="D3345" s="361"/>
    </row>
    <row r="3346" spans="1:4" ht="13.5">
      <c r="A3346" s="201"/>
      <c r="B3346" s="201"/>
      <c r="C3346" s="201"/>
      <c r="D3346" s="361"/>
    </row>
    <row r="3347" spans="1:4" ht="13.5">
      <c r="A3347" s="201"/>
      <c r="B3347" s="201"/>
      <c r="C3347" s="201"/>
      <c r="D3347" s="361"/>
    </row>
    <row r="3348" spans="1:4" ht="13.5">
      <c r="A3348" s="201"/>
      <c r="B3348" s="201"/>
      <c r="C3348" s="201"/>
      <c r="D3348" s="361"/>
    </row>
    <row r="3349" spans="1:4" ht="13.5">
      <c r="A3349" s="201"/>
      <c r="B3349" s="201"/>
      <c r="C3349" s="201"/>
      <c r="D3349" s="361"/>
    </row>
    <row r="3350" spans="1:4" ht="13.5">
      <c r="A3350" s="201"/>
      <c r="B3350" s="201"/>
      <c r="C3350" s="201"/>
      <c r="D3350" s="361"/>
    </row>
    <row r="3351" spans="1:4" ht="13.5">
      <c r="A3351" s="201"/>
      <c r="B3351" s="201"/>
      <c r="C3351" s="201"/>
      <c r="D3351" s="361"/>
    </row>
    <row r="3352" spans="1:4" ht="13.5">
      <c r="A3352" s="201"/>
      <c r="B3352" s="201"/>
      <c r="C3352" s="201"/>
      <c r="D3352" s="361"/>
    </row>
    <row r="3353" spans="1:4" ht="13.5">
      <c r="A3353" s="201"/>
      <c r="B3353" s="201"/>
      <c r="C3353" s="201"/>
      <c r="D3353" s="361"/>
    </row>
    <row r="3354" spans="1:4" ht="13.5">
      <c r="A3354" s="201"/>
      <c r="B3354" s="201"/>
      <c r="C3354" s="201"/>
      <c r="D3354" s="361"/>
    </row>
    <row r="3355" spans="1:4" ht="13.5">
      <c r="A3355" s="201"/>
      <c r="B3355" s="201"/>
      <c r="C3355" s="201"/>
      <c r="D3355" s="361"/>
    </row>
    <row r="3356" spans="1:4" ht="13.5">
      <c r="A3356" s="201"/>
      <c r="B3356" s="201"/>
      <c r="C3356" s="201"/>
      <c r="D3356" s="361"/>
    </row>
    <row r="3357" spans="1:4" ht="13.5">
      <c r="A3357" s="201"/>
      <c r="B3357" s="201"/>
      <c r="C3357" s="201"/>
      <c r="D3357" s="361"/>
    </row>
    <row r="3358" spans="1:4" ht="13.5">
      <c r="A3358" s="201"/>
      <c r="B3358" s="201"/>
      <c r="C3358" s="201"/>
      <c r="D3358" s="361"/>
    </row>
    <row r="3359" spans="1:4" ht="13.5">
      <c r="A3359" s="201"/>
      <c r="B3359" s="201"/>
      <c r="C3359" s="201"/>
      <c r="D3359" s="361"/>
    </row>
    <row r="3360" spans="1:4" ht="13.5">
      <c r="A3360" s="201"/>
      <c r="B3360" s="201"/>
      <c r="C3360" s="201"/>
      <c r="D3360" s="361"/>
    </row>
    <row r="3361" spans="1:4" ht="13.5">
      <c r="A3361" s="201"/>
      <c r="B3361" s="201"/>
      <c r="C3361" s="201"/>
      <c r="D3361" s="361"/>
    </row>
    <row r="3362" spans="1:4" ht="13.5">
      <c r="A3362" s="201"/>
      <c r="B3362" s="201"/>
      <c r="C3362" s="201"/>
      <c r="D3362" s="361"/>
    </row>
    <row r="3363" spans="1:4" ht="13.5">
      <c r="A3363" s="201"/>
      <c r="B3363" s="201"/>
      <c r="C3363" s="201"/>
      <c r="D3363" s="361"/>
    </row>
    <row r="3364" spans="1:4" ht="13.5">
      <c r="A3364" s="201"/>
      <c r="B3364" s="201"/>
      <c r="C3364" s="201"/>
      <c r="D3364" s="361"/>
    </row>
    <row r="3365" spans="1:4" ht="13.5">
      <c r="A3365" s="201"/>
      <c r="B3365" s="201"/>
      <c r="C3365" s="201"/>
      <c r="D3365" s="361"/>
    </row>
    <row r="3366" spans="1:4" ht="13.5">
      <c r="A3366" s="201"/>
      <c r="B3366" s="201"/>
      <c r="C3366" s="201"/>
      <c r="D3366" s="361"/>
    </row>
    <row r="3367" spans="1:4" ht="13.5">
      <c r="A3367" s="201"/>
      <c r="B3367" s="201"/>
      <c r="C3367" s="201"/>
      <c r="D3367" s="361"/>
    </row>
    <row r="3368" spans="1:4" ht="13.5">
      <c r="A3368" s="201"/>
      <c r="B3368" s="201"/>
      <c r="C3368" s="201"/>
      <c r="D3368" s="361"/>
    </row>
    <row r="3369" spans="1:4" ht="13.5">
      <c r="A3369" s="201"/>
      <c r="B3369" s="201"/>
      <c r="C3369" s="201"/>
      <c r="D3369" s="361"/>
    </row>
    <row r="3370" spans="1:4" ht="13.5">
      <c r="A3370" s="201"/>
      <c r="B3370" s="201"/>
      <c r="C3370" s="201"/>
      <c r="D3370" s="361"/>
    </row>
    <row r="3371" spans="1:4" ht="13.5">
      <c r="A3371" s="201"/>
      <c r="B3371" s="201"/>
      <c r="C3371" s="201"/>
      <c r="D3371" s="361"/>
    </row>
    <row r="3372" spans="1:4" ht="13.5">
      <c r="A3372" s="201"/>
      <c r="B3372" s="201"/>
      <c r="C3372" s="201"/>
      <c r="D3372" s="361"/>
    </row>
    <row r="3373" spans="1:4" ht="13.5">
      <c r="A3373" s="201"/>
      <c r="B3373" s="201"/>
      <c r="C3373" s="201"/>
      <c r="D3373" s="361"/>
    </row>
    <row r="3374" spans="1:4" ht="13.5">
      <c r="A3374" s="201"/>
      <c r="B3374" s="201"/>
      <c r="C3374" s="201"/>
      <c r="D3374" s="361"/>
    </row>
    <row r="3375" spans="1:4" ht="13.5">
      <c r="A3375" s="201"/>
      <c r="B3375" s="201"/>
      <c r="C3375" s="201"/>
      <c r="D3375" s="361"/>
    </row>
    <row r="3376" spans="1:4" ht="13.5">
      <c r="A3376" s="201"/>
      <c r="B3376" s="201"/>
      <c r="C3376" s="201"/>
      <c r="D3376" s="361"/>
    </row>
    <row r="3377" spans="1:4" ht="13.5">
      <c r="A3377" s="201"/>
      <c r="B3377" s="201"/>
      <c r="C3377" s="201"/>
      <c r="D3377" s="361"/>
    </row>
    <row r="3378" spans="1:4" ht="13.5">
      <c r="A3378" s="201"/>
      <c r="B3378" s="201"/>
      <c r="C3378" s="201"/>
      <c r="D3378" s="361"/>
    </row>
    <row r="3379" spans="1:4" ht="13.5">
      <c r="A3379" s="201"/>
      <c r="B3379" s="201"/>
      <c r="C3379" s="201"/>
      <c r="D3379" s="361"/>
    </row>
    <row r="3380" spans="1:4" ht="13.5">
      <c r="A3380" s="201"/>
      <c r="B3380" s="201"/>
      <c r="C3380" s="201"/>
      <c r="D3380" s="361"/>
    </row>
    <row r="3381" spans="1:4" ht="13.5">
      <c r="A3381" s="201"/>
      <c r="B3381" s="201"/>
      <c r="C3381" s="201"/>
      <c r="D3381" s="362"/>
    </row>
    <row r="3382" spans="1:4" ht="13.5">
      <c r="A3382" s="201"/>
      <c r="B3382" s="201"/>
      <c r="C3382" s="201"/>
      <c r="D3382" s="362"/>
    </row>
    <row r="3383" spans="1:4" ht="13.5">
      <c r="A3383" s="201"/>
      <c r="B3383" s="201"/>
      <c r="C3383" s="201"/>
      <c r="D3383" s="362"/>
    </row>
    <row r="3384" spans="1:4" ht="13.5">
      <c r="A3384" s="201"/>
      <c r="B3384" s="201"/>
      <c r="C3384" s="201"/>
      <c r="D3384" s="362"/>
    </row>
    <row r="3385" spans="1:4" ht="13.5">
      <c r="A3385" s="201"/>
      <c r="B3385" s="201"/>
      <c r="C3385" s="201"/>
      <c r="D3385" s="362"/>
    </row>
    <row r="3386" spans="1:4" ht="13.5">
      <c r="A3386" s="201"/>
      <c r="B3386" s="201"/>
      <c r="C3386" s="201"/>
      <c r="D3386" s="362"/>
    </row>
    <row r="3387" spans="1:4" ht="13.5">
      <c r="A3387" s="201"/>
      <c r="B3387" s="201"/>
      <c r="C3387" s="201"/>
      <c r="D3387" s="362"/>
    </row>
    <row r="3388" spans="1:4" ht="13.5">
      <c r="A3388" s="201"/>
      <c r="B3388" s="201"/>
      <c r="C3388" s="201"/>
      <c r="D3388" s="362"/>
    </row>
    <row r="3389" spans="1:4" ht="13.5">
      <c r="A3389" s="201"/>
      <c r="B3389" s="201"/>
      <c r="C3389" s="201"/>
      <c r="D3389" s="362"/>
    </row>
    <row r="3390" spans="1:4" ht="13.5">
      <c r="A3390" s="201"/>
      <c r="B3390" s="201"/>
      <c r="C3390" s="201"/>
      <c r="D3390" s="362"/>
    </row>
    <row r="3391" spans="1:4" ht="13.5">
      <c r="A3391" s="201"/>
      <c r="B3391" s="201"/>
      <c r="C3391" s="201"/>
      <c r="D3391" s="362"/>
    </row>
    <row r="3392" spans="1:4" ht="13.5">
      <c r="A3392" s="201"/>
      <c r="B3392" s="201"/>
      <c r="C3392" s="201"/>
      <c r="D3392" s="362"/>
    </row>
    <row r="3393" spans="1:4" ht="13.5">
      <c r="A3393" s="201"/>
      <c r="B3393" s="201"/>
      <c r="C3393" s="201"/>
      <c r="D3393" s="362"/>
    </row>
    <row r="3394" spans="1:4" ht="13.5">
      <c r="A3394" s="201"/>
      <c r="B3394" s="201"/>
      <c r="C3394" s="201"/>
      <c r="D3394" s="362"/>
    </row>
    <row r="3395" spans="1:4" ht="13.5">
      <c r="A3395" s="201"/>
      <c r="B3395" s="201"/>
      <c r="C3395" s="201"/>
      <c r="D3395" s="362"/>
    </row>
    <row r="3396" spans="1:4" ht="13.5">
      <c r="A3396" s="201"/>
      <c r="B3396" s="201"/>
      <c r="C3396" s="201"/>
      <c r="D3396" s="362"/>
    </row>
    <row r="3397" spans="1:4" ht="13.5">
      <c r="A3397" s="201"/>
      <c r="B3397" s="201"/>
      <c r="C3397" s="201"/>
      <c r="D3397" s="362"/>
    </row>
    <row r="3398" spans="1:4" ht="13.5">
      <c r="A3398" s="201"/>
      <c r="B3398" s="201"/>
      <c r="C3398" s="201"/>
      <c r="D3398" s="362"/>
    </row>
    <row r="3399" spans="1:4" ht="13.5">
      <c r="A3399" s="201"/>
      <c r="B3399" s="201"/>
      <c r="C3399" s="201"/>
      <c r="D3399" s="362"/>
    </row>
    <row r="3400" spans="1:4" ht="13.5">
      <c r="A3400" s="201"/>
      <c r="B3400" s="201"/>
      <c r="C3400" s="201"/>
      <c r="D3400" s="362"/>
    </row>
    <row r="3401" spans="1:4" ht="13.5">
      <c r="A3401" s="201"/>
      <c r="B3401" s="201"/>
      <c r="C3401" s="201"/>
      <c r="D3401" s="362"/>
    </row>
    <row r="3402" spans="1:4" ht="13.5">
      <c r="A3402" s="201"/>
      <c r="B3402" s="201"/>
      <c r="C3402" s="201"/>
      <c r="D3402" s="362"/>
    </row>
    <row r="3403" spans="1:4" ht="13.5">
      <c r="A3403" s="201"/>
      <c r="B3403" s="201"/>
      <c r="C3403" s="201"/>
      <c r="D3403" s="362"/>
    </row>
    <row r="3404" spans="1:4" ht="13.5">
      <c r="A3404" s="201"/>
      <c r="B3404" s="201"/>
      <c r="C3404" s="201"/>
      <c r="D3404" s="362"/>
    </row>
    <row r="3405" spans="1:4" ht="13.5">
      <c r="A3405" s="201"/>
      <c r="B3405" s="201"/>
      <c r="C3405" s="201"/>
      <c r="D3405" s="362"/>
    </row>
    <row r="3406" spans="1:4" ht="13.5">
      <c r="A3406" s="201"/>
      <c r="B3406" s="201"/>
      <c r="C3406" s="201"/>
      <c r="D3406" s="362"/>
    </row>
    <row r="3407" spans="1:4" ht="13.5">
      <c r="A3407" s="201"/>
      <c r="B3407" s="201"/>
      <c r="C3407" s="201"/>
      <c r="D3407" s="362"/>
    </row>
    <row r="3408" spans="1:4" ht="13.5">
      <c r="A3408" s="201"/>
      <c r="B3408" s="201"/>
      <c r="C3408" s="201"/>
      <c r="D3408" s="362"/>
    </row>
    <row r="3409" spans="1:4" ht="13.5">
      <c r="A3409" s="201"/>
      <c r="B3409" s="201"/>
      <c r="C3409" s="201"/>
      <c r="D3409" s="362"/>
    </row>
    <row r="3410" spans="1:4" ht="13.5">
      <c r="A3410" s="201"/>
      <c r="B3410" s="201"/>
      <c r="C3410" s="201"/>
      <c r="D3410" s="362"/>
    </row>
    <row r="3411" spans="1:4" ht="13.5">
      <c r="A3411" s="201"/>
      <c r="B3411" s="201"/>
      <c r="C3411" s="201"/>
      <c r="D3411" s="362"/>
    </row>
    <row r="3412" spans="1:4" ht="13.5">
      <c r="A3412" s="201"/>
      <c r="B3412" s="201"/>
      <c r="C3412" s="201"/>
      <c r="D3412" s="362"/>
    </row>
    <row r="3413" spans="1:4" ht="13.5">
      <c r="A3413" s="201"/>
      <c r="B3413" s="201"/>
      <c r="C3413" s="201"/>
      <c r="D3413" s="362"/>
    </row>
    <row r="3414" spans="1:4" ht="13.5">
      <c r="A3414" s="201"/>
      <c r="B3414" s="201"/>
      <c r="C3414" s="201"/>
      <c r="D3414" s="362"/>
    </row>
    <row r="3415" spans="1:4" ht="13.5">
      <c r="A3415" s="201"/>
      <c r="B3415" s="201"/>
      <c r="C3415" s="201"/>
      <c r="D3415" s="362"/>
    </row>
    <row r="3416" spans="1:4" ht="13.5">
      <c r="A3416" s="201"/>
      <c r="B3416" s="201"/>
      <c r="C3416" s="201"/>
      <c r="D3416" s="361"/>
    </row>
    <row r="3417" spans="1:4" ht="13.5">
      <c r="A3417" s="201"/>
      <c r="B3417" s="201"/>
      <c r="C3417" s="201"/>
      <c r="D3417" s="361"/>
    </row>
    <row r="3418" spans="1:4" ht="13.5">
      <c r="A3418" s="201"/>
      <c r="B3418" s="201"/>
      <c r="C3418" s="201"/>
      <c r="D3418" s="361"/>
    </row>
    <row r="3419" spans="1:4" ht="13.5">
      <c r="A3419" s="201"/>
      <c r="B3419" s="201"/>
      <c r="C3419" s="201"/>
      <c r="D3419" s="361"/>
    </row>
    <row r="3420" spans="1:4" ht="13.5">
      <c r="A3420" s="201"/>
      <c r="B3420" s="201"/>
      <c r="C3420" s="201"/>
      <c r="D3420" s="361"/>
    </row>
    <row r="3421" spans="1:4" ht="13.5">
      <c r="A3421" s="201"/>
      <c r="B3421" s="201"/>
      <c r="C3421" s="201"/>
      <c r="D3421" s="362"/>
    </row>
    <row r="3422" spans="1:4" ht="13.5">
      <c r="A3422" s="201"/>
      <c r="B3422" s="201"/>
      <c r="C3422" s="201"/>
      <c r="D3422" s="362"/>
    </row>
    <row r="3423" spans="1:4" ht="13.5">
      <c r="A3423" s="201"/>
      <c r="B3423" s="201"/>
      <c r="C3423" s="201"/>
      <c r="D3423" s="361"/>
    </row>
    <row r="3424" spans="1:4" ht="13.5">
      <c r="A3424" s="201"/>
      <c r="B3424" s="201"/>
      <c r="C3424" s="201"/>
      <c r="D3424" s="361"/>
    </row>
    <row r="3425" spans="1:4" ht="13.5">
      <c r="A3425" s="201"/>
      <c r="B3425" s="201"/>
      <c r="C3425" s="201"/>
      <c r="D3425" s="361"/>
    </row>
    <row r="3426" spans="1:4" ht="13.5">
      <c r="A3426" s="201"/>
      <c r="B3426" s="201"/>
      <c r="C3426" s="201"/>
      <c r="D3426" s="361"/>
    </row>
    <row r="3427" spans="1:4" ht="13.5">
      <c r="A3427" s="201"/>
      <c r="B3427" s="201"/>
      <c r="C3427" s="201"/>
      <c r="D3427" s="361"/>
    </row>
    <row r="3428" spans="1:4" ht="13.5">
      <c r="A3428" s="201"/>
      <c r="B3428" s="201"/>
      <c r="C3428" s="201"/>
      <c r="D3428" s="361"/>
    </row>
    <row r="3429" spans="1:4" ht="13.5">
      <c r="A3429" s="201"/>
      <c r="B3429" s="201"/>
      <c r="C3429" s="201"/>
      <c r="D3429" s="361"/>
    </row>
    <row r="3430" spans="1:4" ht="13.5">
      <c r="A3430" s="201"/>
      <c r="B3430" s="201"/>
      <c r="C3430" s="201"/>
      <c r="D3430" s="361"/>
    </row>
    <row r="3431" spans="1:4" ht="13.5">
      <c r="A3431" s="201"/>
      <c r="B3431" s="201"/>
      <c r="C3431" s="201"/>
      <c r="D3431" s="362"/>
    </row>
    <row r="3432" spans="1:4" ht="13.5">
      <c r="A3432" s="201"/>
      <c r="B3432" s="201"/>
      <c r="C3432" s="201"/>
      <c r="D3432" s="362"/>
    </row>
    <row r="3433" spans="1:4" ht="13.5">
      <c r="A3433" s="201"/>
      <c r="B3433" s="201"/>
      <c r="C3433" s="201"/>
      <c r="D3433" s="362"/>
    </row>
    <row r="3434" spans="1:4" ht="13.5">
      <c r="A3434" s="201"/>
      <c r="B3434" s="201"/>
      <c r="C3434" s="201"/>
      <c r="D3434" s="361"/>
    </row>
    <row r="3435" spans="1:4" ht="13.5">
      <c r="A3435" s="201"/>
      <c r="B3435" s="201"/>
      <c r="C3435" s="201"/>
      <c r="D3435" s="361"/>
    </row>
    <row r="3436" spans="1:4" ht="13.5">
      <c r="A3436" s="201"/>
      <c r="B3436" s="201"/>
      <c r="C3436" s="201"/>
      <c r="D3436" s="361"/>
    </row>
    <row r="3437" spans="1:4" ht="13.5">
      <c r="A3437" s="201"/>
      <c r="B3437" s="201"/>
      <c r="C3437" s="201"/>
      <c r="D3437" s="362"/>
    </row>
    <row r="3438" spans="1:4" ht="13.5">
      <c r="A3438" s="201"/>
      <c r="B3438" s="201"/>
      <c r="C3438" s="201"/>
      <c r="D3438" s="361"/>
    </row>
    <row r="3439" spans="1:4" ht="13.5">
      <c r="A3439" s="201"/>
      <c r="B3439" s="201"/>
      <c r="C3439" s="201"/>
      <c r="D3439" s="361"/>
    </row>
    <row r="3440" spans="1:4" ht="13.5">
      <c r="A3440" s="201"/>
      <c r="B3440" s="201"/>
      <c r="C3440" s="201"/>
      <c r="D3440" s="362"/>
    </row>
    <row r="3441" spans="1:4" ht="13.5">
      <c r="A3441" s="201"/>
      <c r="B3441" s="201"/>
      <c r="C3441" s="201"/>
      <c r="D3441" s="361"/>
    </row>
    <row r="3442" spans="1:4" ht="13.5">
      <c r="A3442" s="201"/>
      <c r="B3442" s="201"/>
      <c r="C3442" s="201"/>
      <c r="D3442" s="361"/>
    </row>
    <row r="3443" spans="1:4" ht="13.5">
      <c r="A3443" s="201"/>
      <c r="B3443" s="201"/>
      <c r="C3443" s="201"/>
      <c r="D3443" s="361"/>
    </row>
    <row r="3444" spans="1:4" ht="13.5">
      <c r="A3444" s="201"/>
      <c r="B3444" s="201"/>
      <c r="C3444" s="201"/>
      <c r="D3444" s="361"/>
    </row>
    <row r="3445" spans="1:4" ht="13.5">
      <c r="A3445" s="201"/>
      <c r="B3445" s="201"/>
      <c r="C3445" s="201"/>
      <c r="D3445" s="361"/>
    </row>
    <row r="3446" spans="1:4" ht="13.5">
      <c r="A3446" s="201"/>
      <c r="B3446" s="201"/>
      <c r="C3446" s="201"/>
      <c r="D3446" s="361"/>
    </row>
    <row r="3447" spans="1:4" ht="13.5">
      <c r="A3447" s="201"/>
      <c r="B3447" s="201"/>
      <c r="C3447" s="201"/>
      <c r="D3447" s="361"/>
    </row>
    <row r="3448" spans="1:4" ht="13.5">
      <c r="A3448" s="201"/>
      <c r="B3448" s="201"/>
      <c r="C3448" s="201"/>
      <c r="D3448" s="361"/>
    </row>
    <row r="3449" spans="1:4" ht="13.5">
      <c r="A3449" s="201"/>
      <c r="B3449" s="201"/>
      <c r="C3449" s="201"/>
      <c r="D3449" s="361"/>
    </row>
    <row r="3450" spans="1:4" ht="13.5">
      <c r="A3450" s="201"/>
      <c r="B3450" s="201"/>
      <c r="C3450" s="201"/>
      <c r="D3450" s="361"/>
    </row>
    <row r="3451" spans="1:4" ht="13.5">
      <c r="A3451" s="201"/>
      <c r="B3451" s="201"/>
      <c r="C3451" s="201"/>
      <c r="D3451" s="361"/>
    </row>
    <row r="3452" spans="1:4" ht="13.5">
      <c r="A3452" s="201"/>
      <c r="B3452" s="201"/>
      <c r="C3452" s="201"/>
      <c r="D3452" s="361"/>
    </row>
    <row r="3453" spans="1:4" ht="13.5">
      <c r="A3453" s="201"/>
      <c r="B3453" s="201"/>
      <c r="C3453" s="201"/>
      <c r="D3453" s="361"/>
    </row>
    <row r="3454" spans="1:4" ht="13.5">
      <c r="A3454" s="201"/>
      <c r="B3454" s="201"/>
      <c r="C3454" s="201"/>
      <c r="D3454" s="361"/>
    </row>
    <row r="3455" spans="1:4" ht="13.5">
      <c r="A3455" s="201"/>
      <c r="B3455" s="201"/>
      <c r="C3455" s="201"/>
      <c r="D3455" s="361"/>
    </row>
    <row r="3456" spans="1:4" ht="13.5">
      <c r="A3456" s="201"/>
      <c r="B3456" s="201"/>
      <c r="C3456" s="201"/>
      <c r="D3456" s="361"/>
    </row>
    <row r="3457" spans="1:4" ht="13.5">
      <c r="A3457" s="201"/>
      <c r="B3457" s="201"/>
      <c r="C3457" s="201"/>
      <c r="D3457" s="361"/>
    </row>
    <row r="3458" spans="1:4" ht="13.5">
      <c r="A3458" s="201"/>
      <c r="B3458" s="201"/>
      <c r="C3458" s="201"/>
      <c r="D3458" s="361"/>
    </row>
    <row r="3459" spans="1:4" ht="13.5">
      <c r="A3459" s="201"/>
      <c r="B3459" s="201"/>
      <c r="C3459" s="201"/>
      <c r="D3459" s="361"/>
    </row>
    <row r="3460" spans="1:4" ht="13.5">
      <c r="A3460" s="201"/>
      <c r="B3460" s="201"/>
      <c r="C3460" s="201"/>
      <c r="D3460" s="361"/>
    </row>
    <row r="3461" spans="1:4" ht="13.5">
      <c r="A3461" s="201"/>
      <c r="B3461" s="201"/>
      <c r="C3461" s="201"/>
      <c r="D3461" s="361"/>
    </row>
    <row r="3462" spans="1:4" ht="13.5">
      <c r="A3462" s="201"/>
      <c r="B3462" s="201"/>
      <c r="C3462" s="201"/>
      <c r="D3462" s="361"/>
    </row>
    <row r="3463" spans="1:4" ht="13.5">
      <c r="A3463" s="201"/>
      <c r="B3463" s="201"/>
      <c r="C3463" s="201"/>
      <c r="D3463" s="361"/>
    </row>
    <row r="3464" spans="1:4" ht="13.5">
      <c r="A3464" s="201"/>
      <c r="B3464" s="201"/>
      <c r="C3464" s="201"/>
      <c r="D3464" s="361"/>
    </row>
    <row r="3465" spans="1:4" ht="13.5">
      <c r="A3465" s="201"/>
      <c r="B3465" s="201"/>
      <c r="C3465" s="201"/>
      <c r="D3465" s="361"/>
    </row>
    <row r="3466" spans="1:4" ht="13.5">
      <c r="A3466" s="201"/>
      <c r="B3466" s="201"/>
      <c r="C3466" s="201"/>
      <c r="D3466" s="361"/>
    </row>
    <row r="3467" spans="1:4" ht="13.5">
      <c r="A3467" s="201"/>
      <c r="B3467" s="201"/>
      <c r="C3467" s="201"/>
      <c r="D3467" s="361"/>
    </row>
    <row r="3468" spans="1:4" ht="13.5">
      <c r="A3468" s="201"/>
      <c r="B3468" s="201"/>
      <c r="C3468" s="201"/>
      <c r="D3468" s="361"/>
    </row>
    <row r="3469" spans="1:4" ht="13.5">
      <c r="A3469" s="201"/>
      <c r="B3469" s="201"/>
      <c r="C3469" s="201"/>
      <c r="D3469" s="361"/>
    </row>
    <row r="3470" spans="1:4" ht="13.5">
      <c r="A3470" s="201"/>
      <c r="B3470" s="201"/>
      <c r="C3470" s="201"/>
      <c r="D3470" s="361"/>
    </row>
    <row r="3471" spans="1:4" ht="13.5">
      <c r="A3471" s="201"/>
      <c r="B3471" s="201"/>
      <c r="C3471" s="201"/>
      <c r="D3471" s="361"/>
    </row>
    <row r="3472" spans="1:4" ht="13.5">
      <c r="A3472" s="201"/>
      <c r="B3472" s="201"/>
      <c r="C3472" s="201"/>
      <c r="D3472" s="361"/>
    </row>
    <row r="3473" spans="1:4" ht="13.5">
      <c r="A3473" s="201"/>
      <c r="B3473" s="201"/>
      <c r="C3473" s="201"/>
      <c r="D3473" s="361"/>
    </row>
    <row r="3474" spans="1:4" ht="13.5">
      <c r="A3474" s="201"/>
      <c r="B3474" s="201"/>
      <c r="C3474" s="201"/>
      <c r="D3474" s="361"/>
    </row>
    <row r="3475" spans="1:4" ht="13.5">
      <c r="A3475" s="201"/>
      <c r="B3475" s="201"/>
      <c r="C3475" s="201"/>
      <c r="D3475" s="361"/>
    </row>
    <row r="3476" spans="1:4" ht="13.5">
      <c r="A3476" s="201"/>
      <c r="B3476" s="201"/>
      <c r="C3476" s="201"/>
      <c r="D3476" s="361"/>
    </row>
    <row r="3477" spans="1:4" ht="13.5">
      <c r="A3477" s="201"/>
      <c r="B3477" s="201"/>
      <c r="C3477" s="201"/>
      <c r="D3477" s="361"/>
    </row>
    <row r="3478" spans="1:4" ht="13.5">
      <c r="A3478" s="201"/>
      <c r="B3478" s="201"/>
      <c r="C3478" s="201"/>
      <c r="D3478" s="361"/>
    </row>
    <row r="3479" spans="1:4" ht="13.5">
      <c r="A3479" s="201"/>
      <c r="B3479" s="201"/>
      <c r="C3479" s="201"/>
      <c r="D3479" s="361"/>
    </row>
    <row r="3480" spans="1:4" ht="13.5">
      <c r="A3480" s="201"/>
      <c r="B3480" s="201"/>
      <c r="C3480" s="201"/>
      <c r="D3480" s="361"/>
    </row>
    <row r="3481" spans="1:4" ht="13.5">
      <c r="A3481" s="201"/>
      <c r="B3481" s="201"/>
      <c r="C3481" s="201"/>
      <c r="D3481" s="361"/>
    </row>
    <row r="3482" spans="1:4" ht="13.5">
      <c r="A3482" s="201"/>
      <c r="B3482" s="201"/>
      <c r="C3482" s="201"/>
      <c r="D3482" s="361"/>
    </row>
    <row r="3483" spans="1:4" ht="13.5">
      <c r="A3483" s="201"/>
      <c r="B3483" s="201"/>
      <c r="C3483" s="201"/>
      <c r="D3483" s="361"/>
    </row>
    <row r="3484" spans="1:4" ht="13.5">
      <c r="A3484" s="201"/>
      <c r="B3484" s="201"/>
      <c r="C3484" s="201"/>
      <c r="D3484" s="361"/>
    </row>
    <row r="3485" spans="1:4" ht="13.5">
      <c r="A3485" s="201"/>
      <c r="B3485" s="201"/>
      <c r="C3485" s="201"/>
      <c r="D3485" s="361"/>
    </row>
    <row r="3486" spans="1:4" ht="13.5">
      <c r="A3486" s="201"/>
      <c r="B3486" s="201"/>
      <c r="C3486" s="201"/>
      <c r="D3486" s="361"/>
    </row>
    <row r="3487" spans="1:4" ht="13.5">
      <c r="A3487" s="201"/>
      <c r="B3487" s="201"/>
      <c r="C3487" s="201"/>
      <c r="D3487" s="361"/>
    </row>
    <row r="3488" spans="1:4" ht="13.5">
      <c r="A3488" s="201"/>
      <c r="B3488" s="201"/>
      <c r="C3488" s="201"/>
      <c r="D3488" s="361"/>
    </row>
    <row r="3489" spans="1:4" ht="13.5">
      <c r="A3489" s="201"/>
      <c r="B3489" s="201"/>
      <c r="C3489" s="201"/>
      <c r="D3489" s="361"/>
    </row>
    <row r="3490" spans="1:4" ht="13.5">
      <c r="A3490" s="201"/>
      <c r="B3490" s="201"/>
      <c r="C3490" s="201"/>
      <c r="D3490" s="361"/>
    </row>
    <row r="3491" spans="1:4" ht="13.5">
      <c r="A3491" s="201"/>
      <c r="B3491" s="201"/>
      <c r="C3491" s="201"/>
      <c r="D3491" s="361"/>
    </row>
    <row r="3492" spans="1:4" ht="13.5">
      <c r="A3492" s="201"/>
      <c r="B3492" s="201"/>
      <c r="C3492" s="201"/>
      <c r="D3492" s="361"/>
    </row>
    <row r="3493" spans="1:4" ht="13.5">
      <c r="A3493" s="201"/>
      <c r="B3493" s="201"/>
      <c r="C3493" s="201"/>
      <c r="D3493" s="361"/>
    </row>
    <row r="3494" spans="1:4" ht="13.5">
      <c r="A3494" s="201"/>
      <c r="B3494" s="201"/>
      <c r="C3494" s="201"/>
      <c r="D3494" s="361"/>
    </row>
    <row r="3495" spans="1:4" ht="13.5">
      <c r="A3495" s="201"/>
      <c r="B3495" s="201"/>
      <c r="C3495" s="201"/>
      <c r="D3495" s="361"/>
    </row>
    <row r="3496" spans="1:4" ht="13.5">
      <c r="A3496" s="201"/>
      <c r="B3496" s="201"/>
      <c r="C3496" s="201"/>
      <c r="D3496" s="361"/>
    </row>
    <row r="3497" spans="1:4" ht="13.5">
      <c r="A3497" s="201"/>
      <c r="B3497" s="201"/>
      <c r="C3497" s="201"/>
      <c r="D3497" s="361"/>
    </row>
    <row r="3498" spans="1:4" ht="13.5">
      <c r="A3498" s="201"/>
      <c r="B3498" s="201"/>
      <c r="C3498" s="201"/>
      <c r="D3498" s="361"/>
    </row>
    <row r="3499" spans="1:4" ht="13.5">
      <c r="A3499" s="201"/>
      <c r="B3499" s="201"/>
      <c r="C3499" s="201"/>
      <c r="D3499" s="361"/>
    </row>
    <row r="3500" spans="1:4" ht="13.5">
      <c r="A3500" s="201"/>
      <c r="B3500" s="201"/>
      <c r="C3500" s="201"/>
      <c r="D3500" s="361"/>
    </row>
    <row r="3501" spans="1:4" ht="13.5">
      <c r="A3501" s="201"/>
      <c r="B3501" s="201"/>
      <c r="C3501" s="201"/>
      <c r="D3501" s="361"/>
    </row>
    <row r="3502" spans="1:4" ht="13.5">
      <c r="A3502" s="201"/>
      <c r="B3502" s="201"/>
      <c r="C3502" s="201"/>
      <c r="D3502" s="361"/>
    </row>
    <row r="3503" spans="1:4" ht="13.5">
      <c r="A3503" s="201"/>
      <c r="B3503" s="201"/>
      <c r="C3503" s="201"/>
      <c r="D3503" s="361"/>
    </row>
    <row r="3504" spans="1:4" ht="13.5">
      <c r="A3504" s="201"/>
      <c r="B3504" s="201"/>
      <c r="C3504" s="201"/>
      <c r="D3504" s="361"/>
    </row>
    <row r="3505" spans="1:4" ht="13.5">
      <c r="A3505" s="201"/>
      <c r="B3505" s="201"/>
      <c r="C3505" s="201"/>
      <c r="D3505" s="361"/>
    </row>
    <row r="3506" spans="1:4" ht="13.5">
      <c r="A3506" s="201"/>
      <c r="B3506" s="201"/>
      <c r="C3506" s="201"/>
      <c r="D3506" s="361"/>
    </row>
    <row r="3507" spans="1:4" ht="13.5">
      <c r="A3507" s="201"/>
      <c r="B3507" s="201"/>
      <c r="C3507" s="201"/>
      <c r="D3507" s="361"/>
    </row>
    <row r="3508" spans="1:4" ht="13.5">
      <c r="A3508" s="201"/>
      <c r="B3508" s="201"/>
      <c r="C3508" s="201"/>
      <c r="D3508" s="361"/>
    </row>
    <row r="3509" spans="1:4" ht="13.5">
      <c r="A3509" s="201"/>
      <c r="B3509" s="201"/>
      <c r="C3509" s="201"/>
      <c r="D3509" s="361"/>
    </row>
    <row r="3510" spans="1:4" ht="13.5">
      <c r="A3510" s="201"/>
      <c r="B3510" s="201"/>
      <c r="C3510" s="201"/>
      <c r="D3510" s="361"/>
    </row>
    <row r="3511" spans="1:4" ht="13.5">
      <c r="A3511" s="201"/>
      <c r="B3511" s="201"/>
      <c r="C3511" s="201"/>
      <c r="D3511" s="361"/>
    </row>
    <row r="3512" spans="1:4" ht="13.5">
      <c r="A3512" s="201"/>
      <c r="B3512" s="201"/>
      <c r="C3512" s="201"/>
      <c r="D3512" s="361"/>
    </row>
    <row r="3513" spans="1:4" ht="13.5">
      <c r="A3513" s="201"/>
      <c r="B3513" s="201"/>
      <c r="C3513" s="201"/>
      <c r="D3513" s="361"/>
    </row>
    <row r="3514" spans="1:4" ht="13.5">
      <c r="A3514" s="201"/>
      <c r="B3514" s="201"/>
      <c r="C3514" s="201"/>
      <c r="D3514" s="361"/>
    </row>
    <row r="3515" spans="1:4" ht="13.5">
      <c r="A3515" s="201"/>
      <c r="B3515" s="201"/>
      <c r="C3515" s="201"/>
      <c r="D3515" s="361"/>
    </row>
    <row r="3516" spans="1:4" ht="13.5">
      <c r="A3516" s="201"/>
      <c r="B3516" s="201"/>
      <c r="C3516" s="201"/>
      <c r="D3516" s="361"/>
    </row>
    <row r="3517" spans="1:4" ht="13.5">
      <c r="A3517" s="201"/>
      <c r="B3517" s="201"/>
      <c r="C3517" s="201"/>
      <c r="D3517" s="361"/>
    </row>
    <row r="3518" spans="1:4" ht="13.5">
      <c r="A3518" s="201"/>
      <c r="B3518" s="201"/>
      <c r="C3518" s="201"/>
      <c r="D3518" s="361"/>
    </row>
    <row r="3519" spans="1:4" ht="13.5">
      <c r="A3519" s="201"/>
      <c r="B3519" s="201"/>
      <c r="C3519" s="201"/>
      <c r="D3519" s="361"/>
    </row>
    <row r="3520" spans="1:4" ht="13.5">
      <c r="A3520" s="201"/>
      <c r="B3520" s="201"/>
      <c r="C3520" s="201"/>
      <c r="D3520" s="361"/>
    </row>
    <row r="3521" spans="1:4" ht="13.5">
      <c r="A3521" s="201"/>
      <c r="B3521" s="201"/>
      <c r="C3521" s="201"/>
      <c r="D3521" s="361"/>
    </row>
    <row r="3522" spans="1:4" ht="13.5">
      <c r="A3522" s="201"/>
      <c r="B3522" s="201"/>
      <c r="C3522" s="201"/>
      <c r="D3522" s="361"/>
    </row>
    <row r="3523" spans="1:4" ht="13.5">
      <c r="A3523" s="201"/>
      <c r="B3523" s="201"/>
      <c r="C3523" s="201"/>
      <c r="D3523" s="361"/>
    </row>
    <row r="3524" spans="1:4" ht="13.5">
      <c r="A3524" s="201"/>
      <c r="B3524" s="201"/>
      <c r="C3524" s="201"/>
      <c r="D3524" s="361"/>
    </row>
    <row r="3525" spans="1:4" ht="13.5">
      <c r="A3525" s="201"/>
      <c r="B3525" s="201"/>
      <c r="C3525" s="201"/>
      <c r="D3525" s="361"/>
    </row>
    <row r="3526" spans="1:4" ht="13.5">
      <c r="A3526" s="201"/>
      <c r="B3526" s="201"/>
      <c r="C3526" s="201"/>
      <c r="D3526" s="361"/>
    </row>
    <row r="3527" spans="1:4" ht="13.5">
      <c r="A3527" s="201"/>
      <c r="B3527" s="201"/>
      <c r="C3527" s="201"/>
      <c r="D3527" s="361"/>
    </row>
    <row r="3528" spans="1:4" ht="13.5">
      <c r="A3528" s="201"/>
      <c r="B3528" s="201"/>
      <c r="C3528" s="201"/>
      <c r="D3528" s="361"/>
    </row>
    <row r="3529" spans="1:4" ht="13.5">
      <c r="A3529" s="201"/>
      <c r="B3529" s="201"/>
      <c r="C3529" s="201"/>
      <c r="D3529" s="361"/>
    </row>
    <row r="3530" spans="1:4" ht="13.5">
      <c r="A3530" s="201"/>
      <c r="B3530" s="201"/>
      <c r="C3530" s="201"/>
      <c r="D3530" s="361"/>
    </row>
    <row r="3531" spans="1:4" ht="13.5">
      <c r="A3531" s="201"/>
      <c r="B3531" s="201"/>
      <c r="C3531" s="201"/>
      <c r="D3531" s="361"/>
    </row>
    <row r="3532" spans="1:4" ht="13.5">
      <c r="A3532" s="201"/>
      <c r="B3532" s="201"/>
      <c r="C3532" s="201"/>
      <c r="D3532" s="361"/>
    </row>
    <row r="3533" spans="1:4" ht="13.5">
      <c r="A3533" s="201"/>
      <c r="B3533" s="201"/>
      <c r="C3533" s="201"/>
      <c r="D3533" s="361"/>
    </row>
    <row r="3534" spans="1:4" ht="13.5">
      <c r="A3534" s="201"/>
      <c r="B3534" s="201"/>
      <c r="C3534" s="201"/>
      <c r="D3534" s="361"/>
    </row>
    <row r="3535" spans="1:4" ht="13.5">
      <c r="A3535" s="201"/>
      <c r="B3535" s="201"/>
      <c r="C3535" s="201"/>
      <c r="D3535" s="361"/>
    </row>
    <row r="3536" spans="1:4" ht="13.5">
      <c r="A3536" s="201"/>
      <c r="B3536" s="201"/>
      <c r="C3536" s="201"/>
      <c r="D3536" s="361"/>
    </row>
    <row r="3537" spans="1:4" ht="13.5">
      <c r="A3537" s="201"/>
      <c r="B3537" s="201"/>
      <c r="C3537" s="201"/>
      <c r="D3537" s="361"/>
    </row>
    <row r="3538" spans="1:4" ht="13.5">
      <c r="A3538" s="201"/>
      <c r="B3538" s="201"/>
      <c r="C3538" s="201"/>
      <c r="D3538" s="361"/>
    </row>
    <row r="3539" spans="1:4" ht="13.5">
      <c r="A3539" s="201"/>
      <c r="B3539" s="201"/>
      <c r="C3539" s="201"/>
      <c r="D3539" s="361"/>
    </row>
    <row r="3540" spans="1:4" ht="13.5">
      <c r="A3540" s="201"/>
      <c r="B3540" s="201"/>
      <c r="C3540" s="201"/>
      <c r="D3540" s="361"/>
    </row>
    <row r="3541" spans="1:4" ht="13.5">
      <c r="A3541" s="201"/>
      <c r="B3541" s="201"/>
      <c r="C3541" s="201"/>
      <c r="D3541" s="361"/>
    </row>
    <row r="3542" spans="1:4" ht="13.5">
      <c r="A3542" s="201"/>
      <c r="B3542" s="201"/>
      <c r="C3542" s="201"/>
      <c r="D3542" s="361"/>
    </row>
    <row r="3543" spans="1:4" ht="13.5">
      <c r="A3543" s="201"/>
      <c r="B3543" s="201"/>
      <c r="C3543" s="201"/>
      <c r="D3543" s="361"/>
    </row>
    <row r="3544" spans="1:4" ht="13.5">
      <c r="A3544" s="201"/>
      <c r="B3544" s="201"/>
      <c r="C3544" s="201"/>
      <c r="D3544" s="361"/>
    </row>
    <row r="3545" spans="1:4" ht="13.5">
      <c r="A3545" s="201"/>
      <c r="B3545" s="201"/>
      <c r="C3545" s="201"/>
      <c r="D3545" s="361"/>
    </row>
    <row r="3546" spans="1:4" ht="13.5">
      <c r="A3546" s="201"/>
      <c r="B3546" s="201"/>
      <c r="C3546" s="201"/>
      <c r="D3546" s="361"/>
    </row>
    <row r="3547" spans="1:4" ht="13.5">
      <c r="A3547" s="201"/>
      <c r="B3547" s="201"/>
      <c r="C3547" s="201"/>
      <c r="D3547" s="361"/>
    </row>
    <row r="3548" spans="1:4" ht="13.5">
      <c r="A3548" s="201"/>
      <c r="B3548" s="201"/>
      <c r="C3548" s="201"/>
      <c r="D3548" s="361"/>
    </row>
    <row r="3549" spans="1:4" ht="13.5">
      <c r="A3549" s="201"/>
      <c r="B3549" s="201"/>
      <c r="C3549" s="201"/>
      <c r="D3549" s="361"/>
    </row>
    <row r="3550" spans="1:4" ht="13.5">
      <c r="A3550" s="201"/>
      <c r="B3550" s="201"/>
      <c r="C3550" s="201"/>
      <c r="D3550" s="361"/>
    </row>
    <row r="3551" spans="1:4" ht="13.5">
      <c r="A3551" s="201"/>
      <c r="B3551" s="201"/>
      <c r="C3551" s="201"/>
      <c r="D3551" s="361"/>
    </row>
    <row r="3552" spans="1:4" ht="13.5">
      <c r="A3552" s="201"/>
      <c r="B3552" s="201"/>
      <c r="C3552" s="201"/>
      <c r="D3552" s="361"/>
    </row>
    <row r="3553" spans="1:4" ht="13.5">
      <c r="A3553" s="201"/>
      <c r="B3553" s="201"/>
      <c r="C3553" s="201"/>
      <c r="D3553" s="361"/>
    </row>
    <row r="3554" spans="1:4" ht="13.5">
      <c r="A3554" s="201"/>
      <c r="B3554" s="201"/>
      <c r="C3554" s="201"/>
      <c r="D3554" s="361"/>
    </row>
    <row r="3555" spans="1:4" ht="13.5">
      <c r="A3555" s="201"/>
      <c r="B3555" s="201"/>
      <c r="C3555" s="201"/>
      <c r="D3555" s="361"/>
    </row>
    <row r="3556" spans="1:4" ht="13.5">
      <c r="A3556" s="201"/>
      <c r="B3556" s="201"/>
      <c r="C3556" s="201"/>
      <c r="D3556" s="361"/>
    </row>
    <row r="3557" spans="1:4" ht="13.5">
      <c r="A3557" s="201"/>
      <c r="B3557" s="201"/>
      <c r="C3557" s="201"/>
      <c r="D3557" s="361"/>
    </row>
    <row r="3558" spans="1:4" ht="13.5">
      <c r="A3558" s="201"/>
      <c r="B3558" s="201"/>
      <c r="C3558" s="201"/>
      <c r="D3558" s="361"/>
    </row>
    <row r="3559" spans="1:4" ht="13.5">
      <c r="A3559" s="201"/>
      <c r="B3559" s="201"/>
      <c r="C3559" s="201"/>
      <c r="D3559" s="361"/>
    </row>
    <row r="3560" spans="1:4" ht="13.5">
      <c r="A3560" s="201"/>
      <c r="B3560" s="201"/>
      <c r="C3560" s="201"/>
      <c r="D3560" s="361"/>
    </row>
    <row r="3561" spans="1:4" ht="13.5">
      <c r="A3561" s="201"/>
      <c r="B3561" s="201"/>
      <c r="C3561" s="201"/>
      <c r="D3561" s="361"/>
    </row>
    <row r="3562" spans="1:4" ht="13.5">
      <c r="A3562" s="201"/>
      <c r="B3562" s="201"/>
      <c r="C3562" s="201"/>
      <c r="D3562" s="361"/>
    </row>
    <row r="3563" spans="1:4" ht="13.5">
      <c r="A3563" s="201"/>
      <c r="B3563" s="201"/>
      <c r="C3563" s="201"/>
      <c r="D3563" s="361"/>
    </row>
    <row r="3564" spans="1:4" ht="13.5">
      <c r="A3564" s="201"/>
      <c r="B3564" s="201"/>
      <c r="C3564" s="201"/>
      <c r="D3564" s="361"/>
    </row>
    <row r="3565" spans="1:4" ht="13.5">
      <c r="A3565" s="201"/>
      <c r="B3565" s="201"/>
      <c r="C3565" s="201"/>
      <c r="D3565" s="361"/>
    </row>
    <row r="3566" spans="1:4" ht="13.5">
      <c r="A3566" s="201"/>
      <c r="B3566" s="201"/>
      <c r="C3566" s="201"/>
      <c r="D3566" s="361"/>
    </row>
    <row r="3567" spans="1:4" ht="13.5">
      <c r="A3567" s="201"/>
      <c r="B3567" s="201"/>
      <c r="C3567" s="201"/>
      <c r="D3567" s="361"/>
    </row>
    <row r="3568" spans="1:4" ht="13.5">
      <c r="A3568" s="201"/>
      <c r="B3568" s="201"/>
      <c r="C3568" s="201"/>
      <c r="D3568" s="361"/>
    </row>
    <row r="3569" spans="1:4" ht="13.5">
      <c r="A3569" s="201"/>
      <c r="B3569" s="201"/>
      <c r="C3569" s="201"/>
      <c r="D3569" s="361"/>
    </row>
    <row r="3570" spans="1:4" ht="13.5">
      <c r="A3570" s="201"/>
      <c r="B3570" s="201"/>
      <c r="C3570" s="201"/>
      <c r="D3570" s="361"/>
    </row>
    <row r="3571" spans="1:4" ht="13.5">
      <c r="A3571" s="201"/>
      <c r="B3571" s="201"/>
      <c r="C3571" s="201"/>
      <c r="D3571" s="361"/>
    </row>
    <row r="3572" spans="1:4" ht="13.5">
      <c r="A3572" s="201"/>
      <c r="B3572" s="201"/>
      <c r="C3572" s="201"/>
      <c r="D3572" s="361"/>
    </row>
    <row r="3573" spans="1:4" ht="13.5">
      <c r="A3573" s="201"/>
      <c r="B3573" s="201"/>
      <c r="C3573" s="201"/>
      <c r="D3573" s="361"/>
    </row>
    <row r="3574" spans="1:4" ht="13.5">
      <c r="A3574" s="201"/>
      <c r="B3574" s="201"/>
      <c r="C3574" s="201"/>
      <c r="D3574" s="361"/>
    </row>
    <row r="3575" spans="1:4" ht="13.5">
      <c r="A3575" s="201"/>
      <c r="B3575" s="201"/>
      <c r="C3575" s="201"/>
      <c r="D3575" s="361"/>
    </row>
    <row r="3576" spans="1:4" ht="13.5">
      <c r="A3576" s="201"/>
      <c r="B3576" s="201"/>
      <c r="C3576" s="201"/>
      <c r="D3576" s="361"/>
    </row>
    <row r="3577" spans="1:4" ht="13.5">
      <c r="A3577" s="201"/>
      <c r="B3577" s="201"/>
      <c r="C3577" s="201"/>
      <c r="D3577" s="361"/>
    </row>
    <row r="3578" spans="1:4" ht="13.5">
      <c r="A3578" s="201"/>
      <c r="B3578" s="201"/>
      <c r="C3578" s="201"/>
      <c r="D3578" s="361"/>
    </row>
    <row r="3579" spans="1:4" ht="13.5">
      <c r="A3579" s="201"/>
      <c r="B3579" s="201"/>
      <c r="C3579" s="201"/>
      <c r="D3579" s="361"/>
    </row>
    <row r="3580" spans="1:4" ht="13.5">
      <c r="A3580" s="201"/>
      <c r="B3580" s="201"/>
      <c r="C3580" s="201"/>
      <c r="D3580" s="361"/>
    </row>
    <row r="3581" spans="1:4" ht="13.5">
      <c r="A3581" s="201"/>
      <c r="B3581" s="201"/>
      <c r="C3581" s="201"/>
      <c r="D3581" s="361"/>
    </row>
    <row r="3582" spans="1:4" ht="13.5">
      <c r="A3582" s="201"/>
      <c r="B3582" s="201"/>
      <c r="C3582" s="201"/>
      <c r="D3582" s="361"/>
    </row>
    <row r="3583" spans="1:4" ht="13.5">
      <c r="A3583" s="201"/>
      <c r="B3583" s="201"/>
      <c r="C3583" s="201"/>
      <c r="D3583" s="361"/>
    </row>
    <row r="3584" spans="1:4" ht="13.5">
      <c r="A3584" s="201"/>
      <c r="B3584" s="201"/>
      <c r="C3584" s="201"/>
      <c r="D3584" s="361"/>
    </row>
    <row r="3585" spans="1:4" ht="13.5">
      <c r="A3585" s="201"/>
      <c r="B3585" s="201"/>
      <c r="C3585" s="201"/>
      <c r="D3585" s="361"/>
    </row>
    <row r="3586" spans="1:4" ht="13.5">
      <c r="A3586" s="201"/>
      <c r="B3586" s="201"/>
      <c r="C3586" s="201"/>
      <c r="D3586" s="361"/>
    </row>
    <row r="3587" spans="1:4" ht="13.5">
      <c r="A3587" s="201"/>
      <c r="B3587" s="201"/>
      <c r="C3587" s="201"/>
      <c r="D3587" s="361"/>
    </row>
    <row r="3588" spans="1:4" ht="13.5">
      <c r="A3588" s="201"/>
      <c r="B3588" s="201"/>
      <c r="C3588" s="201"/>
      <c r="D3588" s="361"/>
    </row>
    <row r="3589" spans="1:4" ht="13.5">
      <c r="A3589" s="201"/>
      <c r="B3589" s="201"/>
      <c r="C3589" s="201"/>
      <c r="D3589" s="361"/>
    </row>
    <row r="3590" spans="1:4" ht="13.5">
      <c r="A3590" s="201"/>
      <c r="B3590" s="201"/>
      <c r="C3590" s="201"/>
      <c r="D3590" s="361"/>
    </row>
    <row r="3591" spans="1:4" ht="13.5">
      <c r="A3591" s="201"/>
      <c r="B3591" s="201"/>
      <c r="C3591" s="201"/>
      <c r="D3591" s="361"/>
    </row>
    <row r="3592" spans="1:4" ht="13.5">
      <c r="A3592" s="201"/>
      <c r="B3592" s="201"/>
      <c r="C3592" s="201"/>
      <c r="D3592" s="361"/>
    </row>
    <row r="3593" spans="1:4" ht="13.5">
      <c r="A3593" s="201"/>
      <c r="B3593" s="201"/>
      <c r="C3593" s="201"/>
      <c r="D3593" s="361"/>
    </row>
    <row r="3594" spans="1:4" ht="13.5">
      <c r="A3594" s="201"/>
      <c r="B3594" s="201"/>
      <c r="C3594" s="201"/>
      <c r="D3594" s="361"/>
    </row>
    <row r="3595" spans="1:4" ht="13.5">
      <c r="A3595" s="201"/>
      <c r="B3595" s="201"/>
      <c r="C3595" s="201"/>
      <c r="D3595" s="361"/>
    </row>
    <row r="3596" spans="1:4" ht="13.5">
      <c r="A3596" s="201"/>
      <c r="B3596" s="201"/>
      <c r="C3596" s="201"/>
      <c r="D3596" s="361"/>
    </row>
    <row r="3597" spans="1:4" ht="13.5">
      <c r="A3597" s="201"/>
      <c r="B3597" s="201"/>
      <c r="C3597" s="201"/>
      <c r="D3597" s="361"/>
    </row>
    <row r="3598" spans="1:4" ht="13.5">
      <c r="A3598" s="201"/>
      <c r="B3598" s="201"/>
      <c r="C3598" s="201"/>
      <c r="D3598" s="361"/>
    </row>
    <row r="3599" spans="1:4" ht="13.5">
      <c r="A3599" s="201"/>
      <c r="B3599" s="201"/>
      <c r="C3599" s="201"/>
      <c r="D3599" s="361"/>
    </row>
    <row r="3600" spans="1:4" ht="13.5">
      <c r="A3600" s="201"/>
      <c r="B3600" s="201"/>
      <c r="C3600" s="201"/>
      <c r="D3600" s="361"/>
    </row>
    <row r="3601" spans="1:4" ht="13.5">
      <c r="A3601" s="201"/>
      <c r="B3601" s="201"/>
      <c r="C3601" s="201"/>
      <c r="D3601" s="361"/>
    </row>
    <row r="3602" spans="1:4" ht="13.5">
      <c r="A3602" s="201"/>
      <c r="B3602" s="201"/>
      <c r="C3602" s="201"/>
      <c r="D3602" s="361"/>
    </row>
    <row r="3603" spans="1:4" ht="13.5">
      <c r="A3603" s="201"/>
      <c r="B3603" s="201"/>
      <c r="C3603" s="201"/>
      <c r="D3603" s="361"/>
    </row>
    <row r="3604" spans="1:4" ht="13.5">
      <c r="A3604" s="201"/>
      <c r="B3604" s="201"/>
      <c r="C3604" s="201"/>
      <c r="D3604" s="361"/>
    </row>
    <row r="3605" spans="1:4" ht="13.5">
      <c r="A3605" s="201"/>
      <c r="B3605" s="201"/>
      <c r="C3605" s="201"/>
      <c r="D3605" s="361"/>
    </row>
    <row r="3606" spans="1:4" ht="13.5">
      <c r="A3606" s="201"/>
      <c r="B3606" s="201"/>
      <c r="C3606" s="201"/>
      <c r="D3606" s="361"/>
    </row>
    <row r="3607" spans="1:4" ht="13.5">
      <c r="A3607" s="201"/>
      <c r="B3607" s="201"/>
      <c r="C3607" s="201"/>
      <c r="D3607" s="361"/>
    </row>
    <row r="3608" spans="1:4" ht="13.5">
      <c r="A3608" s="201"/>
      <c r="B3608" s="201"/>
      <c r="C3608" s="201"/>
      <c r="D3608" s="361"/>
    </row>
    <row r="3609" spans="1:4" ht="13.5">
      <c r="A3609" s="201"/>
      <c r="B3609" s="201"/>
      <c r="C3609" s="201"/>
      <c r="D3609" s="361"/>
    </row>
    <row r="3610" spans="1:4" ht="13.5">
      <c r="A3610" s="201"/>
      <c r="B3610" s="201"/>
      <c r="C3610" s="201"/>
      <c r="D3610" s="361"/>
    </row>
    <row r="3611" spans="1:4" ht="13.5">
      <c r="A3611" s="201"/>
      <c r="B3611" s="201"/>
      <c r="C3611" s="201"/>
      <c r="D3611" s="361"/>
    </row>
    <row r="3612" spans="1:4" ht="13.5">
      <c r="A3612" s="201"/>
      <c r="B3612" s="201"/>
      <c r="C3612" s="201"/>
      <c r="D3612" s="361"/>
    </row>
    <row r="3613" spans="1:4" ht="13.5">
      <c r="A3613" s="201"/>
      <c r="B3613" s="201"/>
      <c r="C3613" s="201"/>
      <c r="D3613" s="361"/>
    </row>
    <row r="3614" spans="1:4" ht="13.5">
      <c r="A3614" s="201"/>
      <c r="B3614" s="201"/>
      <c r="C3614" s="201"/>
      <c r="D3614" s="361"/>
    </row>
    <row r="3615" spans="1:4" ht="13.5">
      <c r="A3615" s="201"/>
      <c r="B3615" s="201"/>
      <c r="C3615" s="201"/>
      <c r="D3615" s="361"/>
    </row>
    <row r="3616" spans="1:4" ht="13.5">
      <c r="A3616" s="201"/>
      <c r="B3616" s="201"/>
      <c r="C3616" s="201"/>
      <c r="D3616" s="361"/>
    </row>
    <row r="3617" spans="1:4" ht="13.5">
      <c r="A3617" s="201"/>
      <c r="B3617" s="201"/>
      <c r="C3617" s="201"/>
      <c r="D3617" s="361"/>
    </row>
    <row r="3618" spans="1:4" ht="13.5">
      <c r="A3618" s="201"/>
      <c r="B3618" s="201"/>
      <c r="C3618" s="201"/>
      <c r="D3618" s="361"/>
    </row>
    <row r="3619" spans="1:4" ht="13.5">
      <c r="A3619" s="201"/>
      <c r="B3619" s="201"/>
      <c r="C3619" s="201"/>
      <c r="D3619" s="361"/>
    </row>
    <row r="3620" spans="1:4" ht="13.5">
      <c r="A3620" s="201"/>
      <c r="B3620" s="201"/>
      <c r="C3620" s="201"/>
      <c r="D3620" s="361"/>
    </row>
    <row r="3621" spans="1:4" ht="13.5">
      <c r="A3621" s="201"/>
      <c r="B3621" s="201"/>
      <c r="C3621" s="201"/>
      <c r="D3621" s="361"/>
    </row>
    <row r="3622" spans="1:4" ht="13.5">
      <c r="A3622" s="201"/>
      <c r="B3622" s="201"/>
      <c r="C3622" s="201"/>
      <c r="D3622" s="361"/>
    </row>
    <row r="3623" spans="1:4" ht="13.5">
      <c r="A3623" s="201"/>
      <c r="B3623" s="201"/>
      <c r="C3623" s="201"/>
      <c r="D3623" s="361"/>
    </row>
    <row r="3624" spans="1:4" ht="13.5">
      <c r="A3624" s="201"/>
      <c r="B3624" s="201"/>
      <c r="C3624" s="201"/>
      <c r="D3624" s="361"/>
    </row>
    <row r="3625" spans="1:4" ht="13.5">
      <c r="A3625" s="201"/>
      <c r="B3625" s="201"/>
      <c r="C3625" s="201"/>
      <c r="D3625" s="361"/>
    </row>
    <row r="3626" spans="1:4" ht="13.5">
      <c r="A3626" s="201"/>
      <c r="B3626" s="201"/>
      <c r="C3626" s="201"/>
      <c r="D3626" s="361"/>
    </row>
    <row r="3627" spans="1:4" ht="13.5">
      <c r="A3627" s="201"/>
      <c r="B3627" s="201"/>
      <c r="C3627" s="201"/>
      <c r="D3627" s="361"/>
    </row>
    <row r="3628" spans="1:4" ht="13.5">
      <c r="A3628" s="201"/>
      <c r="B3628" s="201"/>
      <c r="C3628" s="201"/>
      <c r="D3628" s="361"/>
    </row>
    <row r="3629" spans="1:4" ht="13.5">
      <c r="A3629" s="201"/>
      <c r="B3629" s="201"/>
      <c r="C3629" s="201"/>
      <c r="D3629" s="361"/>
    </row>
    <row r="3630" spans="1:4" ht="13.5">
      <c r="A3630" s="201"/>
      <c r="B3630" s="201"/>
      <c r="C3630" s="201"/>
      <c r="D3630" s="361"/>
    </row>
    <row r="3631" spans="1:4" ht="13.5">
      <c r="A3631" s="201"/>
      <c r="B3631" s="201"/>
      <c r="C3631" s="201"/>
      <c r="D3631" s="361"/>
    </row>
    <row r="3632" spans="1:4" ht="13.5">
      <c r="A3632" s="201"/>
      <c r="B3632" s="201"/>
      <c r="C3632" s="201"/>
      <c r="D3632" s="361"/>
    </row>
    <row r="3633" spans="1:4" ht="13.5">
      <c r="A3633" s="201"/>
      <c r="B3633" s="201"/>
      <c r="C3633" s="201"/>
      <c r="D3633" s="361"/>
    </row>
    <row r="3634" spans="1:4" ht="13.5">
      <c r="A3634" s="201"/>
      <c r="B3634" s="201"/>
      <c r="C3634" s="201"/>
      <c r="D3634" s="361"/>
    </row>
    <row r="3635" spans="1:4" ht="13.5">
      <c r="A3635" s="201"/>
      <c r="B3635" s="201"/>
      <c r="C3635" s="201"/>
      <c r="D3635" s="361"/>
    </row>
    <row r="3636" spans="1:4" ht="13.5">
      <c r="A3636" s="201"/>
      <c r="B3636" s="201"/>
      <c r="C3636" s="201"/>
      <c r="D3636" s="361"/>
    </row>
    <row r="3637" spans="1:4" ht="13.5">
      <c r="A3637" s="201"/>
      <c r="B3637" s="201"/>
      <c r="C3637" s="201"/>
      <c r="D3637" s="361"/>
    </row>
    <row r="3638" spans="1:4" ht="13.5">
      <c r="A3638" s="201"/>
      <c r="B3638" s="201"/>
      <c r="C3638" s="201"/>
      <c r="D3638" s="361"/>
    </row>
    <row r="3639" spans="1:4" ht="13.5">
      <c r="A3639" s="201"/>
      <c r="B3639" s="201"/>
      <c r="C3639" s="201"/>
      <c r="D3639" s="361"/>
    </row>
    <row r="3640" spans="1:4" ht="13.5">
      <c r="A3640" s="201"/>
      <c r="B3640" s="201"/>
      <c r="C3640" s="201"/>
      <c r="D3640" s="361"/>
    </row>
    <row r="3641" spans="1:4" ht="13.5">
      <c r="A3641" s="201"/>
      <c r="B3641" s="201"/>
      <c r="C3641" s="201"/>
      <c r="D3641" s="361"/>
    </row>
    <row r="3642" spans="1:4" ht="13.5">
      <c r="A3642" s="201"/>
      <c r="B3642" s="201"/>
      <c r="C3642" s="201"/>
      <c r="D3642" s="361"/>
    </row>
    <row r="3643" spans="1:4" ht="13.5">
      <c r="A3643" s="201"/>
      <c r="B3643" s="201"/>
      <c r="C3643" s="201"/>
      <c r="D3643" s="361"/>
    </row>
    <row r="3644" spans="1:4" ht="13.5">
      <c r="A3644" s="201"/>
      <c r="B3644" s="201"/>
      <c r="C3644" s="201"/>
      <c r="D3644" s="361"/>
    </row>
    <row r="3645" spans="1:4" ht="13.5">
      <c r="A3645" s="201"/>
      <c r="B3645" s="201"/>
      <c r="C3645" s="201"/>
      <c r="D3645" s="361"/>
    </row>
    <row r="3646" spans="1:4" ht="13.5">
      <c r="A3646" s="201"/>
      <c r="B3646" s="201"/>
      <c r="C3646" s="201"/>
      <c r="D3646" s="361"/>
    </row>
    <row r="3647" spans="1:4" ht="13.5">
      <c r="A3647" s="201"/>
      <c r="B3647" s="201"/>
      <c r="C3647" s="201"/>
      <c r="D3647" s="361"/>
    </row>
    <row r="3648" spans="1:4" ht="13.5">
      <c r="A3648" s="201"/>
      <c r="B3648" s="201"/>
      <c r="C3648" s="201"/>
      <c r="D3648" s="361"/>
    </row>
    <row r="3649" spans="1:4" ht="13.5">
      <c r="A3649" s="201"/>
      <c r="B3649" s="201"/>
      <c r="C3649" s="201"/>
      <c r="D3649" s="361"/>
    </row>
    <row r="3650" spans="1:4" ht="13.5">
      <c r="A3650" s="201"/>
      <c r="B3650" s="201"/>
      <c r="C3650" s="201"/>
      <c r="D3650" s="361"/>
    </row>
    <row r="3651" spans="1:4" ht="13.5">
      <c r="A3651" s="201"/>
      <c r="B3651" s="201"/>
      <c r="C3651" s="201"/>
      <c r="D3651" s="361"/>
    </row>
    <row r="3652" spans="1:4" ht="13.5">
      <c r="A3652" s="201"/>
      <c r="B3652" s="201"/>
      <c r="C3652" s="201"/>
      <c r="D3652" s="361"/>
    </row>
    <row r="3653" spans="1:4" ht="13.5">
      <c r="A3653" s="201"/>
      <c r="B3653" s="201"/>
      <c r="C3653" s="201"/>
      <c r="D3653" s="361"/>
    </row>
    <row r="3654" spans="1:4" ht="13.5">
      <c r="A3654" s="201"/>
      <c r="B3654" s="201"/>
      <c r="C3654" s="201"/>
      <c r="D3654" s="361"/>
    </row>
    <row r="3655" spans="1:4" ht="13.5">
      <c r="A3655" s="201"/>
      <c r="B3655" s="201"/>
      <c r="C3655" s="201"/>
      <c r="D3655" s="361"/>
    </row>
    <row r="3656" spans="1:4" ht="13.5">
      <c r="A3656" s="201"/>
      <c r="B3656" s="201"/>
      <c r="C3656" s="201"/>
      <c r="D3656" s="361"/>
    </row>
    <row r="3657" spans="1:4" ht="13.5">
      <c r="A3657" s="201"/>
      <c r="B3657" s="201"/>
      <c r="C3657" s="201"/>
      <c r="D3657" s="361"/>
    </row>
    <row r="3658" spans="1:4" ht="13.5">
      <c r="A3658" s="201"/>
      <c r="B3658" s="201"/>
      <c r="C3658" s="201"/>
      <c r="D3658" s="361"/>
    </row>
    <row r="3659" spans="1:4" ht="13.5">
      <c r="A3659" s="201"/>
      <c r="B3659" s="201"/>
      <c r="C3659" s="201"/>
      <c r="D3659" s="361"/>
    </row>
    <row r="3660" spans="1:4" ht="13.5">
      <c r="A3660" s="201"/>
      <c r="B3660" s="201"/>
      <c r="C3660" s="201"/>
      <c r="D3660" s="361"/>
    </row>
    <row r="3661" spans="1:4" ht="13.5">
      <c r="A3661" s="201"/>
      <c r="B3661" s="201"/>
      <c r="C3661" s="201"/>
      <c r="D3661" s="361"/>
    </row>
    <row r="3662" spans="1:4" ht="13.5">
      <c r="A3662" s="201"/>
      <c r="B3662" s="201"/>
      <c r="C3662" s="201"/>
      <c r="D3662" s="361"/>
    </row>
    <row r="3663" spans="1:4" ht="13.5">
      <c r="A3663" s="201"/>
      <c r="B3663" s="201"/>
      <c r="C3663" s="201"/>
      <c r="D3663" s="361"/>
    </row>
    <row r="3664" spans="1:4" ht="13.5">
      <c r="A3664" s="201"/>
      <c r="B3664" s="201"/>
      <c r="C3664" s="201"/>
      <c r="D3664" s="361"/>
    </row>
    <row r="3665" spans="1:4" ht="13.5">
      <c r="A3665" s="201"/>
      <c r="B3665" s="201"/>
      <c r="C3665" s="201"/>
      <c r="D3665" s="361"/>
    </row>
    <row r="3666" spans="1:4" ht="13.5">
      <c r="A3666" s="201"/>
      <c r="B3666" s="201"/>
      <c r="C3666" s="201"/>
      <c r="D3666" s="361"/>
    </row>
    <row r="3667" spans="1:4" ht="13.5">
      <c r="A3667" s="201"/>
      <c r="B3667" s="201"/>
      <c r="C3667" s="201"/>
      <c r="D3667" s="361"/>
    </row>
    <row r="3668" spans="1:4" ht="13.5">
      <c r="A3668" s="201"/>
      <c r="B3668" s="201"/>
      <c r="C3668" s="201"/>
      <c r="D3668" s="361"/>
    </row>
    <row r="3669" spans="1:4" ht="13.5">
      <c r="A3669" s="201"/>
      <c r="B3669" s="201"/>
      <c r="C3669" s="201"/>
      <c r="D3669" s="361"/>
    </row>
    <row r="3670" spans="1:4" ht="13.5">
      <c r="A3670" s="201"/>
      <c r="B3670" s="201"/>
      <c r="C3670" s="201"/>
      <c r="D3670" s="361"/>
    </row>
    <row r="3671" spans="1:4" ht="13.5">
      <c r="A3671" s="201"/>
      <c r="B3671" s="201"/>
      <c r="C3671" s="201"/>
      <c r="D3671" s="361"/>
    </row>
    <row r="3672" spans="1:4" ht="13.5">
      <c r="A3672" s="201"/>
      <c r="B3672" s="201"/>
      <c r="C3672" s="201"/>
      <c r="D3672" s="361"/>
    </row>
    <row r="3673" spans="1:4" ht="13.5">
      <c r="A3673" s="201"/>
      <c r="B3673" s="201"/>
      <c r="C3673" s="201"/>
      <c r="D3673" s="361"/>
    </row>
    <row r="3674" spans="1:4" ht="13.5">
      <c r="A3674" s="201"/>
      <c r="B3674" s="201"/>
      <c r="C3674" s="201"/>
      <c r="D3674" s="361"/>
    </row>
    <row r="3675" spans="1:4" ht="13.5">
      <c r="A3675" s="201"/>
      <c r="B3675" s="201"/>
      <c r="C3675" s="201"/>
      <c r="D3675" s="361"/>
    </row>
    <row r="3676" spans="1:4" ht="13.5">
      <c r="A3676" s="201"/>
      <c r="B3676" s="201"/>
      <c r="C3676" s="201"/>
      <c r="D3676" s="361"/>
    </row>
    <row r="3677" spans="1:4" ht="13.5">
      <c r="A3677" s="201"/>
      <c r="B3677" s="201"/>
      <c r="C3677" s="201"/>
      <c r="D3677" s="361"/>
    </row>
    <row r="3678" spans="1:4" ht="13.5">
      <c r="A3678" s="201"/>
      <c r="B3678" s="201"/>
      <c r="C3678" s="201"/>
      <c r="D3678" s="361"/>
    </row>
    <row r="3679" spans="1:4" ht="13.5">
      <c r="A3679" s="201"/>
      <c r="B3679" s="201"/>
      <c r="C3679" s="201"/>
      <c r="D3679" s="361"/>
    </row>
    <row r="3680" spans="1:4" ht="13.5">
      <c r="A3680" s="201"/>
      <c r="B3680" s="201"/>
      <c r="C3680" s="201"/>
      <c r="D3680" s="361"/>
    </row>
    <row r="3681" spans="1:4" ht="13.5">
      <c r="A3681" s="201"/>
      <c r="B3681" s="201"/>
      <c r="C3681" s="201"/>
      <c r="D3681" s="361"/>
    </row>
    <row r="3682" spans="1:4" ht="13.5">
      <c r="A3682" s="201"/>
      <c r="B3682" s="201"/>
      <c r="C3682" s="201"/>
      <c r="D3682" s="361"/>
    </row>
    <row r="3683" spans="1:4" ht="13.5">
      <c r="A3683" s="201"/>
      <c r="B3683" s="201"/>
      <c r="C3683" s="201"/>
      <c r="D3683" s="361"/>
    </row>
    <row r="3684" spans="1:4" ht="13.5">
      <c r="A3684" s="201"/>
      <c r="B3684" s="201"/>
      <c r="C3684" s="201"/>
      <c r="D3684" s="361"/>
    </row>
    <row r="3685" spans="1:4" ht="13.5">
      <c r="A3685" s="201"/>
      <c r="B3685" s="201"/>
      <c r="C3685" s="201"/>
      <c r="D3685" s="361"/>
    </row>
    <row r="3686" spans="1:4" ht="13.5">
      <c r="A3686" s="201"/>
      <c r="B3686" s="201"/>
      <c r="C3686" s="201"/>
      <c r="D3686" s="361"/>
    </row>
    <row r="3687" spans="1:4" ht="13.5">
      <c r="A3687" s="201"/>
      <c r="B3687" s="201"/>
      <c r="C3687" s="201"/>
      <c r="D3687" s="361"/>
    </row>
    <row r="3688" spans="1:4" ht="13.5">
      <c r="A3688" s="201"/>
      <c r="B3688" s="201"/>
      <c r="C3688" s="201"/>
      <c r="D3688" s="361"/>
    </row>
    <row r="3689" spans="1:4" ht="13.5">
      <c r="A3689" s="201"/>
      <c r="B3689" s="201"/>
      <c r="C3689" s="201"/>
      <c r="D3689" s="361"/>
    </row>
    <row r="3690" spans="1:4" ht="13.5">
      <c r="A3690" s="201"/>
      <c r="B3690" s="201"/>
      <c r="C3690" s="201"/>
      <c r="D3690" s="361"/>
    </row>
    <row r="3691" spans="1:4" ht="13.5">
      <c r="A3691" s="201"/>
      <c r="B3691" s="201"/>
      <c r="C3691" s="201"/>
      <c r="D3691" s="361"/>
    </row>
    <row r="3692" spans="1:4" ht="13.5">
      <c r="A3692" s="201"/>
      <c r="B3692" s="201"/>
      <c r="C3692" s="201"/>
      <c r="D3692" s="361"/>
    </row>
    <row r="3693" spans="1:4" ht="13.5">
      <c r="A3693" s="201"/>
      <c r="B3693" s="201"/>
      <c r="C3693" s="201"/>
      <c r="D3693" s="361"/>
    </row>
    <row r="3694" spans="1:4" ht="13.5">
      <c r="A3694" s="201"/>
      <c r="B3694" s="201"/>
      <c r="C3694" s="201"/>
      <c r="D3694" s="361"/>
    </row>
    <row r="3695" spans="1:4" ht="13.5">
      <c r="A3695" s="201"/>
      <c r="B3695" s="201"/>
      <c r="C3695" s="201"/>
      <c r="D3695" s="361"/>
    </row>
    <row r="3696" spans="1:4" ht="13.5">
      <c r="A3696" s="201"/>
      <c r="B3696" s="201"/>
      <c r="C3696" s="201"/>
      <c r="D3696" s="361"/>
    </row>
    <row r="3697" spans="1:4" ht="13.5">
      <c r="A3697" s="201"/>
      <c r="B3697" s="201"/>
      <c r="C3697" s="201"/>
      <c r="D3697" s="361"/>
    </row>
    <row r="3698" spans="1:4" ht="13.5">
      <c r="A3698" s="201"/>
      <c r="B3698" s="201"/>
      <c r="C3698" s="201"/>
      <c r="D3698" s="361"/>
    </row>
    <row r="3699" spans="1:4" ht="13.5">
      <c r="A3699" s="201"/>
      <c r="B3699" s="201"/>
      <c r="C3699" s="201"/>
      <c r="D3699" s="361"/>
    </row>
    <row r="3700" spans="1:4" ht="13.5">
      <c r="A3700" s="201"/>
      <c r="B3700" s="201"/>
      <c r="C3700" s="201"/>
      <c r="D3700" s="361"/>
    </row>
    <row r="3701" spans="1:4" ht="13.5">
      <c r="A3701" s="201"/>
      <c r="B3701" s="201"/>
      <c r="C3701" s="201"/>
      <c r="D3701" s="361"/>
    </row>
    <row r="3702" spans="1:4" ht="13.5">
      <c r="A3702" s="201"/>
      <c r="B3702" s="201"/>
      <c r="C3702" s="201"/>
      <c r="D3702" s="361"/>
    </row>
    <row r="3703" spans="1:4" ht="13.5">
      <c r="A3703" s="201"/>
      <c r="B3703" s="201"/>
      <c r="C3703" s="201"/>
      <c r="D3703" s="361"/>
    </row>
    <row r="3704" spans="1:4" ht="13.5">
      <c r="A3704" s="201"/>
      <c r="B3704" s="201"/>
      <c r="C3704" s="201"/>
      <c r="D3704" s="361"/>
    </row>
    <row r="3705" spans="1:4" ht="13.5">
      <c r="A3705" s="201"/>
      <c r="B3705" s="201"/>
      <c r="C3705" s="201"/>
      <c r="D3705" s="361"/>
    </row>
    <row r="3706" spans="1:4" ht="13.5">
      <c r="A3706" s="201"/>
      <c r="B3706" s="201"/>
      <c r="C3706" s="201"/>
      <c r="D3706" s="361"/>
    </row>
    <row r="3707" spans="1:4" ht="13.5">
      <c r="A3707" s="201"/>
      <c r="B3707" s="201"/>
      <c r="C3707" s="201"/>
      <c r="D3707" s="361"/>
    </row>
    <row r="3708" spans="1:4" ht="13.5">
      <c r="A3708" s="201"/>
      <c r="B3708" s="201"/>
      <c r="C3708" s="201"/>
      <c r="D3708" s="361"/>
    </row>
    <row r="3709" spans="1:4" ht="13.5">
      <c r="A3709" s="201"/>
      <c r="B3709" s="201"/>
      <c r="C3709" s="201"/>
      <c r="D3709" s="361"/>
    </row>
    <row r="3710" spans="1:4" ht="13.5">
      <c r="A3710" s="201"/>
      <c r="B3710" s="201"/>
      <c r="C3710" s="201"/>
      <c r="D3710" s="361"/>
    </row>
    <row r="3711" spans="1:4" ht="13.5">
      <c r="A3711" s="201"/>
      <c r="B3711" s="201"/>
      <c r="C3711" s="201"/>
      <c r="D3711" s="361"/>
    </row>
    <row r="3712" spans="1:4" ht="13.5">
      <c r="A3712" s="201"/>
      <c r="B3712" s="201"/>
      <c r="C3712" s="201"/>
      <c r="D3712" s="361"/>
    </row>
    <row r="3713" spans="1:4" ht="13.5">
      <c r="A3713" s="201"/>
      <c r="B3713" s="201"/>
      <c r="C3713" s="201"/>
      <c r="D3713" s="361"/>
    </row>
    <row r="3714" spans="1:4" ht="13.5">
      <c r="A3714" s="201"/>
      <c r="B3714" s="201"/>
      <c r="C3714" s="201"/>
      <c r="D3714" s="361"/>
    </row>
    <row r="3715" spans="1:4" ht="13.5">
      <c r="A3715" s="201"/>
      <c r="B3715" s="201"/>
      <c r="C3715" s="201"/>
      <c r="D3715" s="361"/>
    </row>
    <row r="3716" spans="1:4" ht="13.5">
      <c r="A3716" s="201"/>
      <c r="B3716" s="201"/>
      <c r="C3716" s="201"/>
      <c r="D3716" s="361"/>
    </row>
    <row r="3717" spans="1:4" ht="13.5">
      <c r="A3717" s="201"/>
      <c r="B3717" s="201"/>
      <c r="C3717" s="201"/>
      <c r="D3717" s="361"/>
    </row>
    <row r="3718" spans="1:4" ht="13.5">
      <c r="A3718" s="201"/>
      <c r="B3718" s="201"/>
      <c r="C3718" s="201"/>
      <c r="D3718" s="361"/>
    </row>
    <row r="3719" spans="1:4" ht="13.5">
      <c r="A3719" s="201"/>
      <c r="B3719" s="201"/>
      <c r="C3719" s="201"/>
      <c r="D3719" s="361"/>
    </row>
    <row r="3720" spans="1:4" ht="13.5">
      <c r="A3720" s="201"/>
      <c r="B3720" s="201"/>
      <c r="C3720" s="201"/>
      <c r="D3720" s="361"/>
    </row>
    <row r="3721" spans="1:4" ht="13.5">
      <c r="A3721" s="201"/>
      <c r="B3721" s="201"/>
      <c r="C3721" s="201"/>
      <c r="D3721" s="361"/>
    </row>
    <row r="3722" spans="1:4" ht="13.5">
      <c r="A3722" s="201"/>
      <c r="B3722" s="201"/>
      <c r="C3722" s="201"/>
      <c r="D3722" s="361"/>
    </row>
    <row r="3723" spans="1:4" ht="13.5">
      <c r="A3723" s="201"/>
      <c r="B3723" s="201"/>
      <c r="C3723" s="201"/>
      <c r="D3723" s="361"/>
    </row>
    <row r="3724" spans="1:4" ht="13.5">
      <c r="A3724" s="201"/>
      <c r="B3724" s="201"/>
      <c r="C3724" s="201"/>
      <c r="D3724" s="361"/>
    </row>
    <row r="3725" spans="1:4" ht="13.5">
      <c r="A3725" s="201"/>
      <c r="B3725" s="201"/>
      <c r="C3725" s="201"/>
      <c r="D3725" s="361"/>
    </row>
    <row r="3726" spans="1:4" ht="13.5">
      <c r="A3726" s="201"/>
      <c r="B3726" s="201"/>
      <c r="C3726" s="201"/>
      <c r="D3726" s="361"/>
    </row>
    <row r="3727" spans="1:4" ht="13.5">
      <c r="A3727" s="201"/>
      <c r="B3727" s="201"/>
      <c r="C3727" s="201"/>
      <c r="D3727" s="361"/>
    </row>
    <row r="3728" spans="1:4" ht="13.5">
      <c r="A3728" s="201"/>
      <c r="B3728" s="201"/>
      <c r="C3728" s="201"/>
      <c r="D3728" s="361"/>
    </row>
    <row r="3729" spans="1:4" ht="13.5">
      <c r="A3729" s="201"/>
      <c r="B3729" s="201"/>
      <c r="C3729" s="201"/>
      <c r="D3729" s="361"/>
    </row>
    <row r="3730" spans="1:4" ht="13.5">
      <c r="A3730" s="201"/>
      <c r="B3730" s="201"/>
      <c r="C3730" s="201"/>
      <c r="D3730" s="361"/>
    </row>
    <row r="3731" spans="1:4" ht="13.5">
      <c r="A3731" s="201"/>
      <c r="B3731" s="201"/>
      <c r="C3731" s="201"/>
      <c r="D3731" s="361"/>
    </row>
    <row r="3732" spans="1:4" ht="13.5">
      <c r="A3732" s="201"/>
      <c r="B3732" s="201"/>
      <c r="C3732" s="201"/>
      <c r="D3732" s="361"/>
    </row>
    <row r="3733" spans="1:4" ht="13.5">
      <c r="A3733" s="201"/>
      <c r="B3733" s="201"/>
      <c r="C3733" s="201"/>
      <c r="D3733" s="361"/>
    </row>
    <row r="3734" spans="1:4" ht="13.5">
      <c r="A3734" s="201"/>
      <c r="B3734" s="201"/>
      <c r="C3734" s="201"/>
      <c r="D3734" s="361"/>
    </row>
    <row r="3735" spans="1:4" ht="13.5">
      <c r="A3735" s="201"/>
      <c r="B3735" s="201"/>
      <c r="C3735" s="201"/>
      <c r="D3735" s="361"/>
    </row>
    <row r="3736" spans="1:4" ht="13.5">
      <c r="A3736" s="201"/>
      <c r="B3736" s="201"/>
      <c r="C3736" s="201"/>
      <c r="D3736" s="361"/>
    </row>
    <row r="3737" spans="1:4" ht="13.5">
      <c r="A3737" s="201"/>
      <c r="B3737" s="201"/>
      <c r="C3737" s="201"/>
      <c r="D3737" s="361"/>
    </row>
    <row r="3738" spans="1:4" ht="13.5">
      <c r="A3738" s="201"/>
      <c r="B3738" s="201"/>
      <c r="C3738" s="201"/>
      <c r="D3738" s="361"/>
    </row>
    <row r="3739" spans="1:4" ht="13.5">
      <c r="A3739" s="201"/>
      <c r="B3739" s="201"/>
      <c r="C3739" s="201"/>
      <c r="D3739" s="361"/>
    </row>
    <row r="3740" spans="1:4" ht="13.5">
      <c r="A3740" s="201"/>
      <c r="B3740" s="201"/>
      <c r="C3740" s="201"/>
      <c r="D3740" s="361"/>
    </row>
    <row r="3741" spans="1:4" ht="13.5">
      <c r="A3741" s="201"/>
      <c r="B3741" s="201"/>
      <c r="C3741" s="201"/>
      <c r="D3741" s="361"/>
    </row>
    <row r="3742" spans="1:4" ht="13.5">
      <c r="A3742" s="201"/>
      <c r="B3742" s="201"/>
      <c r="C3742" s="201"/>
      <c r="D3742" s="361"/>
    </row>
    <row r="3743" spans="1:4" ht="13.5">
      <c r="A3743" s="201"/>
      <c r="B3743" s="201"/>
      <c r="C3743" s="201"/>
      <c r="D3743" s="361"/>
    </row>
    <row r="3744" spans="1:4" ht="13.5">
      <c r="A3744" s="201"/>
      <c r="B3744" s="201"/>
      <c r="C3744" s="201"/>
      <c r="D3744" s="361"/>
    </row>
    <row r="3745" spans="1:4" ht="13.5">
      <c r="A3745" s="201"/>
      <c r="B3745" s="201"/>
      <c r="C3745" s="201"/>
      <c r="D3745" s="361"/>
    </row>
    <row r="3746" spans="1:4" ht="13.5">
      <c r="A3746" s="201"/>
      <c r="B3746" s="201"/>
      <c r="C3746" s="201"/>
      <c r="D3746" s="361"/>
    </row>
    <row r="3747" spans="1:4" ht="13.5">
      <c r="A3747" s="201"/>
      <c r="B3747" s="201"/>
      <c r="C3747" s="201"/>
      <c r="D3747" s="361"/>
    </row>
    <row r="3748" spans="1:4" ht="13.5">
      <c r="A3748" s="201"/>
      <c r="B3748" s="201"/>
      <c r="C3748" s="201"/>
      <c r="D3748" s="361"/>
    </row>
    <row r="3749" spans="1:4" ht="13.5">
      <c r="A3749" s="201"/>
      <c r="B3749" s="201"/>
      <c r="C3749" s="201"/>
      <c r="D3749" s="361"/>
    </row>
    <row r="3750" spans="1:4" ht="13.5">
      <c r="A3750" s="201"/>
      <c r="B3750" s="201"/>
      <c r="C3750" s="201"/>
      <c r="D3750" s="361"/>
    </row>
    <row r="3751" spans="1:4" ht="13.5">
      <c r="A3751" s="201"/>
      <c r="B3751" s="201"/>
      <c r="C3751" s="201"/>
      <c r="D3751" s="361"/>
    </row>
    <row r="3752" spans="1:4" ht="13.5">
      <c r="A3752" s="201"/>
      <c r="B3752" s="201"/>
      <c r="C3752" s="201"/>
      <c r="D3752" s="361"/>
    </row>
    <row r="3753" spans="1:4" ht="13.5">
      <c r="A3753" s="201"/>
      <c r="B3753" s="201"/>
      <c r="C3753" s="201"/>
      <c r="D3753" s="361"/>
    </row>
    <row r="3754" spans="1:4" ht="13.5">
      <c r="A3754" s="201"/>
      <c r="B3754" s="201"/>
      <c r="C3754" s="201"/>
      <c r="D3754" s="361"/>
    </row>
    <row r="3755" spans="1:4" ht="13.5">
      <c r="A3755" s="201"/>
      <c r="B3755" s="201"/>
      <c r="C3755" s="201"/>
      <c r="D3755" s="361"/>
    </row>
    <row r="3756" spans="1:4" ht="13.5">
      <c r="A3756" s="201"/>
      <c r="B3756" s="201"/>
      <c r="C3756" s="201"/>
      <c r="D3756" s="361"/>
    </row>
    <row r="3757" spans="1:4" ht="13.5">
      <c r="A3757" s="201"/>
      <c r="B3757" s="201"/>
      <c r="C3757" s="201"/>
      <c r="D3757" s="361"/>
    </row>
    <row r="3758" spans="1:4" ht="13.5">
      <c r="A3758" s="201"/>
      <c r="B3758" s="201"/>
      <c r="C3758" s="201"/>
      <c r="D3758" s="361"/>
    </row>
    <row r="3759" spans="1:4" ht="13.5">
      <c r="A3759" s="201"/>
      <c r="B3759" s="201"/>
      <c r="C3759" s="201"/>
      <c r="D3759" s="361"/>
    </row>
    <row r="3760" spans="1:4" ht="13.5">
      <c r="A3760" s="201"/>
      <c r="B3760" s="201"/>
      <c r="C3760" s="201"/>
      <c r="D3760" s="361"/>
    </row>
    <row r="3761" spans="1:4" ht="13.5">
      <c r="A3761" s="201"/>
      <c r="B3761" s="201"/>
      <c r="C3761" s="201"/>
      <c r="D3761" s="361"/>
    </row>
    <row r="3762" spans="1:4" ht="13.5">
      <c r="A3762" s="201"/>
      <c r="B3762" s="201"/>
      <c r="C3762" s="201"/>
      <c r="D3762" s="361"/>
    </row>
    <row r="3763" spans="1:4" ht="13.5">
      <c r="A3763" s="201"/>
      <c r="B3763" s="201"/>
      <c r="C3763" s="201"/>
      <c r="D3763" s="361"/>
    </row>
    <row r="3764" spans="1:4" ht="13.5">
      <c r="A3764" s="201"/>
      <c r="B3764" s="201"/>
      <c r="C3764" s="201"/>
      <c r="D3764" s="361"/>
    </row>
    <row r="3765" spans="1:4" ht="13.5">
      <c r="A3765" s="201"/>
      <c r="B3765" s="201"/>
      <c r="C3765" s="201"/>
      <c r="D3765" s="361"/>
    </row>
    <row r="3766" spans="1:4" ht="13.5">
      <c r="A3766" s="201"/>
      <c r="B3766" s="201"/>
      <c r="C3766" s="201"/>
      <c r="D3766" s="361"/>
    </row>
    <row r="3767" spans="1:4" ht="13.5">
      <c r="A3767" s="201"/>
      <c r="B3767" s="201"/>
      <c r="C3767" s="201"/>
      <c r="D3767" s="361"/>
    </row>
    <row r="3768" spans="1:4" ht="13.5">
      <c r="A3768" s="201"/>
      <c r="B3768" s="201"/>
      <c r="C3768" s="201"/>
      <c r="D3768" s="361"/>
    </row>
    <row r="3769" spans="1:4" ht="13.5">
      <c r="A3769" s="201"/>
      <c r="B3769" s="201"/>
      <c r="C3769" s="201"/>
      <c r="D3769" s="361"/>
    </row>
    <row r="3770" spans="1:4" ht="13.5">
      <c r="A3770" s="201"/>
      <c r="B3770" s="201"/>
      <c r="C3770" s="201"/>
      <c r="D3770" s="361"/>
    </row>
    <row r="3771" spans="1:4" ht="13.5">
      <c r="A3771" s="201"/>
      <c r="B3771" s="201"/>
      <c r="C3771" s="201"/>
      <c r="D3771" s="361"/>
    </row>
    <row r="3772" spans="1:4" ht="13.5">
      <c r="A3772" s="201"/>
      <c r="B3772" s="201"/>
      <c r="C3772" s="201"/>
      <c r="D3772" s="361"/>
    </row>
    <row r="3773" spans="1:4" ht="13.5">
      <c r="A3773" s="201"/>
      <c r="B3773" s="201"/>
      <c r="C3773" s="201"/>
      <c r="D3773" s="361"/>
    </row>
    <row r="3774" spans="1:4" ht="13.5">
      <c r="A3774" s="201"/>
      <c r="B3774" s="201"/>
      <c r="C3774" s="201"/>
      <c r="D3774" s="361"/>
    </row>
    <row r="3775" spans="1:4" ht="13.5">
      <c r="A3775" s="201"/>
      <c r="B3775" s="201"/>
      <c r="C3775" s="201"/>
      <c r="D3775" s="361"/>
    </row>
    <row r="3776" spans="1:4" ht="13.5">
      <c r="A3776" s="201"/>
      <c r="B3776" s="201"/>
      <c r="C3776" s="201"/>
      <c r="D3776" s="361"/>
    </row>
    <row r="3777" spans="1:4" ht="13.5">
      <c r="A3777" s="201"/>
      <c r="B3777" s="201"/>
      <c r="C3777" s="201"/>
      <c r="D3777" s="361"/>
    </row>
    <row r="3778" spans="1:4" ht="13.5">
      <c r="A3778" s="201"/>
      <c r="B3778" s="201"/>
      <c r="C3778" s="201"/>
      <c r="D3778" s="361"/>
    </row>
    <row r="3779" spans="1:4" ht="13.5">
      <c r="A3779" s="201"/>
      <c r="B3779" s="201"/>
      <c r="C3779" s="201"/>
      <c r="D3779" s="361"/>
    </row>
    <row r="3780" spans="1:4" ht="13.5">
      <c r="A3780" s="201"/>
      <c r="B3780" s="201"/>
      <c r="C3780" s="201"/>
      <c r="D3780" s="361"/>
    </row>
    <row r="3781" spans="1:4" ht="13.5">
      <c r="A3781" s="201"/>
      <c r="B3781" s="201"/>
      <c r="C3781" s="201"/>
      <c r="D3781" s="361"/>
    </row>
    <row r="3782" spans="1:4" ht="13.5">
      <c r="A3782" s="201"/>
      <c r="B3782" s="201"/>
      <c r="C3782" s="201"/>
      <c r="D3782" s="361"/>
    </row>
    <row r="3783" spans="1:4" ht="13.5">
      <c r="A3783" s="201"/>
      <c r="B3783" s="201"/>
      <c r="C3783" s="201"/>
      <c r="D3783" s="361"/>
    </row>
    <row r="3784" spans="1:4" ht="13.5">
      <c r="A3784" s="201"/>
      <c r="B3784" s="201"/>
      <c r="C3784" s="201"/>
      <c r="D3784" s="361"/>
    </row>
    <row r="3785" spans="1:4" ht="13.5">
      <c r="A3785" s="201"/>
      <c r="B3785" s="201"/>
      <c r="C3785" s="201"/>
      <c r="D3785" s="361"/>
    </row>
    <row r="3786" spans="1:4" ht="13.5">
      <c r="A3786" s="201"/>
      <c r="B3786" s="201"/>
      <c r="C3786" s="201"/>
      <c r="D3786" s="361"/>
    </row>
    <row r="3787" spans="1:4" ht="13.5">
      <c r="A3787" s="201"/>
      <c r="B3787" s="201"/>
      <c r="C3787" s="201"/>
      <c r="D3787" s="361"/>
    </row>
    <row r="3788" spans="1:4" ht="13.5">
      <c r="A3788" s="201"/>
      <c r="B3788" s="201"/>
      <c r="C3788" s="201"/>
      <c r="D3788" s="361"/>
    </row>
    <row r="3789" spans="1:4" ht="13.5">
      <c r="A3789" s="201"/>
      <c r="B3789" s="201"/>
      <c r="C3789" s="201"/>
      <c r="D3789" s="361"/>
    </row>
    <row r="3790" spans="1:4" ht="13.5">
      <c r="A3790" s="201"/>
      <c r="B3790" s="201"/>
      <c r="C3790" s="201"/>
      <c r="D3790" s="361"/>
    </row>
    <row r="3791" spans="1:4" ht="13.5">
      <c r="A3791" s="201"/>
      <c r="B3791" s="201"/>
      <c r="C3791" s="201"/>
      <c r="D3791" s="361"/>
    </row>
    <row r="3792" spans="1:4" ht="13.5">
      <c r="A3792" s="201"/>
      <c r="B3792" s="201"/>
      <c r="C3792" s="201"/>
      <c r="D3792" s="361"/>
    </row>
    <row r="3793" spans="1:4" ht="13.5">
      <c r="A3793" s="201"/>
      <c r="B3793" s="201"/>
      <c r="C3793" s="201"/>
      <c r="D3793" s="361"/>
    </row>
    <row r="3794" spans="1:4" ht="13.5">
      <c r="A3794" s="201"/>
      <c r="B3794" s="201"/>
      <c r="C3794" s="201"/>
      <c r="D3794" s="361"/>
    </row>
    <row r="3795" spans="1:4" ht="13.5">
      <c r="A3795" s="201"/>
      <c r="B3795" s="201"/>
      <c r="C3795" s="201"/>
      <c r="D3795" s="361"/>
    </row>
    <row r="3796" spans="1:4" ht="13.5">
      <c r="A3796" s="201"/>
      <c r="B3796" s="201"/>
      <c r="C3796" s="201"/>
      <c r="D3796" s="361"/>
    </row>
    <row r="3797" spans="1:4" ht="13.5">
      <c r="A3797" s="201"/>
      <c r="B3797" s="201"/>
      <c r="C3797" s="201"/>
      <c r="D3797" s="361"/>
    </row>
    <row r="3798" spans="1:4" ht="13.5">
      <c r="A3798" s="201"/>
      <c r="B3798" s="201"/>
      <c r="C3798" s="201"/>
      <c r="D3798" s="361"/>
    </row>
    <row r="3799" spans="1:4" ht="13.5">
      <c r="A3799" s="201"/>
      <c r="B3799" s="201"/>
      <c r="C3799" s="201"/>
      <c r="D3799" s="361"/>
    </row>
    <row r="3800" spans="1:4" ht="13.5">
      <c r="A3800" s="201"/>
      <c r="B3800" s="201"/>
      <c r="C3800" s="201"/>
      <c r="D3800" s="361"/>
    </row>
    <row r="3801" spans="1:4" ht="13.5">
      <c r="A3801" s="201"/>
      <c r="B3801" s="201"/>
      <c r="C3801" s="201"/>
      <c r="D3801" s="361"/>
    </row>
    <row r="3802" spans="1:4" ht="13.5">
      <c r="A3802" s="201"/>
      <c r="B3802" s="201"/>
      <c r="C3802" s="201"/>
      <c r="D3802" s="361"/>
    </row>
    <row r="3803" spans="1:4" ht="13.5">
      <c r="A3803" s="201"/>
      <c r="B3803" s="201"/>
      <c r="C3803" s="201"/>
      <c r="D3803" s="361"/>
    </row>
    <row r="3804" spans="1:4" ht="13.5">
      <c r="A3804" s="201"/>
      <c r="B3804" s="201"/>
      <c r="C3804" s="201"/>
      <c r="D3804" s="361"/>
    </row>
    <row r="3805" spans="1:4" ht="13.5">
      <c r="A3805" s="201"/>
      <c r="B3805" s="201"/>
      <c r="C3805" s="201"/>
      <c r="D3805" s="361"/>
    </row>
    <row r="3806" spans="1:4" ht="13.5">
      <c r="A3806" s="201"/>
      <c r="B3806" s="201"/>
      <c r="C3806" s="201"/>
      <c r="D3806" s="361"/>
    </row>
    <row r="3807" spans="1:4" ht="13.5">
      <c r="A3807" s="201"/>
      <c r="B3807" s="201"/>
      <c r="C3807" s="201"/>
      <c r="D3807" s="361"/>
    </row>
    <row r="3808" spans="1:4" ht="13.5">
      <c r="A3808" s="201"/>
      <c r="B3808" s="201"/>
      <c r="C3808" s="201"/>
      <c r="D3808" s="361"/>
    </row>
    <row r="3809" spans="1:4" ht="13.5">
      <c r="A3809" s="201"/>
      <c r="B3809" s="201"/>
      <c r="C3809" s="201"/>
      <c r="D3809" s="361"/>
    </row>
    <row r="3810" spans="1:4" ht="13.5">
      <c r="A3810" s="201"/>
      <c r="B3810" s="201"/>
      <c r="C3810" s="201"/>
      <c r="D3810" s="361"/>
    </row>
    <row r="3811" spans="1:4" ht="13.5">
      <c r="A3811" s="201"/>
      <c r="B3811" s="201"/>
      <c r="C3811" s="201"/>
      <c r="D3811" s="361"/>
    </row>
    <row r="3812" spans="1:4" ht="13.5">
      <c r="A3812" s="201"/>
      <c r="B3812" s="201"/>
      <c r="C3812" s="201"/>
      <c r="D3812" s="361"/>
    </row>
    <row r="3813" spans="1:4" ht="13.5">
      <c r="A3813" s="201"/>
      <c r="B3813" s="201"/>
      <c r="C3813" s="201"/>
      <c r="D3813" s="361"/>
    </row>
    <row r="3814" spans="1:4" ht="13.5">
      <c r="A3814" s="201"/>
      <c r="B3814" s="201"/>
      <c r="C3814" s="201"/>
      <c r="D3814" s="361"/>
    </row>
    <row r="3815" spans="1:4" ht="13.5">
      <c r="A3815" s="201"/>
      <c r="B3815" s="201"/>
      <c r="C3815" s="201"/>
      <c r="D3815" s="361"/>
    </row>
    <row r="3816" spans="1:4" ht="13.5">
      <c r="A3816" s="201"/>
      <c r="B3816" s="201"/>
      <c r="C3816" s="201"/>
      <c r="D3816" s="361"/>
    </row>
    <row r="3817" spans="1:4" ht="13.5">
      <c r="A3817" s="201"/>
      <c r="B3817" s="201"/>
      <c r="C3817" s="201"/>
      <c r="D3817" s="361"/>
    </row>
    <row r="3818" spans="1:4" ht="13.5">
      <c r="A3818" s="201"/>
      <c r="B3818" s="201"/>
      <c r="C3818" s="201"/>
      <c r="D3818" s="361"/>
    </row>
    <row r="3819" spans="1:4" ht="13.5">
      <c r="A3819" s="201"/>
      <c r="B3819" s="201"/>
      <c r="C3819" s="201"/>
      <c r="D3819" s="361"/>
    </row>
    <row r="3820" spans="1:4" ht="13.5">
      <c r="A3820" s="201"/>
      <c r="B3820" s="201"/>
      <c r="C3820" s="201"/>
      <c r="D3820" s="361"/>
    </row>
    <row r="3821" spans="1:4" ht="13.5">
      <c r="A3821" s="201"/>
      <c r="B3821" s="201"/>
      <c r="C3821" s="201"/>
      <c r="D3821" s="361"/>
    </row>
    <row r="3822" spans="1:4" ht="13.5">
      <c r="A3822" s="201"/>
      <c r="B3822" s="201"/>
      <c r="C3822" s="201"/>
      <c r="D3822" s="361"/>
    </row>
    <row r="3823" spans="1:4" ht="13.5">
      <c r="A3823" s="201"/>
      <c r="B3823" s="201"/>
      <c r="C3823" s="201"/>
      <c r="D3823" s="361"/>
    </row>
    <row r="3824" spans="1:4" ht="13.5">
      <c r="A3824" s="201"/>
      <c r="B3824" s="201"/>
      <c r="C3824" s="201"/>
      <c r="D3824" s="361"/>
    </row>
    <row r="3825" spans="1:4" ht="13.5">
      <c r="A3825" s="201"/>
      <c r="B3825" s="201"/>
      <c r="C3825" s="201"/>
      <c r="D3825" s="361"/>
    </row>
    <row r="3826" spans="1:4" ht="13.5">
      <c r="A3826" s="201"/>
      <c r="B3826" s="201"/>
      <c r="C3826" s="201"/>
      <c r="D3826" s="361"/>
    </row>
    <row r="3827" spans="1:4" ht="13.5">
      <c r="A3827" s="201"/>
      <c r="B3827" s="201"/>
      <c r="C3827" s="201"/>
      <c r="D3827" s="361"/>
    </row>
    <row r="3828" spans="1:4" ht="13.5">
      <c r="A3828" s="201"/>
      <c r="B3828" s="201"/>
      <c r="C3828" s="201"/>
      <c r="D3828" s="361"/>
    </row>
    <row r="3829" spans="1:4" ht="13.5">
      <c r="A3829" s="201"/>
      <c r="B3829" s="201"/>
      <c r="C3829" s="201"/>
      <c r="D3829" s="361"/>
    </row>
    <row r="3830" spans="1:4" ht="13.5">
      <c r="A3830" s="201"/>
      <c r="B3830" s="201"/>
      <c r="C3830" s="201"/>
      <c r="D3830" s="361"/>
    </row>
    <row r="3831" spans="1:4" ht="13.5">
      <c r="A3831" s="201"/>
      <c r="B3831" s="201"/>
      <c r="C3831" s="201"/>
      <c r="D3831" s="361"/>
    </row>
    <row r="3832" spans="1:4" ht="13.5">
      <c r="A3832" s="201"/>
      <c r="B3832" s="201"/>
      <c r="C3832" s="201"/>
      <c r="D3832" s="361"/>
    </row>
    <row r="3833" spans="1:4" ht="13.5">
      <c r="A3833" s="201"/>
      <c r="B3833" s="201"/>
      <c r="C3833" s="201"/>
      <c r="D3833" s="361"/>
    </row>
    <row r="3834" spans="1:4" ht="13.5">
      <c r="A3834" s="201"/>
      <c r="B3834" s="201"/>
      <c r="C3834" s="201"/>
      <c r="D3834" s="361"/>
    </row>
    <row r="3835" spans="1:4" ht="13.5">
      <c r="A3835" s="201"/>
      <c r="B3835" s="201"/>
      <c r="C3835" s="201"/>
      <c r="D3835" s="361"/>
    </row>
    <row r="3836" spans="1:4" ht="13.5">
      <c r="A3836" s="201"/>
      <c r="B3836" s="201"/>
      <c r="C3836" s="201"/>
      <c r="D3836" s="361"/>
    </row>
    <row r="3837" spans="1:4" ht="13.5">
      <c r="A3837" s="201"/>
      <c r="B3837" s="201"/>
      <c r="C3837" s="201"/>
      <c r="D3837" s="361"/>
    </row>
    <row r="3838" spans="1:4" ht="13.5">
      <c r="A3838" s="201"/>
      <c r="B3838" s="201"/>
      <c r="C3838" s="201"/>
      <c r="D3838" s="361"/>
    </row>
    <row r="3839" spans="1:4" ht="13.5">
      <c r="A3839" s="201"/>
      <c r="B3839" s="201"/>
      <c r="C3839" s="201"/>
      <c r="D3839" s="361"/>
    </row>
    <row r="3840" spans="1:4" ht="13.5">
      <c r="A3840" s="201"/>
      <c r="B3840" s="201"/>
      <c r="C3840" s="201"/>
      <c r="D3840" s="361"/>
    </row>
    <row r="3841" spans="1:4" ht="13.5">
      <c r="A3841" s="201"/>
      <c r="B3841" s="201"/>
      <c r="C3841" s="201"/>
      <c r="D3841" s="361"/>
    </row>
    <row r="3842" spans="1:4" ht="13.5">
      <c r="A3842" s="201"/>
      <c r="B3842" s="201"/>
      <c r="C3842" s="201"/>
      <c r="D3842" s="361"/>
    </row>
    <row r="3843" spans="1:4" ht="13.5">
      <c r="A3843" s="201"/>
      <c r="B3843" s="201"/>
      <c r="C3843" s="201"/>
      <c r="D3843" s="361"/>
    </row>
    <row r="3844" spans="1:4" ht="13.5">
      <c r="A3844" s="201"/>
      <c r="B3844" s="201"/>
      <c r="C3844" s="201"/>
      <c r="D3844" s="361"/>
    </row>
    <row r="3845" spans="1:4" ht="13.5">
      <c r="A3845" s="201"/>
      <c r="B3845" s="201"/>
      <c r="C3845" s="201"/>
      <c r="D3845" s="361"/>
    </row>
    <row r="3846" spans="1:4" ht="13.5">
      <c r="A3846" s="201"/>
      <c r="B3846" s="201"/>
      <c r="C3846" s="201"/>
      <c r="D3846" s="361"/>
    </row>
    <row r="3847" spans="1:4" ht="13.5">
      <c r="A3847" s="201"/>
      <c r="B3847" s="201"/>
      <c r="C3847" s="201"/>
      <c r="D3847" s="361"/>
    </row>
    <row r="3848" spans="1:4" ht="13.5">
      <c r="A3848" s="201"/>
      <c r="B3848" s="201"/>
      <c r="C3848" s="201"/>
      <c r="D3848" s="361"/>
    </row>
    <row r="3849" spans="1:4" ht="13.5">
      <c r="A3849" s="201"/>
      <c r="B3849" s="201"/>
      <c r="C3849" s="201"/>
      <c r="D3849" s="361"/>
    </row>
    <row r="3850" spans="1:4" ht="13.5">
      <c r="A3850" s="201"/>
      <c r="B3850" s="201"/>
      <c r="C3850" s="201"/>
      <c r="D3850" s="361"/>
    </row>
    <row r="3851" spans="1:4" ht="13.5">
      <c r="A3851" s="201"/>
      <c r="B3851" s="201"/>
      <c r="C3851" s="201"/>
      <c r="D3851" s="361"/>
    </row>
    <row r="3852" spans="1:4" ht="13.5">
      <c r="A3852" s="201"/>
      <c r="B3852" s="201"/>
      <c r="C3852" s="201"/>
      <c r="D3852" s="361"/>
    </row>
    <row r="3853" spans="1:4" ht="13.5">
      <c r="A3853" s="201"/>
      <c r="B3853" s="201"/>
      <c r="C3853" s="201"/>
      <c r="D3853" s="361"/>
    </row>
    <row r="3854" spans="1:4" ht="13.5">
      <c r="A3854" s="201"/>
      <c r="B3854" s="201"/>
      <c r="C3854" s="201"/>
      <c r="D3854" s="361"/>
    </row>
    <row r="3855" spans="1:4" ht="13.5">
      <c r="A3855" s="201"/>
      <c r="B3855" s="201"/>
      <c r="C3855" s="201"/>
      <c r="D3855" s="361"/>
    </row>
    <row r="3856" spans="1:4" ht="13.5">
      <c r="A3856" s="201"/>
      <c r="B3856" s="201"/>
      <c r="C3856" s="201"/>
      <c r="D3856" s="361"/>
    </row>
    <row r="3857" spans="1:4" ht="13.5">
      <c r="A3857" s="201"/>
      <c r="B3857" s="201"/>
      <c r="C3857" s="201"/>
      <c r="D3857" s="361"/>
    </row>
    <row r="3858" spans="1:4" ht="13.5">
      <c r="A3858" s="201"/>
      <c r="B3858" s="201"/>
      <c r="C3858" s="201"/>
      <c r="D3858" s="361"/>
    </row>
    <row r="3859" spans="1:4" ht="13.5">
      <c r="A3859" s="201"/>
      <c r="B3859" s="201"/>
      <c r="C3859" s="201"/>
      <c r="D3859" s="361"/>
    </row>
    <row r="3860" spans="1:4" ht="13.5">
      <c r="A3860" s="201"/>
      <c r="B3860" s="201"/>
      <c r="C3860" s="201"/>
      <c r="D3860" s="361"/>
    </row>
    <row r="3861" spans="1:4" ht="13.5">
      <c r="A3861" s="201"/>
      <c r="B3861" s="201"/>
      <c r="C3861" s="201"/>
      <c r="D3861" s="361"/>
    </row>
    <row r="3862" spans="1:4" ht="13.5">
      <c r="A3862" s="201"/>
      <c r="B3862" s="201"/>
      <c r="C3862" s="201"/>
      <c r="D3862" s="361"/>
    </row>
    <row r="3863" spans="1:4" ht="13.5">
      <c r="A3863" s="201"/>
      <c r="B3863" s="201"/>
      <c r="C3863" s="201"/>
      <c r="D3863" s="361"/>
    </row>
    <row r="3864" spans="1:4" ht="13.5">
      <c r="A3864" s="201"/>
      <c r="B3864" s="201"/>
      <c r="C3864" s="201"/>
      <c r="D3864" s="361"/>
    </row>
    <row r="3865" spans="1:4" ht="13.5">
      <c r="A3865" s="201"/>
      <c r="B3865" s="201"/>
      <c r="C3865" s="201"/>
      <c r="D3865" s="361"/>
    </row>
    <row r="3866" spans="1:4" ht="13.5">
      <c r="A3866" s="201"/>
      <c r="B3866" s="201"/>
      <c r="C3866" s="201"/>
      <c r="D3866" s="361"/>
    </row>
    <row r="3867" spans="1:4" ht="13.5">
      <c r="A3867" s="201"/>
      <c r="B3867" s="201"/>
      <c r="C3867" s="201"/>
      <c r="D3867" s="361"/>
    </row>
    <row r="3868" spans="1:4" ht="13.5">
      <c r="A3868" s="201"/>
      <c r="B3868" s="201"/>
      <c r="C3868" s="201"/>
      <c r="D3868" s="361"/>
    </row>
    <row r="3869" spans="1:4" ht="13.5">
      <c r="A3869" s="201"/>
      <c r="B3869" s="201"/>
      <c r="C3869" s="201"/>
      <c r="D3869" s="361"/>
    </row>
    <row r="3870" spans="1:4" ht="13.5">
      <c r="A3870" s="201"/>
      <c r="B3870" s="201"/>
      <c r="C3870" s="201"/>
      <c r="D3870" s="361"/>
    </row>
    <row r="3871" spans="1:4" ht="13.5">
      <c r="A3871" s="201"/>
      <c r="B3871" s="201"/>
      <c r="C3871" s="201"/>
      <c r="D3871" s="361"/>
    </row>
    <row r="3872" spans="1:4" ht="13.5">
      <c r="A3872" s="201"/>
      <c r="B3872" s="201"/>
      <c r="C3872" s="201"/>
      <c r="D3872" s="361"/>
    </row>
    <row r="3873" spans="1:4" ht="13.5">
      <c r="A3873" s="201"/>
      <c r="B3873" s="201"/>
      <c r="C3873" s="201"/>
      <c r="D3873" s="361"/>
    </row>
    <row r="3874" spans="1:4" ht="13.5">
      <c r="A3874" s="201"/>
      <c r="B3874" s="201"/>
      <c r="C3874" s="201"/>
      <c r="D3874" s="361"/>
    </row>
    <row r="3875" spans="1:4" ht="13.5">
      <c r="A3875" s="201"/>
      <c r="B3875" s="201"/>
      <c r="C3875" s="201"/>
      <c r="D3875" s="361"/>
    </row>
    <row r="3876" spans="1:4" ht="13.5">
      <c r="A3876" s="201"/>
      <c r="B3876" s="201"/>
      <c r="C3876" s="201"/>
      <c r="D3876" s="361"/>
    </row>
    <row r="3877" spans="1:4" ht="13.5">
      <c r="A3877" s="201"/>
      <c r="B3877" s="201"/>
      <c r="C3877" s="201"/>
      <c r="D3877" s="361"/>
    </row>
    <row r="3878" spans="1:4" ht="13.5">
      <c r="A3878" s="201"/>
      <c r="B3878" s="201"/>
      <c r="C3878" s="201"/>
      <c r="D3878" s="361"/>
    </row>
    <row r="3879" spans="1:4" ht="13.5">
      <c r="A3879" s="201"/>
      <c r="B3879" s="201"/>
      <c r="C3879" s="201"/>
      <c r="D3879" s="361"/>
    </row>
    <row r="3880" spans="1:4" ht="13.5">
      <c r="A3880" s="201"/>
      <c r="B3880" s="201"/>
      <c r="C3880" s="201"/>
      <c r="D3880" s="361"/>
    </row>
    <row r="3881" spans="1:4" ht="13.5">
      <c r="A3881" s="201"/>
      <c r="B3881" s="201"/>
      <c r="C3881" s="201"/>
      <c r="D3881" s="361"/>
    </row>
    <row r="3882" spans="1:4" ht="13.5">
      <c r="A3882" s="201"/>
      <c r="B3882" s="201"/>
      <c r="C3882" s="201"/>
      <c r="D3882" s="361"/>
    </row>
    <row r="3883" spans="1:4" ht="13.5">
      <c r="A3883" s="201"/>
      <c r="B3883" s="201"/>
      <c r="C3883" s="201"/>
      <c r="D3883" s="361"/>
    </row>
    <row r="3884" spans="1:4" ht="13.5">
      <c r="A3884" s="201"/>
      <c r="B3884" s="201"/>
      <c r="C3884" s="201"/>
      <c r="D3884" s="361"/>
    </row>
    <row r="3885" spans="1:4" ht="13.5">
      <c r="A3885" s="201"/>
      <c r="B3885" s="201"/>
      <c r="C3885" s="201"/>
      <c r="D3885" s="361"/>
    </row>
    <row r="3886" spans="1:4" ht="13.5">
      <c r="A3886" s="201"/>
      <c r="B3886" s="201"/>
      <c r="C3886" s="201"/>
      <c r="D3886" s="361"/>
    </row>
    <row r="3887" spans="1:4" ht="13.5">
      <c r="A3887" s="201"/>
      <c r="B3887" s="201"/>
      <c r="C3887" s="201"/>
      <c r="D3887" s="361"/>
    </row>
    <row r="3888" spans="1:4" ht="13.5">
      <c r="A3888" s="201"/>
      <c r="B3888" s="201"/>
      <c r="C3888" s="201"/>
      <c r="D3888" s="361"/>
    </row>
    <row r="3889" spans="1:4" ht="13.5">
      <c r="A3889" s="201"/>
      <c r="B3889" s="201"/>
      <c r="C3889" s="201"/>
      <c r="D3889" s="361"/>
    </row>
    <row r="3890" spans="1:4" ht="13.5">
      <c r="A3890" s="201"/>
      <c r="B3890" s="201"/>
      <c r="C3890" s="201"/>
      <c r="D3890" s="361"/>
    </row>
    <row r="3891" spans="1:4" ht="13.5">
      <c r="A3891" s="201"/>
      <c r="B3891" s="201"/>
      <c r="C3891" s="201"/>
      <c r="D3891" s="361"/>
    </row>
    <row r="3892" spans="1:4" ht="13.5">
      <c r="A3892" s="201"/>
      <c r="B3892" s="201"/>
      <c r="C3892" s="201"/>
      <c r="D3892" s="361"/>
    </row>
    <row r="3893" spans="1:4" ht="13.5">
      <c r="A3893" s="201"/>
      <c r="B3893" s="201"/>
      <c r="C3893" s="201"/>
      <c r="D3893" s="361"/>
    </row>
    <row r="3894" spans="1:4" ht="13.5">
      <c r="A3894" s="201"/>
      <c r="B3894" s="201"/>
      <c r="C3894" s="201"/>
      <c r="D3894" s="361"/>
    </row>
    <row r="3895" spans="1:4" ht="13.5">
      <c r="A3895" s="201"/>
      <c r="B3895" s="201"/>
      <c r="C3895" s="201"/>
      <c r="D3895" s="361"/>
    </row>
    <row r="3896" spans="1:4" ht="13.5">
      <c r="A3896" s="201"/>
      <c r="B3896" s="201"/>
      <c r="C3896" s="201"/>
      <c r="D3896" s="361"/>
    </row>
    <row r="3897" spans="1:4" ht="13.5">
      <c r="A3897" s="201"/>
      <c r="B3897" s="201"/>
      <c r="C3897" s="201"/>
      <c r="D3897" s="361"/>
    </row>
    <row r="3898" spans="1:4" ht="13.5">
      <c r="A3898" s="201"/>
      <c r="B3898" s="201"/>
      <c r="C3898" s="201"/>
      <c r="D3898" s="361"/>
    </row>
    <row r="3899" spans="1:4" ht="13.5">
      <c r="A3899" s="201"/>
      <c r="B3899" s="201"/>
      <c r="C3899" s="201"/>
      <c r="D3899" s="361"/>
    </row>
    <row r="3900" spans="1:4" ht="13.5">
      <c r="A3900" s="201"/>
      <c r="B3900" s="201"/>
      <c r="C3900" s="201"/>
      <c r="D3900" s="361"/>
    </row>
    <row r="3901" spans="1:4" ht="13.5">
      <c r="A3901" s="201"/>
      <c r="B3901" s="201"/>
      <c r="C3901" s="201"/>
      <c r="D3901" s="361"/>
    </row>
    <row r="3902" spans="1:4" ht="13.5">
      <c r="A3902" s="201"/>
      <c r="B3902" s="201"/>
      <c r="C3902" s="201"/>
      <c r="D3902" s="361"/>
    </row>
    <row r="3903" spans="1:4" ht="13.5">
      <c r="A3903" s="201"/>
      <c r="B3903" s="201"/>
      <c r="C3903" s="201"/>
      <c r="D3903" s="361"/>
    </row>
    <row r="3904" spans="1:4" ht="13.5">
      <c r="A3904" s="201"/>
      <c r="B3904" s="201"/>
      <c r="C3904" s="201"/>
      <c r="D3904" s="361"/>
    </row>
    <row r="3905" spans="1:4" ht="13.5">
      <c r="A3905" s="201"/>
      <c r="B3905" s="201"/>
      <c r="C3905" s="201"/>
      <c r="D3905" s="361"/>
    </row>
    <row r="3906" spans="1:4" ht="13.5">
      <c r="A3906" s="201"/>
      <c r="B3906" s="201"/>
      <c r="C3906" s="201"/>
      <c r="D3906" s="361"/>
    </row>
    <row r="3907" spans="1:4" ht="13.5">
      <c r="A3907" s="201"/>
      <c r="B3907" s="201"/>
      <c r="C3907" s="201"/>
      <c r="D3907" s="361"/>
    </row>
    <row r="3908" spans="1:4" ht="13.5">
      <c r="A3908" s="201"/>
      <c r="B3908" s="201"/>
      <c r="C3908" s="201"/>
      <c r="D3908" s="361"/>
    </row>
    <row r="3909" spans="1:4" ht="13.5">
      <c r="A3909" s="201"/>
      <c r="B3909" s="201"/>
      <c r="C3909" s="201"/>
      <c r="D3909" s="361"/>
    </row>
    <row r="3910" spans="1:4" ht="13.5">
      <c r="A3910" s="201"/>
      <c r="B3910" s="201"/>
      <c r="C3910" s="201"/>
      <c r="D3910" s="361"/>
    </row>
    <row r="3911" spans="1:4" ht="13.5">
      <c r="A3911" s="201"/>
      <c r="B3911" s="201"/>
      <c r="C3911" s="201"/>
      <c r="D3911" s="361"/>
    </row>
    <row r="3912" spans="1:4" ht="13.5">
      <c r="A3912" s="201"/>
      <c r="B3912" s="201"/>
      <c r="C3912" s="201"/>
      <c r="D3912" s="361"/>
    </row>
    <row r="3913" spans="1:4" ht="13.5">
      <c r="A3913" s="201"/>
      <c r="B3913" s="201"/>
      <c r="C3913" s="201"/>
      <c r="D3913" s="361"/>
    </row>
    <row r="3914" spans="1:4" ht="13.5">
      <c r="A3914" s="201"/>
      <c r="B3914" s="201"/>
      <c r="C3914" s="201"/>
      <c r="D3914" s="361"/>
    </row>
    <row r="3915" spans="1:4" ht="13.5">
      <c r="A3915" s="201"/>
      <c r="B3915" s="201"/>
      <c r="C3915" s="201"/>
      <c r="D3915" s="361"/>
    </row>
    <row r="3916" spans="1:4" ht="13.5">
      <c r="A3916" s="201"/>
      <c r="B3916" s="201"/>
      <c r="C3916" s="201"/>
      <c r="D3916" s="361"/>
    </row>
    <row r="3917" spans="1:4" ht="13.5">
      <c r="A3917" s="201"/>
      <c r="B3917" s="201"/>
      <c r="C3917" s="201"/>
      <c r="D3917" s="361"/>
    </row>
    <row r="3918" spans="1:4" ht="13.5">
      <c r="A3918" s="201"/>
      <c r="B3918" s="201"/>
      <c r="C3918" s="201"/>
      <c r="D3918" s="361"/>
    </row>
    <row r="3919" spans="1:4" ht="13.5">
      <c r="A3919" s="201"/>
      <c r="B3919" s="201"/>
      <c r="C3919" s="201"/>
      <c r="D3919" s="361"/>
    </row>
    <row r="3920" spans="1:4" ht="13.5">
      <c r="A3920" s="201"/>
      <c r="B3920" s="201"/>
      <c r="C3920" s="201"/>
      <c r="D3920" s="361"/>
    </row>
    <row r="3921" spans="1:4" ht="13.5">
      <c r="A3921" s="201"/>
      <c r="B3921" s="201"/>
      <c r="C3921" s="201"/>
      <c r="D3921" s="361"/>
    </row>
    <row r="3922" spans="1:4" ht="13.5">
      <c r="A3922" s="201"/>
      <c r="B3922" s="201"/>
      <c r="C3922" s="201"/>
      <c r="D3922" s="361"/>
    </row>
    <row r="3923" spans="1:4" ht="13.5">
      <c r="A3923" s="201"/>
      <c r="B3923" s="201"/>
      <c r="C3923" s="201"/>
      <c r="D3923" s="361"/>
    </row>
    <row r="3924" spans="1:4" ht="13.5">
      <c r="A3924" s="201"/>
      <c r="B3924" s="201"/>
      <c r="C3924" s="201"/>
      <c r="D3924" s="361"/>
    </row>
    <row r="3925" spans="1:4" ht="13.5">
      <c r="A3925" s="201"/>
      <c r="B3925" s="201"/>
      <c r="C3925" s="201"/>
      <c r="D3925" s="361"/>
    </row>
    <row r="3926" spans="1:4" ht="13.5">
      <c r="A3926" s="201"/>
      <c r="B3926" s="201"/>
      <c r="C3926" s="201"/>
      <c r="D3926" s="361"/>
    </row>
    <row r="3927" spans="1:4" ht="13.5">
      <c r="A3927" s="201"/>
      <c r="B3927" s="201"/>
      <c r="C3927" s="201"/>
      <c r="D3927" s="361"/>
    </row>
    <row r="3928" spans="1:4" ht="13.5">
      <c r="A3928" s="201"/>
      <c r="B3928" s="201"/>
      <c r="C3928" s="201"/>
      <c r="D3928" s="361"/>
    </row>
    <row r="3929" spans="1:4" ht="13.5">
      <c r="A3929" s="201"/>
      <c r="B3929" s="201"/>
      <c r="C3929" s="201"/>
      <c r="D3929" s="361"/>
    </row>
    <row r="3930" spans="1:4" ht="13.5">
      <c r="A3930" s="201"/>
      <c r="B3930" s="201"/>
      <c r="C3930" s="201"/>
      <c r="D3930" s="361"/>
    </row>
    <row r="3931" spans="1:4" ht="13.5">
      <c r="A3931" s="201"/>
      <c r="B3931" s="201"/>
      <c r="C3931" s="201"/>
      <c r="D3931" s="361"/>
    </row>
    <row r="3932" spans="1:4" ht="13.5">
      <c r="A3932" s="201"/>
      <c r="B3932" s="201"/>
      <c r="C3932" s="201"/>
      <c r="D3932" s="361"/>
    </row>
    <row r="3933" spans="1:4" ht="13.5">
      <c r="A3933" s="201"/>
      <c r="B3933" s="201"/>
      <c r="C3933" s="201"/>
      <c r="D3933" s="361"/>
    </row>
    <row r="3934" spans="1:4" ht="13.5">
      <c r="A3934" s="201"/>
      <c r="B3934" s="201"/>
      <c r="C3934" s="201"/>
      <c r="D3934" s="361"/>
    </row>
    <row r="3935" spans="1:4" ht="13.5">
      <c r="A3935" s="201"/>
      <c r="B3935" s="201"/>
      <c r="C3935" s="201"/>
      <c r="D3935" s="361"/>
    </row>
    <row r="3936" spans="1:4" ht="13.5">
      <c r="A3936" s="201"/>
      <c r="B3936" s="201"/>
      <c r="C3936" s="201"/>
      <c r="D3936" s="361"/>
    </row>
    <row r="3937" spans="1:4" ht="13.5">
      <c r="A3937" s="201"/>
      <c r="B3937" s="201"/>
      <c r="C3937" s="201"/>
      <c r="D3937" s="361"/>
    </row>
    <row r="3938" spans="1:4" ht="13.5">
      <c r="A3938" s="201"/>
      <c r="B3938" s="201"/>
      <c r="C3938" s="201"/>
      <c r="D3938" s="361"/>
    </row>
    <row r="3939" spans="1:4" ht="13.5">
      <c r="A3939" s="201"/>
      <c r="B3939" s="201"/>
      <c r="C3939" s="201"/>
      <c r="D3939" s="361"/>
    </row>
    <row r="3940" spans="1:4" ht="13.5">
      <c r="A3940" s="201"/>
      <c r="B3940" s="201"/>
      <c r="C3940" s="201"/>
      <c r="D3940" s="361"/>
    </row>
    <row r="3941" spans="1:4" ht="13.5">
      <c r="A3941" s="201"/>
      <c r="B3941" s="201"/>
      <c r="C3941" s="201"/>
      <c r="D3941" s="361"/>
    </row>
    <row r="3942" spans="1:4" ht="13.5">
      <c r="A3942" s="201"/>
      <c r="B3942" s="201"/>
      <c r="C3942" s="201"/>
      <c r="D3942" s="361"/>
    </row>
    <row r="3943" spans="1:4" ht="13.5">
      <c r="A3943" s="201"/>
      <c r="B3943" s="201"/>
      <c r="C3943" s="201"/>
      <c r="D3943" s="361"/>
    </row>
    <row r="3944" spans="1:4" ht="13.5">
      <c r="A3944" s="201"/>
      <c r="B3944" s="201"/>
      <c r="C3944" s="201"/>
      <c r="D3944" s="361"/>
    </row>
    <row r="3945" spans="1:4" ht="13.5">
      <c r="A3945" s="201"/>
      <c r="B3945" s="201"/>
      <c r="C3945" s="201"/>
      <c r="D3945" s="361"/>
    </row>
    <row r="3946" spans="1:4" ht="13.5">
      <c r="A3946" s="201"/>
      <c r="B3946" s="201"/>
      <c r="C3946" s="201"/>
      <c r="D3946" s="361"/>
    </row>
    <row r="3947" spans="1:4" ht="13.5">
      <c r="A3947" s="201"/>
      <c r="B3947" s="201"/>
      <c r="C3947" s="201"/>
      <c r="D3947" s="361"/>
    </row>
    <row r="3948" spans="1:4" ht="13.5">
      <c r="A3948" s="201"/>
      <c r="B3948" s="201"/>
      <c r="C3948" s="201"/>
      <c r="D3948" s="361"/>
    </row>
    <row r="3949" spans="1:4" ht="13.5">
      <c r="A3949" s="201"/>
      <c r="B3949" s="201"/>
      <c r="C3949" s="201"/>
      <c r="D3949" s="361"/>
    </row>
    <row r="3950" spans="1:4" ht="13.5">
      <c r="A3950" s="201"/>
      <c r="B3950" s="201"/>
      <c r="C3950" s="201"/>
      <c r="D3950" s="361"/>
    </row>
    <row r="3951" spans="1:4" ht="13.5">
      <c r="A3951" s="201"/>
      <c r="B3951" s="201"/>
      <c r="C3951" s="201"/>
      <c r="D3951" s="361"/>
    </row>
    <row r="3952" spans="1:4" ht="13.5">
      <c r="A3952" s="201"/>
      <c r="B3952" s="201"/>
      <c r="C3952" s="201"/>
      <c r="D3952" s="361"/>
    </row>
    <row r="3953" spans="1:4" ht="13.5">
      <c r="A3953" s="201"/>
      <c r="B3953" s="201"/>
      <c r="C3953" s="201"/>
      <c r="D3953" s="361"/>
    </row>
    <row r="3954" spans="1:4" ht="13.5">
      <c r="A3954" s="201"/>
      <c r="B3954" s="201"/>
      <c r="C3954" s="201"/>
      <c r="D3954" s="361"/>
    </row>
    <row r="3955" spans="1:4" ht="13.5">
      <c r="A3955" s="201"/>
      <c r="B3955" s="201"/>
      <c r="C3955" s="201"/>
      <c r="D3955" s="361"/>
    </row>
    <row r="3956" spans="1:4" ht="13.5">
      <c r="A3956" s="201"/>
      <c r="B3956" s="201"/>
      <c r="C3956" s="201"/>
      <c r="D3956" s="361"/>
    </row>
    <row r="3957" spans="1:4" ht="13.5">
      <c r="A3957" s="201"/>
      <c r="B3957" s="201"/>
      <c r="C3957" s="201"/>
      <c r="D3957" s="361"/>
    </row>
    <row r="3958" spans="1:4" ht="13.5">
      <c r="A3958" s="201"/>
      <c r="B3958" s="201"/>
      <c r="C3958" s="201"/>
      <c r="D3958" s="361"/>
    </row>
    <row r="3959" spans="1:4" ht="13.5">
      <c r="A3959" s="201"/>
      <c r="B3959" s="201"/>
      <c r="C3959" s="201"/>
      <c r="D3959" s="361"/>
    </row>
    <row r="3960" spans="1:4" ht="13.5">
      <c r="A3960" s="201"/>
      <c r="B3960" s="201"/>
      <c r="C3960" s="201"/>
      <c r="D3960" s="361"/>
    </row>
    <row r="3961" spans="1:4" ht="13.5">
      <c r="A3961" s="201"/>
      <c r="B3961" s="201"/>
      <c r="C3961" s="201"/>
      <c r="D3961" s="361"/>
    </row>
    <row r="3962" spans="1:4" ht="13.5">
      <c r="A3962" s="201"/>
      <c r="B3962" s="201"/>
      <c r="C3962" s="201"/>
      <c r="D3962" s="361"/>
    </row>
    <row r="3963" spans="1:4" ht="13.5">
      <c r="A3963" s="201"/>
      <c r="B3963" s="201"/>
      <c r="C3963" s="201"/>
      <c r="D3963" s="361"/>
    </row>
    <row r="3964" spans="1:4" ht="13.5">
      <c r="A3964" s="201"/>
      <c r="B3964" s="201"/>
      <c r="C3964" s="201"/>
      <c r="D3964" s="361"/>
    </row>
    <row r="3965" spans="1:4" ht="13.5">
      <c r="A3965" s="201"/>
      <c r="B3965" s="201"/>
      <c r="C3965" s="201"/>
      <c r="D3965" s="361"/>
    </row>
    <row r="3966" spans="1:4" ht="13.5">
      <c r="A3966" s="201"/>
      <c r="B3966" s="201"/>
      <c r="C3966" s="201"/>
      <c r="D3966" s="361"/>
    </row>
    <row r="3967" spans="1:4" ht="13.5">
      <c r="A3967" s="201"/>
      <c r="B3967" s="201"/>
      <c r="C3967" s="201"/>
      <c r="D3967" s="361"/>
    </row>
    <row r="3968" spans="1:4" ht="13.5">
      <c r="A3968" s="201"/>
      <c r="B3968" s="201"/>
      <c r="C3968" s="201"/>
      <c r="D3968" s="361"/>
    </row>
    <row r="3969" spans="1:4" ht="13.5">
      <c r="A3969" s="201"/>
      <c r="B3969" s="201"/>
      <c r="C3969" s="201"/>
      <c r="D3969" s="361"/>
    </row>
    <row r="3970" spans="1:4" ht="13.5">
      <c r="A3970" s="201"/>
      <c r="B3970" s="201"/>
      <c r="C3970" s="201"/>
      <c r="D3970" s="361"/>
    </row>
    <row r="3971" spans="1:4" ht="13.5">
      <c r="A3971" s="201"/>
      <c r="B3971" s="201"/>
      <c r="C3971" s="201"/>
      <c r="D3971" s="361"/>
    </row>
    <row r="3972" spans="1:4" ht="13.5">
      <c r="A3972" s="201"/>
      <c r="B3972" s="201"/>
      <c r="C3972" s="201"/>
      <c r="D3972" s="361"/>
    </row>
    <row r="3973" spans="1:4" ht="13.5">
      <c r="A3973" s="201"/>
      <c r="B3973" s="201"/>
      <c r="C3973" s="201"/>
      <c r="D3973" s="361"/>
    </row>
    <row r="3974" spans="1:4" ht="13.5">
      <c r="A3974" s="201"/>
      <c r="B3974" s="201"/>
      <c r="C3974" s="201"/>
      <c r="D3974" s="361"/>
    </row>
    <row r="3975" spans="1:4" ht="13.5">
      <c r="A3975" s="201"/>
      <c r="B3975" s="201"/>
      <c r="C3975" s="201"/>
      <c r="D3975" s="361"/>
    </row>
    <row r="3976" spans="1:4" ht="13.5">
      <c r="A3976" s="201"/>
      <c r="B3976" s="201"/>
      <c r="C3976" s="201"/>
      <c r="D3976" s="361"/>
    </row>
    <row r="3977" spans="1:4" ht="13.5">
      <c r="A3977" s="201"/>
      <c r="B3977" s="201"/>
      <c r="C3977" s="201"/>
      <c r="D3977" s="361"/>
    </row>
    <row r="3978" spans="1:4" ht="13.5">
      <c r="A3978" s="201"/>
      <c r="B3978" s="201"/>
      <c r="C3978" s="201"/>
      <c r="D3978" s="361"/>
    </row>
    <row r="3979" spans="1:4" ht="13.5">
      <c r="A3979" s="201"/>
      <c r="B3979" s="201"/>
      <c r="C3979" s="201"/>
      <c r="D3979" s="361"/>
    </row>
    <row r="3980" spans="1:4" ht="13.5">
      <c r="A3980" s="201"/>
      <c r="B3980" s="201"/>
      <c r="C3980" s="201"/>
      <c r="D3980" s="361"/>
    </row>
    <row r="3981" spans="1:4" ht="13.5">
      <c r="A3981" s="201"/>
      <c r="B3981" s="201"/>
      <c r="C3981" s="201"/>
      <c r="D3981" s="361"/>
    </row>
    <row r="3982" spans="1:4" ht="13.5">
      <c r="A3982" s="201"/>
      <c r="B3982" s="201"/>
      <c r="C3982" s="201"/>
      <c r="D3982" s="361"/>
    </row>
    <row r="3983" spans="1:4" ht="13.5">
      <c r="A3983" s="201"/>
      <c r="B3983" s="201"/>
      <c r="C3983" s="201"/>
      <c r="D3983" s="361"/>
    </row>
    <row r="3984" spans="1:4" ht="13.5">
      <c r="A3984" s="201"/>
      <c r="B3984" s="201"/>
      <c r="C3984" s="201"/>
      <c r="D3984" s="361"/>
    </row>
    <row r="3985" spans="1:4" ht="13.5">
      <c r="A3985" s="201"/>
      <c r="B3985" s="201"/>
      <c r="C3985" s="201"/>
      <c r="D3985" s="361"/>
    </row>
    <row r="3986" spans="1:4" ht="13.5">
      <c r="A3986" s="201"/>
      <c r="B3986" s="201"/>
      <c r="C3986" s="201"/>
      <c r="D3986" s="361"/>
    </row>
    <row r="3987" spans="1:4" ht="13.5">
      <c r="A3987" s="201"/>
      <c r="B3987" s="201"/>
      <c r="C3987" s="201"/>
      <c r="D3987" s="361"/>
    </row>
    <row r="3988" spans="1:4" ht="13.5">
      <c r="A3988" s="201"/>
      <c r="B3988" s="201"/>
      <c r="C3988" s="201"/>
      <c r="D3988" s="361"/>
    </row>
    <row r="3989" spans="1:4" ht="13.5">
      <c r="A3989" s="201"/>
      <c r="B3989" s="201"/>
      <c r="C3989" s="201"/>
      <c r="D3989" s="361"/>
    </row>
    <row r="3990" spans="1:4" ht="13.5">
      <c r="A3990" s="201"/>
      <c r="B3990" s="201"/>
      <c r="C3990" s="201"/>
      <c r="D3990" s="361"/>
    </row>
    <row r="3991" spans="1:4" ht="13.5">
      <c r="A3991" s="201"/>
      <c r="B3991" s="201"/>
      <c r="C3991" s="201"/>
      <c r="D3991" s="361"/>
    </row>
    <row r="3992" spans="1:4" ht="13.5">
      <c r="A3992" s="201"/>
      <c r="B3992" s="201"/>
      <c r="C3992" s="201"/>
      <c r="D3992" s="361"/>
    </row>
    <row r="3993" spans="1:4" ht="13.5">
      <c r="A3993" s="201"/>
      <c r="B3993" s="201"/>
      <c r="C3993" s="201"/>
      <c r="D3993" s="361"/>
    </row>
    <row r="3994" spans="1:4" ht="13.5">
      <c r="A3994" s="201"/>
      <c r="B3994" s="201"/>
      <c r="C3994" s="201"/>
      <c r="D3994" s="361"/>
    </row>
    <row r="3995" spans="1:4" ht="13.5">
      <c r="A3995" s="201"/>
      <c r="B3995" s="201"/>
      <c r="C3995" s="201"/>
      <c r="D3995" s="361"/>
    </row>
    <row r="3996" spans="1:4" ht="13.5">
      <c r="A3996" s="201"/>
      <c r="B3996" s="201"/>
      <c r="C3996" s="201"/>
      <c r="D3996" s="361"/>
    </row>
    <row r="3997" spans="1:4" ht="13.5">
      <c r="A3997" s="201"/>
      <c r="B3997" s="201"/>
      <c r="C3997" s="201"/>
      <c r="D3997" s="361"/>
    </row>
    <row r="3998" spans="1:4" ht="13.5">
      <c r="A3998" s="201"/>
      <c r="B3998" s="201"/>
      <c r="C3998" s="201"/>
      <c r="D3998" s="361"/>
    </row>
    <row r="3999" spans="1:4" ht="13.5">
      <c r="A3999" s="201"/>
      <c r="B3999" s="201"/>
      <c r="C3999" s="201"/>
      <c r="D3999" s="361"/>
    </row>
    <row r="4000" spans="1:4" ht="13.5">
      <c r="A4000" s="201"/>
      <c r="B4000" s="201"/>
      <c r="C4000" s="201"/>
      <c r="D4000" s="361"/>
    </row>
    <row r="4001" spans="1:4" ht="13.5">
      <c r="A4001" s="201"/>
      <c r="B4001" s="201"/>
      <c r="C4001" s="201"/>
      <c r="D4001" s="361"/>
    </row>
    <row r="4002" spans="1:4" ht="13.5">
      <c r="A4002" s="201"/>
      <c r="B4002" s="201"/>
      <c r="C4002" s="201"/>
      <c r="D4002" s="361"/>
    </row>
    <row r="4003" spans="1:4" ht="13.5">
      <c r="A4003" s="201"/>
      <c r="B4003" s="201"/>
      <c r="C4003" s="201"/>
      <c r="D4003" s="361"/>
    </row>
    <row r="4004" spans="1:4" ht="13.5">
      <c r="A4004" s="201"/>
      <c r="B4004" s="201"/>
      <c r="C4004" s="201"/>
      <c r="D4004" s="361"/>
    </row>
    <row r="4005" spans="1:4" ht="13.5">
      <c r="A4005" s="201"/>
      <c r="B4005" s="201"/>
      <c r="C4005" s="201"/>
      <c r="D4005" s="361"/>
    </row>
    <row r="4006" spans="1:4" ht="13.5">
      <c r="A4006" s="201"/>
      <c r="B4006" s="201"/>
      <c r="C4006" s="201"/>
      <c r="D4006" s="361"/>
    </row>
    <row r="4007" spans="1:4" ht="13.5">
      <c r="A4007" s="201"/>
      <c r="B4007" s="201"/>
      <c r="C4007" s="201"/>
      <c r="D4007" s="361"/>
    </row>
    <row r="4008" spans="1:4" ht="13.5">
      <c r="A4008" s="201"/>
      <c r="B4008" s="201"/>
      <c r="C4008" s="201"/>
      <c r="D4008" s="361"/>
    </row>
    <row r="4009" spans="1:4" ht="13.5">
      <c r="A4009" s="201"/>
      <c r="B4009" s="201"/>
      <c r="C4009" s="201"/>
      <c r="D4009" s="361"/>
    </row>
    <row r="4010" spans="1:4" ht="13.5">
      <c r="A4010" s="201"/>
      <c r="B4010" s="201"/>
      <c r="C4010" s="201"/>
      <c r="D4010" s="361"/>
    </row>
    <row r="4011" spans="1:4" ht="13.5">
      <c r="A4011" s="201"/>
      <c r="B4011" s="201"/>
      <c r="C4011" s="201"/>
      <c r="D4011" s="361"/>
    </row>
    <row r="4012" spans="1:4" ht="13.5">
      <c r="A4012" s="201"/>
      <c r="B4012" s="201"/>
      <c r="C4012" s="201"/>
      <c r="D4012" s="361"/>
    </row>
    <row r="4013" spans="1:4" ht="13.5">
      <c r="A4013" s="201"/>
      <c r="B4013" s="201"/>
      <c r="C4013" s="201"/>
      <c r="D4013" s="361"/>
    </row>
    <row r="4014" spans="1:4" ht="13.5">
      <c r="A4014" s="201"/>
      <c r="B4014" s="201"/>
      <c r="C4014" s="201"/>
      <c r="D4014" s="361"/>
    </row>
    <row r="4015" spans="1:4" ht="13.5">
      <c r="A4015" s="201"/>
      <c r="B4015" s="201"/>
      <c r="C4015" s="201"/>
      <c r="D4015" s="361"/>
    </row>
    <row r="4016" spans="1:4" ht="13.5">
      <c r="A4016" s="201"/>
      <c r="B4016" s="201"/>
      <c r="C4016" s="201"/>
      <c r="D4016" s="361"/>
    </row>
    <row r="4017" spans="1:4" ht="13.5">
      <c r="A4017" s="201"/>
      <c r="B4017" s="201"/>
      <c r="C4017" s="201"/>
      <c r="D4017" s="361"/>
    </row>
    <row r="4018" spans="1:4" ht="13.5">
      <c r="A4018" s="201"/>
      <c r="B4018" s="201"/>
      <c r="C4018" s="201"/>
      <c r="D4018" s="361"/>
    </row>
    <row r="4019" spans="1:4" ht="13.5">
      <c r="A4019" s="201"/>
      <c r="B4019" s="201"/>
      <c r="C4019" s="201"/>
      <c r="D4019" s="361"/>
    </row>
    <row r="4020" spans="1:4" ht="13.5">
      <c r="A4020" s="201"/>
      <c r="B4020" s="201"/>
      <c r="C4020" s="201"/>
      <c r="D4020" s="361"/>
    </row>
    <row r="4021" spans="1:4" ht="13.5">
      <c r="A4021" s="201"/>
      <c r="B4021" s="201"/>
      <c r="C4021" s="201"/>
      <c r="D4021" s="361"/>
    </row>
    <row r="4022" spans="1:4" ht="13.5">
      <c r="A4022" s="201"/>
      <c r="B4022" s="201"/>
      <c r="C4022" s="201"/>
      <c r="D4022" s="361"/>
    </row>
    <row r="4023" spans="1:4" ht="13.5">
      <c r="A4023" s="201"/>
      <c r="B4023" s="201"/>
      <c r="C4023" s="201"/>
      <c r="D4023" s="361"/>
    </row>
    <row r="4024" spans="1:4" ht="13.5">
      <c r="A4024" s="201"/>
      <c r="B4024" s="201"/>
      <c r="C4024" s="201"/>
      <c r="D4024" s="361"/>
    </row>
    <row r="4025" spans="1:4" ht="13.5">
      <c r="A4025" s="201"/>
      <c r="B4025" s="201"/>
      <c r="C4025" s="201"/>
      <c r="D4025" s="361"/>
    </row>
    <row r="4026" spans="1:4" ht="13.5">
      <c r="A4026" s="201"/>
      <c r="B4026" s="201"/>
      <c r="C4026" s="201"/>
      <c r="D4026" s="361"/>
    </row>
    <row r="4027" spans="1:4" ht="13.5">
      <c r="A4027" s="201"/>
      <c r="B4027" s="201"/>
      <c r="C4027" s="201"/>
      <c r="D4027" s="361"/>
    </row>
    <row r="4028" spans="1:4" ht="13.5">
      <c r="A4028" s="201"/>
      <c r="B4028" s="201"/>
      <c r="C4028" s="201"/>
      <c r="D4028" s="361"/>
    </row>
    <row r="4029" spans="1:4" ht="13.5">
      <c r="A4029" s="201"/>
      <c r="B4029" s="201"/>
      <c r="C4029" s="201"/>
      <c r="D4029" s="361"/>
    </row>
    <row r="4030" spans="1:4" ht="13.5">
      <c r="A4030" s="201"/>
      <c r="B4030" s="201"/>
      <c r="C4030" s="201"/>
      <c r="D4030" s="361"/>
    </row>
    <row r="4031" spans="1:4" ht="13.5">
      <c r="A4031" s="201"/>
      <c r="B4031" s="201"/>
      <c r="C4031" s="201"/>
      <c r="D4031" s="361"/>
    </row>
    <row r="4032" spans="1:4" ht="13.5">
      <c r="A4032" s="201"/>
      <c r="B4032" s="201"/>
      <c r="C4032" s="201"/>
      <c r="D4032" s="361"/>
    </row>
    <row r="4033" spans="1:4" ht="13.5">
      <c r="A4033" s="201"/>
      <c r="B4033" s="201"/>
      <c r="C4033" s="201"/>
      <c r="D4033" s="361"/>
    </row>
    <row r="4034" spans="1:4" ht="13.5">
      <c r="A4034" s="201"/>
      <c r="B4034" s="201"/>
      <c r="C4034" s="201"/>
      <c r="D4034" s="361"/>
    </row>
    <row r="4035" spans="1:4" ht="13.5">
      <c r="A4035" s="201"/>
      <c r="B4035" s="201"/>
      <c r="C4035" s="201"/>
      <c r="D4035" s="361"/>
    </row>
    <row r="4036" spans="1:4" ht="13.5">
      <c r="A4036" s="201"/>
      <c r="B4036" s="201"/>
      <c r="C4036" s="201"/>
      <c r="D4036" s="361"/>
    </row>
    <row r="4037" spans="1:4" ht="13.5">
      <c r="A4037" s="201"/>
      <c r="B4037" s="201"/>
      <c r="C4037" s="201"/>
      <c r="D4037" s="361"/>
    </row>
    <row r="4038" spans="1:4" ht="13.5">
      <c r="A4038" s="201"/>
      <c r="B4038" s="201"/>
      <c r="C4038" s="201"/>
      <c r="D4038" s="361"/>
    </row>
    <row r="4039" spans="1:4" ht="13.5">
      <c r="A4039" s="201"/>
      <c r="B4039" s="201"/>
      <c r="C4039" s="201"/>
      <c r="D4039" s="361"/>
    </row>
    <row r="4040" spans="1:4" ht="13.5">
      <c r="A4040" s="201"/>
      <c r="B4040" s="201"/>
      <c r="C4040" s="201"/>
      <c r="D4040" s="361"/>
    </row>
    <row r="4041" spans="1:4" ht="13.5">
      <c r="A4041" s="201"/>
      <c r="B4041" s="201"/>
      <c r="C4041" s="201"/>
      <c r="D4041" s="361"/>
    </row>
    <row r="4042" spans="1:4" ht="13.5">
      <c r="A4042" s="201"/>
      <c r="B4042" s="201"/>
      <c r="C4042" s="201"/>
      <c r="D4042" s="361"/>
    </row>
    <row r="4043" spans="1:4" ht="13.5">
      <c r="A4043" s="201"/>
      <c r="B4043" s="201"/>
      <c r="C4043" s="201"/>
      <c r="D4043" s="361"/>
    </row>
    <row r="4044" spans="1:4" ht="13.5">
      <c r="A4044" s="201"/>
      <c r="B4044" s="201"/>
      <c r="C4044" s="201"/>
      <c r="D4044" s="361"/>
    </row>
    <row r="4045" spans="1:4" ht="13.5">
      <c r="A4045" s="201"/>
      <c r="B4045" s="201"/>
      <c r="C4045" s="201"/>
      <c r="D4045" s="361"/>
    </row>
    <row r="4046" spans="1:4" ht="13.5">
      <c r="A4046" s="201"/>
      <c r="B4046" s="201"/>
      <c r="C4046" s="201"/>
      <c r="D4046" s="361"/>
    </row>
    <row r="4047" spans="1:4" ht="13.5">
      <c r="A4047" s="201"/>
      <c r="B4047" s="201"/>
      <c r="C4047" s="201"/>
      <c r="D4047" s="361"/>
    </row>
    <row r="4048" spans="1:4" ht="13.5">
      <c r="A4048" s="201"/>
      <c r="B4048" s="201"/>
      <c r="C4048" s="201"/>
      <c r="D4048" s="361"/>
    </row>
    <row r="4049" spans="1:4" ht="13.5">
      <c r="A4049" s="201"/>
      <c r="B4049" s="201"/>
      <c r="C4049" s="201"/>
      <c r="D4049" s="361"/>
    </row>
    <row r="4050" spans="1:4" ht="13.5">
      <c r="A4050" s="201"/>
      <c r="B4050" s="201"/>
      <c r="C4050" s="201"/>
      <c r="D4050" s="361"/>
    </row>
    <row r="4051" spans="1:4" ht="13.5">
      <c r="A4051" s="201"/>
      <c r="B4051" s="201"/>
      <c r="C4051" s="201"/>
      <c r="D4051" s="361"/>
    </row>
    <row r="4052" spans="1:4" ht="13.5">
      <c r="A4052" s="201"/>
      <c r="B4052" s="201"/>
      <c r="C4052" s="201"/>
      <c r="D4052" s="361"/>
    </row>
    <row r="4053" spans="1:4" ht="13.5">
      <c r="A4053" s="201"/>
      <c r="B4053" s="201"/>
      <c r="C4053" s="201"/>
      <c r="D4053" s="361"/>
    </row>
    <row r="4054" spans="1:4" ht="13.5">
      <c r="A4054" s="201"/>
      <c r="B4054" s="201"/>
      <c r="C4054" s="201"/>
      <c r="D4054" s="361"/>
    </row>
    <row r="4055" spans="1:4" ht="13.5">
      <c r="A4055" s="201"/>
      <c r="B4055" s="201"/>
      <c r="C4055" s="201"/>
      <c r="D4055" s="361"/>
    </row>
    <row r="4056" spans="1:4" ht="13.5">
      <c r="A4056" s="201"/>
      <c r="B4056" s="201"/>
      <c r="C4056" s="201"/>
      <c r="D4056" s="361"/>
    </row>
    <row r="4057" spans="1:4" ht="13.5">
      <c r="A4057" s="201"/>
      <c r="B4057" s="201"/>
      <c r="C4057" s="201"/>
      <c r="D4057" s="361"/>
    </row>
    <row r="4058" spans="1:4" ht="13.5">
      <c r="A4058" s="201"/>
      <c r="B4058" s="201"/>
      <c r="C4058" s="201"/>
      <c r="D4058" s="361"/>
    </row>
    <row r="4059" spans="1:4" ht="13.5">
      <c r="A4059" s="201"/>
      <c r="B4059" s="201"/>
      <c r="C4059" s="201"/>
      <c r="D4059" s="361"/>
    </row>
    <row r="4060" spans="1:4" ht="13.5">
      <c r="A4060" s="201"/>
      <c r="B4060" s="201"/>
      <c r="C4060" s="201"/>
      <c r="D4060" s="361"/>
    </row>
    <row r="4061" spans="1:4" ht="13.5">
      <c r="A4061" s="201"/>
      <c r="B4061" s="201"/>
      <c r="C4061" s="201"/>
      <c r="D4061" s="361"/>
    </row>
    <row r="4062" spans="1:4" ht="13.5">
      <c r="A4062" s="201"/>
      <c r="B4062" s="201"/>
      <c r="C4062" s="201"/>
      <c r="D4062" s="361"/>
    </row>
    <row r="4063" spans="1:4" ht="13.5">
      <c r="A4063" s="201"/>
      <c r="B4063" s="201"/>
      <c r="C4063" s="201"/>
      <c r="D4063" s="361"/>
    </row>
    <row r="4064" spans="1:4" ht="13.5">
      <c r="A4064" s="201"/>
      <c r="B4064" s="201"/>
      <c r="C4064" s="201"/>
      <c r="D4064" s="361"/>
    </row>
    <row r="4065" spans="1:4" ht="13.5">
      <c r="A4065" s="201"/>
      <c r="B4065" s="201"/>
      <c r="C4065" s="201"/>
      <c r="D4065" s="361"/>
    </row>
    <row r="4066" spans="1:4" ht="13.5">
      <c r="A4066" s="201"/>
      <c r="B4066" s="201"/>
      <c r="C4066" s="201"/>
      <c r="D4066" s="361"/>
    </row>
    <row r="4067" spans="1:4" ht="13.5">
      <c r="A4067" s="201"/>
      <c r="B4067" s="201"/>
      <c r="C4067" s="201"/>
      <c r="D4067" s="361"/>
    </row>
    <row r="4068" spans="1:4" ht="13.5">
      <c r="A4068" s="201"/>
      <c r="B4068" s="201"/>
      <c r="C4068" s="201"/>
      <c r="D4068" s="361"/>
    </row>
    <row r="4069" spans="1:4" ht="13.5">
      <c r="A4069" s="201"/>
      <c r="B4069" s="201"/>
      <c r="C4069" s="201"/>
      <c r="D4069" s="361"/>
    </row>
    <row r="4070" spans="1:4" ht="13.5">
      <c r="A4070" s="201"/>
      <c r="B4070" s="201"/>
      <c r="C4070" s="201"/>
      <c r="D4070" s="361"/>
    </row>
    <row r="4071" spans="1:4" ht="13.5">
      <c r="A4071" s="201"/>
      <c r="B4071" s="201"/>
      <c r="C4071" s="201"/>
      <c r="D4071" s="361"/>
    </row>
    <row r="4072" spans="1:4" ht="13.5">
      <c r="A4072" s="201"/>
      <c r="B4072" s="201"/>
      <c r="C4072" s="201"/>
      <c r="D4072" s="361"/>
    </row>
    <row r="4073" spans="1:4" ht="13.5">
      <c r="A4073" s="201"/>
      <c r="B4073" s="201"/>
      <c r="C4073" s="201"/>
      <c r="D4073" s="361"/>
    </row>
    <row r="4074" spans="1:4" ht="13.5">
      <c r="A4074" s="201"/>
      <c r="B4074" s="201"/>
      <c r="C4074" s="201"/>
      <c r="D4074" s="361"/>
    </row>
    <row r="4075" spans="1:4" ht="13.5">
      <c r="A4075" s="201"/>
      <c r="B4075" s="201"/>
      <c r="C4075" s="201"/>
      <c r="D4075" s="361"/>
    </row>
    <row r="4076" spans="1:4" ht="13.5">
      <c r="A4076" s="201"/>
      <c r="B4076" s="201"/>
      <c r="C4076" s="201"/>
      <c r="D4076" s="361"/>
    </row>
    <row r="4077" spans="1:4" ht="13.5">
      <c r="A4077" s="201"/>
      <c r="B4077" s="201"/>
      <c r="C4077" s="201"/>
      <c r="D4077" s="361"/>
    </row>
    <row r="4078" spans="1:4" ht="13.5">
      <c r="A4078" s="201"/>
      <c r="B4078" s="201"/>
      <c r="C4078" s="201"/>
      <c r="D4078" s="361"/>
    </row>
    <row r="4079" spans="1:4" ht="13.5">
      <c r="A4079" s="201"/>
      <c r="B4079" s="201"/>
      <c r="C4079" s="201"/>
      <c r="D4079" s="361"/>
    </row>
    <row r="4080" spans="1:4" ht="13.5">
      <c r="A4080" s="201"/>
      <c r="B4080" s="201"/>
      <c r="C4080" s="201"/>
      <c r="D4080" s="361"/>
    </row>
    <row r="4081" spans="1:4" ht="13.5">
      <c r="A4081" s="201"/>
      <c r="B4081" s="201"/>
      <c r="C4081" s="201"/>
      <c r="D4081" s="361"/>
    </row>
    <row r="4082" spans="1:4" ht="13.5">
      <c r="A4082" s="201"/>
      <c r="B4082" s="201"/>
      <c r="C4082" s="201"/>
      <c r="D4082" s="361"/>
    </row>
    <row r="4083" spans="1:4" ht="13.5">
      <c r="A4083" s="201"/>
      <c r="B4083" s="201"/>
      <c r="C4083" s="201"/>
      <c r="D4083" s="361"/>
    </row>
    <row r="4084" spans="1:4" ht="13.5">
      <c r="A4084" s="201"/>
      <c r="B4084" s="201"/>
      <c r="C4084" s="201"/>
      <c r="D4084" s="361"/>
    </row>
    <row r="4085" spans="1:4" ht="13.5">
      <c r="A4085" s="201"/>
      <c r="B4085" s="201"/>
      <c r="C4085" s="201"/>
      <c r="D4085" s="361"/>
    </row>
    <row r="4086" spans="1:4" ht="13.5">
      <c r="A4086" s="201"/>
      <c r="B4086" s="201"/>
      <c r="C4086" s="201"/>
      <c r="D4086" s="361"/>
    </row>
    <row r="4087" spans="1:4" ht="13.5">
      <c r="A4087" s="201"/>
      <c r="B4087" s="201"/>
      <c r="C4087" s="201"/>
      <c r="D4087" s="361"/>
    </row>
    <row r="4088" spans="1:4" ht="13.5">
      <c r="A4088" s="201"/>
      <c r="B4088" s="201"/>
      <c r="C4088" s="201"/>
      <c r="D4088" s="361"/>
    </row>
    <row r="4089" spans="1:4" ht="13.5">
      <c r="A4089" s="201"/>
      <c r="B4089" s="201"/>
      <c r="C4089" s="201"/>
      <c r="D4089" s="361"/>
    </row>
    <row r="4090" spans="1:4" ht="13.5">
      <c r="A4090" s="201"/>
      <c r="B4090" s="201"/>
      <c r="C4090" s="201"/>
      <c r="D4090" s="361"/>
    </row>
    <row r="4091" spans="1:4" ht="13.5">
      <c r="A4091" s="201"/>
      <c r="B4091" s="201"/>
      <c r="C4091" s="201"/>
      <c r="D4091" s="361"/>
    </row>
    <row r="4092" spans="1:4" ht="13.5">
      <c r="A4092" s="201"/>
      <c r="B4092" s="201"/>
      <c r="C4092" s="201"/>
      <c r="D4092" s="361"/>
    </row>
    <row r="4093" spans="1:4" ht="13.5">
      <c r="A4093" s="201"/>
      <c r="B4093" s="201"/>
      <c r="C4093" s="201"/>
      <c r="D4093" s="361"/>
    </row>
    <row r="4094" spans="1:4" ht="13.5">
      <c r="A4094" s="201"/>
      <c r="B4094" s="201"/>
      <c r="C4094" s="201"/>
      <c r="D4094" s="361"/>
    </row>
    <row r="4095" spans="1:4" ht="13.5">
      <c r="A4095" s="201"/>
      <c r="B4095" s="201"/>
      <c r="C4095" s="201"/>
      <c r="D4095" s="361"/>
    </row>
    <row r="4096" spans="1:4" ht="13.5">
      <c r="A4096" s="201"/>
      <c r="B4096" s="201"/>
      <c r="C4096" s="201"/>
      <c r="D4096" s="361"/>
    </row>
    <row r="4097" spans="1:4" ht="13.5">
      <c r="A4097" s="201"/>
      <c r="B4097" s="201"/>
      <c r="C4097" s="201"/>
      <c r="D4097" s="361"/>
    </row>
    <row r="4098" spans="1:4" ht="13.5">
      <c r="A4098" s="201"/>
      <c r="B4098" s="201"/>
      <c r="C4098" s="201"/>
      <c r="D4098" s="361"/>
    </row>
    <row r="4099" spans="1:4" ht="13.5">
      <c r="A4099" s="201"/>
      <c r="B4099" s="201"/>
      <c r="C4099" s="201"/>
      <c r="D4099" s="361"/>
    </row>
    <row r="4100" spans="1:4" ht="13.5">
      <c r="A4100" s="201"/>
      <c r="B4100" s="201"/>
      <c r="C4100" s="201"/>
      <c r="D4100" s="361"/>
    </row>
    <row r="4101" spans="1:4" ht="13.5">
      <c r="A4101" s="201"/>
      <c r="B4101" s="201"/>
      <c r="C4101" s="201"/>
      <c r="D4101" s="361"/>
    </row>
    <row r="4102" spans="1:4" ht="13.5">
      <c r="A4102" s="201"/>
      <c r="B4102" s="201"/>
      <c r="C4102" s="201"/>
      <c r="D4102" s="361"/>
    </row>
    <row r="4103" spans="1:4" ht="13.5">
      <c r="A4103" s="201"/>
      <c r="B4103" s="201"/>
      <c r="C4103" s="201"/>
      <c r="D4103" s="361"/>
    </row>
    <row r="4104" spans="1:4" ht="13.5">
      <c r="A4104" s="201"/>
      <c r="B4104" s="201"/>
      <c r="C4104" s="201"/>
      <c r="D4104" s="361"/>
    </row>
    <row r="4105" spans="1:4" ht="13.5">
      <c r="A4105" s="201"/>
      <c r="B4105" s="201"/>
      <c r="C4105" s="201"/>
      <c r="D4105" s="361"/>
    </row>
    <row r="4106" spans="1:4" ht="13.5">
      <c r="A4106" s="201"/>
      <c r="B4106" s="201"/>
      <c r="C4106" s="201"/>
      <c r="D4106" s="361"/>
    </row>
    <row r="4107" spans="1:4" ht="13.5">
      <c r="A4107" s="201"/>
      <c r="B4107" s="201"/>
      <c r="C4107" s="201"/>
      <c r="D4107" s="361"/>
    </row>
    <row r="4108" spans="1:4" ht="13.5">
      <c r="A4108" s="201"/>
      <c r="B4108" s="201"/>
      <c r="C4108" s="201"/>
      <c r="D4108" s="361"/>
    </row>
    <row r="4109" spans="1:4" ht="13.5">
      <c r="A4109" s="201"/>
      <c r="B4109" s="201"/>
      <c r="C4109" s="201"/>
      <c r="D4109" s="361"/>
    </row>
    <row r="4110" spans="1:4" ht="13.5">
      <c r="A4110" s="201"/>
      <c r="B4110" s="201"/>
      <c r="C4110" s="201"/>
      <c r="D4110" s="361"/>
    </row>
    <row r="4111" spans="1:4" ht="13.5">
      <c r="A4111" s="201"/>
      <c r="B4111" s="201"/>
      <c r="C4111" s="201"/>
      <c r="D4111" s="361"/>
    </row>
    <row r="4112" spans="1:4" ht="13.5">
      <c r="A4112" s="201"/>
      <c r="B4112" s="201"/>
      <c r="C4112" s="201"/>
      <c r="D4112" s="361"/>
    </row>
    <row r="4113" spans="1:4" ht="13.5">
      <c r="A4113" s="201"/>
      <c r="B4113" s="201"/>
      <c r="C4113" s="201"/>
      <c r="D4113" s="361"/>
    </row>
    <row r="4114" spans="1:4" ht="13.5">
      <c r="A4114" s="201"/>
      <c r="B4114" s="201"/>
      <c r="C4114" s="201"/>
      <c r="D4114" s="361"/>
    </row>
    <row r="4115" spans="1:4" ht="13.5">
      <c r="A4115" s="201"/>
      <c r="B4115" s="201"/>
      <c r="C4115" s="201"/>
      <c r="D4115" s="361"/>
    </row>
    <row r="4116" spans="1:4" ht="13.5">
      <c r="A4116" s="201"/>
      <c r="B4116" s="201"/>
      <c r="C4116" s="201"/>
      <c r="D4116" s="361"/>
    </row>
    <row r="4117" spans="1:4" ht="13.5">
      <c r="A4117" s="201"/>
      <c r="B4117" s="201"/>
      <c r="C4117" s="201"/>
      <c r="D4117" s="361"/>
    </row>
    <row r="4118" spans="1:4" ht="13.5">
      <c r="A4118" s="201"/>
      <c r="B4118" s="201"/>
      <c r="C4118" s="201"/>
      <c r="D4118" s="361"/>
    </row>
    <row r="4119" spans="1:4" ht="13.5">
      <c r="A4119" s="201"/>
      <c r="B4119" s="201"/>
      <c r="C4119" s="201"/>
      <c r="D4119" s="361"/>
    </row>
    <row r="4120" spans="1:4" ht="13.5">
      <c r="A4120" s="201"/>
      <c r="B4120" s="201"/>
      <c r="C4120" s="201"/>
      <c r="D4120" s="361"/>
    </row>
    <row r="4121" spans="1:4" ht="13.5">
      <c r="A4121" s="201"/>
      <c r="B4121" s="201"/>
      <c r="C4121" s="201"/>
      <c r="D4121" s="361"/>
    </row>
    <row r="4122" spans="1:4" ht="13.5">
      <c r="A4122" s="201"/>
      <c r="B4122" s="201"/>
      <c r="C4122" s="201"/>
      <c r="D4122" s="361"/>
    </row>
    <row r="4123" spans="1:4" ht="13.5">
      <c r="A4123" s="201"/>
      <c r="B4123" s="201"/>
      <c r="C4123" s="201"/>
      <c r="D4123" s="361"/>
    </row>
    <row r="4124" spans="1:4" ht="13.5">
      <c r="A4124" s="201"/>
      <c r="B4124" s="201"/>
      <c r="C4124" s="201"/>
      <c r="D4124" s="361"/>
    </row>
    <row r="4125" spans="1:4" ht="13.5">
      <c r="A4125" s="201"/>
      <c r="B4125" s="201"/>
      <c r="C4125" s="201"/>
      <c r="D4125" s="361"/>
    </row>
    <row r="4126" spans="1:4" ht="13.5">
      <c r="A4126" s="201"/>
      <c r="B4126" s="201"/>
      <c r="C4126" s="201"/>
      <c r="D4126" s="361"/>
    </row>
    <row r="4127" spans="1:4" ht="13.5">
      <c r="A4127" s="201"/>
      <c r="B4127" s="201"/>
      <c r="C4127" s="201"/>
      <c r="D4127" s="361"/>
    </row>
    <row r="4128" spans="1:4" ht="13.5">
      <c r="A4128" s="201"/>
      <c r="B4128" s="201"/>
      <c r="C4128" s="201"/>
      <c r="D4128" s="361"/>
    </row>
    <row r="4129" spans="1:4" ht="13.5">
      <c r="A4129" s="201"/>
      <c r="B4129" s="201"/>
      <c r="C4129" s="201"/>
      <c r="D4129" s="361"/>
    </row>
    <row r="4130" spans="1:4" ht="13.5">
      <c r="A4130" s="201"/>
      <c r="B4130" s="201"/>
      <c r="C4130" s="201"/>
      <c r="D4130" s="361"/>
    </row>
    <row r="4131" spans="1:4" ht="13.5">
      <c r="A4131" s="201"/>
      <c r="B4131" s="201"/>
      <c r="C4131" s="201"/>
      <c r="D4131" s="361"/>
    </row>
    <row r="4132" spans="1:4" ht="13.5">
      <c r="A4132" s="201"/>
      <c r="B4132" s="201"/>
      <c r="C4132" s="201"/>
      <c r="D4132" s="361"/>
    </row>
    <row r="4133" spans="1:4" ht="13.5">
      <c r="A4133" s="201"/>
      <c r="B4133" s="201"/>
      <c r="C4133" s="201"/>
      <c r="D4133" s="361"/>
    </row>
    <row r="4134" spans="1:4" ht="13.5">
      <c r="A4134" s="201"/>
      <c r="B4134" s="201"/>
      <c r="C4134" s="201"/>
      <c r="D4134" s="361"/>
    </row>
    <row r="4135" spans="1:4" ht="13.5">
      <c r="A4135" s="201"/>
      <c r="B4135" s="201"/>
      <c r="C4135" s="201"/>
      <c r="D4135" s="361"/>
    </row>
    <row r="4136" spans="1:4" ht="13.5">
      <c r="A4136" s="201"/>
      <c r="B4136" s="201"/>
      <c r="C4136" s="201"/>
      <c r="D4136" s="361"/>
    </row>
    <row r="4137" spans="1:4" ht="13.5">
      <c r="A4137" s="201"/>
      <c r="B4137" s="201"/>
      <c r="C4137" s="201"/>
      <c r="D4137" s="361"/>
    </row>
    <row r="4138" spans="1:4" ht="13.5">
      <c r="A4138" s="201"/>
      <c r="B4138" s="201"/>
      <c r="C4138" s="201"/>
      <c r="D4138" s="361"/>
    </row>
    <row r="4139" spans="1:4" ht="13.5">
      <c r="A4139" s="201"/>
      <c r="B4139" s="201"/>
      <c r="C4139" s="201"/>
      <c r="D4139" s="361"/>
    </row>
    <row r="4140" spans="1:4" ht="13.5">
      <c r="A4140" s="201"/>
      <c r="B4140" s="201"/>
      <c r="C4140" s="201"/>
      <c r="D4140" s="361"/>
    </row>
    <row r="4141" spans="1:4" ht="13.5">
      <c r="A4141" s="201"/>
      <c r="B4141" s="201"/>
      <c r="C4141" s="201"/>
      <c r="D4141" s="361"/>
    </row>
    <row r="4142" spans="1:4" ht="13.5">
      <c r="A4142" s="201"/>
      <c r="B4142" s="201"/>
      <c r="C4142" s="201"/>
      <c r="D4142" s="361"/>
    </row>
    <row r="4143" spans="1:4" ht="13.5">
      <c r="A4143" s="201"/>
      <c r="B4143" s="201"/>
      <c r="C4143" s="201"/>
      <c r="D4143" s="361"/>
    </row>
    <row r="4144" spans="1:4" ht="13.5">
      <c r="A4144" s="201"/>
      <c r="B4144" s="201"/>
      <c r="C4144" s="201"/>
      <c r="D4144" s="361"/>
    </row>
    <row r="4145" spans="1:4" ht="13.5">
      <c r="A4145" s="201"/>
      <c r="B4145" s="201"/>
      <c r="C4145" s="201"/>
      <c r="D4145" s="361"/>
    </row>
    <row r="4146" spans="1:4" ht="13.5">
      <c r="A4146" s="201"/>
      <c r="B4146" s="201"/>
      <c r="C4146" s="201"/>
      <c r="D4146" s="361"/>
    </row>
    <row r="4147" spans="1:4" ht="13.5">
      <c r="A4147" s="201"/>
      <c r="B4147" s="201"/>
      <c r="C4147" s="201"/>
      <c r="D4147" s="361"/>
    </row>
    <row r="4148" spans="1:4" ht="13.5">
      <c r="A4148" s="201"/>
      <c r="B4148" s="201"/>
      <c r="C4148" s="201"/>
      <c r="D4148" s="361"/>
    </row>
    <row r="4149" spans="1:4" ht="13.5">
      <c r="A4149" s="201"/>
      <c r="B4149" s="201"/>
      <c r="C4149" s="201"/>
      <c r="D4149" s="361"/>
    </row>
    <row r="4150" spans="1:4" ht="13.5">
      <c r="A4150" s="201"/>
      <c r="B4150" s="201"/>
      <c r="C4150" s="201"/>
      <c r="D4150" s="361"/>
    </row>
    <row r="4151" spans="1:4" ht="13.5">
      <c r="A4151" s="201"/>
      <c r="B4151" s="201"/>
      <c r="C4151" s="201"/>
      <c r="D4151" s="361"/>
    </row>
    <row r="4152" spans="1:4" ht="13.5">
      <c r="A4152" s="201"/>
      <c r="B4152" s="201"/>
      <c r="C4152" s="201"/>
      <c r="D4152" s="361"/>
    </row>
    <row r="4153" spans="1:4" ht="13.5">
      <c r="A4153" s="201"/>
      <c r="B4153" s="201"/>
      <c r="C4153" s="201"/>
      <c r="D4153" s="361"/>
    </row>
    <row r="4154" spans="1:4" ht="13.5">
      <c r="A4154" s="201"/>
      <c r="B4154" s="201"/>
      <c r="C4154" s="201"/>
      <c r="D4154" s="361"/>
    </row>
    <row r="4155" spans="1:4" ht="13.5">
      <c r="A4155" s="201"/>
      <c r="B4155" s="201"/>
      <c r="C4155" s="201"/>
      <c r="D4155" s="361"/>
    </row>
    <row r="4156" spans="1:4" ht="13.5">
      <c r="A4156" s="201"/>
      <c r="B4156" s="201"/>
      <c r="C4156" s="201"/>
      <c r="D4156" s="361"/>
    </row>
    <row r="4157" spans="1:4" ht="13.5">
      <c r="A4157" s="201"/>
      <c r="B4157" s="201"/>
      <c r="C4157" s="201"/>
      <c r="D4157" s="361"/>
    </row>
    <row r="4158" spans="1:4" ht="13.5">
      <c r="A4158" s="201"/>
      <c r="B4158" s="201"/>
      <c r="C4158" s="201"/>
      <c r="D4158" s="361"/>
    </row>
    <row r="4159" spans="1:4" ht="13.5">
      <c r="A4159" s="201"/>
      <c r="B4159" s="201"/>
      <c r="C4159" s="201"/>
      <c r="D4159" s="361"/>
    </row>
    <row r="4160" spans="1:4" ht="13.5">
      <c r="A4160" s="201"/>
      <c r="B4160" s="201"/>
      <c r="C4160" s="201"/>
      <c r="D4160" s="361"/>
    </row>
    <row r="4161" spans="1:4" ht="13.5">
      <c r="A4161" s="201"/>
      <c r="B4161" s="201"/>
      <c r="C4161" s="201"/>
      <c r="D4161" s="361"/>
    </row>
    <row r="4162" spans="1:4" ht="13.5">
      <c r="A4162" s="201"/>
      <c r="B4162" s="201"/>
      <c r="C4162" s="201"/>
      <c r="D4162" s="361"/>
    </row>
    <row r="4163" spans="1:4" ht="13.5">
      <c r="A4163" s="201"/>
      <c r="B4163" s="201"/>
      <c r="C4163" s="201"/>
      <c r="D4163" s="361"/>
    </row>
    <row r="4164" spans="1:4" ht="13.5">
      <c r="A4164" s="201"/>
      <c r="B4164" s="201"/>
      <c r="C4164" s="201"/>
      <c r="D4164" s="361"/>
    </row>
    <row r="4165" spans="1:4" ht="13.5">
      <c r="A4165" s="201"/>
      <c r="B4165" s="201"/>
      <c r="C4165" s="201"/>
      <c r="D4165" s="361"/>
    </row>
    <row r="4166" spans="1:4" ht="13.5">
      <c r="A4166" s="201"/>
      <c r="B4166" s="201"/>
      <c r="C4166" s="201"/>
      <c r="D4166" s="361"/>
    </row>
    <row r="4167" spans="1:4" ht="13.5">
      <c r="A4167" s="201"/>
      <c r="B4167" s="201"/>
      <c r="C4167" s="201"/>
      <c r="D4167" s="361"/>
    </row>
    <row r="4168" spans="1:4" ht="13.5">
      <c r="A4168" s="201"/>
      <c r="B4168" s="201"/>
      <c r="C4168" s="201"/>
      <c r="D4168" s="361"/>
    </row>
    <row r="4169" spans="1:4" ht="13.5">
      <c r="A4169" s="201"/>
      <c r="B4169" s="201"/>
      <c r="C4169" s="201"/>
      <c r="D4169" s="361"/>
    </row>
    <row r="4170" spans="1:4" ht="13.5">
      <c r="A4170" s="201"/>
      <c r="B4170" s="201"/>
      <c r="C4170" s="201"/>
      <c r="D4170" s="361"/>
    </row>
    <row r="4171" spans="1:4" ht="13.5">
      <c r="A4171" s="201"/>
      <c r="B4171" s="201"/>
      <c r="C4171" s="201"/>
      <c r="D4171" s="361"/>
    </row>
    <row r="4172" spans="1:4" ht="13.5">
      <c r="A4172" s="201"/>
      <c r="B4172" s="201"/>
      <c r="C4172" s="201"/>
      <c r="D4172" s="361"/>
    </row>
    <row r="4173" spans="1:4" ht="13.5">
      <c r="A4173" s="201"/>
      <c r="B4173" s="201"/>
      <c r="C4173" s="201"/>
      <c r="D4173" s="361"/>
    </row>
    <row r="4174" spans="1:4" ht="13.5">
      <c r="A4174" s="201"/>
      <c r="B4174" s="201"/>
      <c r="C4174" s="201"/>
      <c r="D4174" s="361"/>
    </row>
    <row r="4175" spans="1:4" ht="13.5">
      <c r="A4175" s="201"/>
      <c r="B4175" s="201"/>
      <c r="C4175" s="201"/>
      <c r="D4175" s="361"/>
    </row>
    <row r="4176" spans="1:4" ht="13.5">
      <c r="A4176" s="201"/>
      <c r="B4176" s="201"/>
      <c r="C4176" s="201"/>
      <c r="D4176" s="361"/>
    </row>
    <row r="4177" spans="1:4" ht="13.5">
      <c r="A4177" s="201"/>
      <c r="B4177" s="201"/>
      <c r="C4177" s="201"/>
      <c r="D4177" s="361"/>
    </row>
    <row r="4178" spans="1:4" ht="13.5">
      <c r="A4178" s="201"/>
      <c r="B4178" s="201"/>
      <c r="C4178" s="201"/>
      <c r="D4178" s="361"/>
    </row>
    <row r="4179" spans="1:4" ht="13.5">
      <c r="A4179" s="201"/>
      <c r="B4179" s="201"/>
      <c r="C4179" s="201"/>
      <c r="D4179" s="361"/>
    </row>
    <row r="4180" spans="1:4" ht="13.5">
      <c r="A4180" s="201"/>
      <c r="B4180" s="201"/>
      <c r="C4180" s="201"/>
      <c r="D4180" s="361"/>
    </row>
    <row r="4181" spans="1:4" ht="13.5">
      <c r="A4181" s="201"/>
      <c r="B4181" s="201"/>
      <c r="C4181" s="201"/>
      <c r="D4181" s="361"/>
    </row>
    <row r="4182" spans="1:4" ht="13.5">
      <c r="A4182" s="201"/>
      <c r="B4182" s="201"/>
      <c r="C4182" s="201"/>
      <c r="D4182" s="361"/>
    </row>
    <row r="4183" spans="1:4" ht="13.5">
      <c r="A4183" s="201"/>
      <c r="B4183" s="201"/>
      <c r="C4183" s="201"/>
      <c r="D4183" s="361"/>
    </row>
    <row r="4184" spans="1:4" ht="13.5">
      <c r="A4184" s="201"/>
      <c r="B4184" s="201"/>
      <c r="C4184" s="201"/>
      <c r="D4184" s="361"/>
    </row>
    <row r="4185" spans="1:4" ht="13.5">
      <c r="A4185" s="201"/>
      <c r="B4185" s="201"/>
      <c r="C4185" s="201"/>
      <c r="D4185" s="361"/>
    </row>
    <row r="4186" spans="1:4" ht="13.5">
      <c r="A4186" s="201"/>
      <c r="B4186" s="201"/>
      <c r="C4186" s="201"/>
      <c r="D4186" s="361"/>
    </row>
    <row r="4187" spans="1:4" ht="13.5">
      <c r="A4187" s="201"/>
      <c r="B4187" s="201"/>
      <c r="C4187" s="201"/>
      <c r="D4187" s="361"/>
    </row>
    <row r="4188" spans="1:4" ht="13.5">
      <c r="A4188" s="201"/>
      <c r="B4188" s="201"/>
      <c r="C4188" s="201"/>
      <c r="D4188" s="361"/>
    </row>
    <row r="4189" spans="1:4" ht="13.5">
      <c r="A4189" s="201"/>
      <c r="B4189" s="201"/>
      <c r="C4189" s="201"/>
      <c r="D4189" s="361"/>
    </row>
    <row r="4190" spans="1:4" ht="13.5">
      <c r="A4190" s="201"/>
      <c r="B4190" s="201"/>
      <c r="C4190" s="201"/>
      <c r="D4190" s="361"/>
    </row>
    <row r="4191" spans="1:4" ht="13.5">
      <c r="A4191" s="201"/>
      <c r="B4191" s="201"/>
      <c r="C4191" s="201"/>
      <c r="D4191" s="361"/>
    </row>
    <row r="4192" spans="1:4" ht="13.5">
      <c r="A4192" s="201"/>
      <c r="B4192" s="201"/>
      <c r="C4192" s="201"/>
      <c r="D4192" s="361"/>
    </row>
    <row r="4193" spans="1:4" ht="13.5">
      <c r="A4193" s="201"/>
      <c r="B4193" s="201"/>
      <c r="C4193" s="201"/>
      <c r="D4193" s="361"/>
    </row>
    <row r="4194" spans="1:4" ht="13.5">
      <c r="A4194" s="201"/>
      <c r="B4194" s="201"/>
      <c r="C4194" s="201"/>
      <c r="D4194" s="361"/>
    </row>
    <row r="4195" spans="1:4" ht="13.5">
      <c r="A4195" s="201"/>
      <c r="B4195" s="201"/>
      <c r="C4195" s="201"/>
      <c r="D4195" s="361"/>
    </row>
    <row r="4196" spans="1:4" ht="13.5">
      <c r="A4196" s="201"/>
      <c r="B4196" s="201"/>
      <c r="C4196" s="201"/>
      <c r="D4196" s="361"/>
    </row>
    <row r="4197" spans="1:4" ht="13.5">
      <c r="A4197" s="201"/>
      <c r="B4197" s="201"/>
      <c r="C4197" s="201"/>
      <c r="D4197" s="361"/>
    </row>
    <row r="4198" spans="1:4" ht="13.5">
      <c r="A4198" s="201"/>
      <c r="B4198" s="201"/>
      <c r="C4198" s="201"/>
      <c r="D4198" s="361"/>
    </row>
    <row r="4199" spans="1:4" ht="13.5">
      <c r="A4199" s="201"/>
      <c r="B4199" s="201"/>
      <c r="C4199" s="201"/>
      <c r="D4199" s="361"/>
    </row>
    <row r="4200" spans="1:4" ht="13.5">
      <c r="A4200" s="201"/>
      <c r="B4200" s="201"/>
      <c r="C4200" s="201"/>
      <c r="D4200" s="361"/>
    </row>
    <row r="4201" spans="1:4" ht="13.5">
      <c r="A4201" s="201"/>
      <c r="B4201" s="201"/>
      <c r="C4201" s="201"/>
      <c r="D4201" s="361"/>
    </row>
    <row r="4202" spans="1:4" ht="13.5">
      <c r="A4202" s="201"/>
      <c r="B4202" s="201"/>
      <c r="C4202" s="201"/>
      <c r="D4202" s="361"/>
    </row>
    <row r="4203" spans="1:4" ht="13.5">
      <c r="A4203" s="201"/>
      <c r="B4203" s="201"/>
      <c r="C4203" s="201"/>
      <c r="D4203" s="361"/>
    </row>
    <row r="4204" spans="1:4" ht="13.5">
      <c r="A4204" s="201"/>
      <c r="B4204" s="201"/>
      <c r="C4204" s="201"/>
      <c r="D4204" s="361"/>
    </row>
    <row r="4205" spans="1:4" ht="13.5">
      <c r="A4205" s="201"/>
      <c r="B4205" s="201"/>
      <c r="C4205" s="201"/>
      <c r="D4205" s="361"/>
    </row>
    <row r="4206" spans="1:4" ht="13.5">
      <c r="A4206" s="201"/>
      <c r="B4206" s="201"/>
      <c r="C4206" s="201"/>
      <c r="D4206" s="361"/>
    </row>
    <row r="4207" spans="1:4" ht="13.5">
      <c r="A4207" s="201"/>
      <c r="B4207" s="201"/>
      <c r="C4207" s="201"/>
      <c r="D4207" s="361"/>
    </row>
    <row r="4208" spans="1:4" ht="13.5">
      <c r="A4208" s="201"/>
      <c r="B4208" s="201"/>
      <c r="C4208" s="201"/>
      <c r="D4208" s="361"/>
    </row>
    <row r="4209" spans="1:4" ht="13.5">
      <c r="A4209" s="201"/>
      <c r="B4209" s="201"/>
      <c r="C4209" s="201"/>
      <c r="D4209" s="361"/>
    </row>
    <row r="4210" spans="1:4" ht="13.5">
      <c r="A4210" s="201"/>
      <c r="B4210" s="201"/>
      <c r="C4210" s="201"/>
      <c r="D4210" s="361"/>
    </row>
    <row r="4211" spans="1:4" ht="13.5">
      <c r="A4211" s="201"/>
      <c r="B4211" s="201"/>
      <c r="C4211" s="201"/>
      <c r="D4211" s="361"/>
    </row>
    <row r="4212" spans="1:4" ht="13.5">
      <c r="A4212" s="201"/>
      <c r="B4212" s="201"/>
      <c r="C4212" s="201"/>
      <c r="D4212" s="361"/>
    </row>
    <row r="4213" spans="1:4" ht="13.5">
      <c r="A4213" s="201"/>
      <c r="B4213" s="201"/>
      <c r="C4213" s="201"/>
      <c r="D4213" s="361"/>
    </row>
    <row r="4214" spans="1:4" ht="13.5">
      <c r="A4214" s="201"/>
      <c r="B4214" s="201"/>
      <c r="C4214" s="201"/>
      <c r="D4214" s="361"/>
    </row>
    <row r="4215" spans="1:4" ht="13.5">
      <c r="A4215" s="201"/>
      <c r="B4215" s="201"/>
      <c r="C4215" s="201"/>
      <c r="D4215" s="361"/>
    </row>
    <row r="4216" spans="1:4" ht="13.5">
      <c r="A4216" s="201"/>
      <c r="B4216" s="201"/>
      <c r="C4216" s="201"/>
      <c r="D4216" s="361"/>
    </row>
    <row r="4217" spans="1:4" ht="13.5">
      <c r="A4217" s="201"/>
      <c r="B4217" s="201"/>
      <c r="C4217" s="201"/>
      <c r="D4217" s="361"/>
    </row>
    <row r="4218" spans="1:4" ht="13.5">
      <c r="A4218" s="201"/>
      <c r="B4218" s="201"/>
      <c r="C4218" s="201"/>
      <c r="D4218" s="361"/>
    </row>
    <row r="4219" spans="1:4" ht="13.5">
      <c r="A4219" s="201"/>
      <c r="B4219" s="201"/>
      <c r="C4219" s="201"/>
      <c r="D4219" s="361"/>
    </row>
    <row r="4220" spans="1:4" ht="13.5">
      <c r="A4220" s="201"/>
      <c r="B4220" s="201"/>
      <c r="C4220" s="201"/>
      <c r="D4220" s="361"/>
    </row>
    <row r="4221" spans="1:4" ht="13.5">
      <c r="A4221" s="201"/>
      <c r="B4221" s="201"/>
      <c r="C4221" s="201"/>
      <c r="D4221" s="361"/>
    </row>
    <row r="4222" spans="1:4" ht="13.5">
      <c r="A4222" s="201"/>
      <c r="B4222" s="201"/>
      <c r="C4222" s="201"/>
      <c r="D4222" s="361"/>
    </row>
    <row r="4223" spans="1:4" ht="13.5">
      <c r="A4223" s="201"/>
      <c r="B4223" s="201"/>
      <c r="C4223" s="201"/>
      <c r="D4223" s="361"/>
    </row>
    <row r="4224" spans="1:4" ht="13.5">
      <c r="A4224" s="201"/>
      <c r="B4224" s="201"/>
      <c r="C4224" s="201"/>
      <c r="D4224" s="361"/>
    </row>
    <row r="4225" spans="1:4" ht="13.5">
      <c r="A4225" s="201"/>
      <c r="B4225" s="201"/>
      <c r="C4225" s="201"/>
      <c r="D4225" s="361"/>
    </row>
    <row r="4226" spans="1:4" ht="13.5">
      <c r="A4226" s="201"/>
      <c r="B4226" s="201"/>
      <c r="C4226" s="201"/>
      <c r="D4226" s="361"/>
    </row>
    <row r="4227" spans="1:4" ht="13.5">
      <c r="A4227" s="201"/>
      <c r="B4227" s="201"/>
      <c r="C4227" s="201"/>
      <c r="D4227" s="361"/>
    </row>
    <row r="4228" spans="1:4" ht="13.5">
      <c r="A4228" s="201"/>
      <c r="B4228" s="201"/>
      <c r="C4228" s="201"/>
      <c r="D4228" s="361"/>
    </row>
    <row r="4229" spans="1:4" ht="13.5">
      <c r="A4229" s="201"/>
      <c r="B4229" s="201"/>
      <c r="C4229" s="201"/>
      <c r="D4229" s="361"/>
    </row>
    <row r="4230" spans="1:4" ht="13.5">
      <c r="A4230" s="201"/>
      <c r="B4230" s="201"/>
      <c r="C4230" s="201"/>
      <c r="D4230" s="361"/>
    </row>
    <row r="4231" spans="1:4" ht="13.5">
      <c r="A4231" s="201"/>
      <c r="B4231" s="201"/>
      <c r="C4231" s="201"/>
      <c r="D4231" s="361"/>
    </row>
    <row r="4232" spans="1:4" ht="13.5">
      <c r="A4232" s="201"/>
      <c r="B4232" s="201"/>
      <c r="C4232" s="201"/>
      <c r="D4232" s="361"/>
    </row>
    <row r="4233" spans="1:4" ht="13.5">
      <c r="A4233" s="201"/>
      <c r="B4233" s="201"/>
      <c r="C4233" s="201"/>
      <c r="D4233" s="361"/>
    </row>
    <row r="4234" spans="1:4" ht="13.5">
      <c r="A4234" s="201"/>
      <c r="B4234" s="201"/>
      <c r="C4234" s="201"/>
      <c r="D4234" s="361"/>
    </row>
    <row r="4235" spans="1:4" ht="13.5">
      <c r="A4235" s="201"/>
      <c r="B4235" s="201"/>
      <c r="C4235" s="201"/>
      <c r="D4235" s="361"/>
    </row>
    <row r="4236" spans="1:4" ht="13.5">
      <c r="A4236" s="201"/>
      <c r="B4236" s="201"/>
      <c r="C4236" s="201"/>
      <c r="D4236" s="361"/>
    </row>
    <row r="4237" spans="1:4" ht="13.5">
      <c r="A4237" s="201"/>
      <c r="B4237" s="201"/>
      <c r="C4237" s="201"/>
      <c r="D4237" s="361"/>
    </row>
    <row r="4238" spans="1:4" ht="13.5">
      <c r="A4238" s="201"/>
      <c r="B4238" s="201"/>
      <c r="C4238" s="201"/>
      <c r="D4238" s="361"/>
    </row>
    <row r="4239" spans="1:4" ht="13.5">
      <c r="A4239" s="201"/>
      <c r="B4239" s="201"/>
      <c r="C4239" s="201"/>
      <c r="D4239" s="361"/>
    </row>
    <row r="4240" spans="1:4" ht="13.5">
      <c r="A4240" s="201"/>
      <c r="B4240" s="201"/>
      <c r="C4240" s="201"/>
      <c r="D4240" s="361"/>
    </row>
    <row r="4241" spans="1:4" ht="13.5">
      <c r="A4241" s="201"/>
      <c r="B4241" s="201"/>
      <c r="C4241" s="201"/>
      <c r="D4241" s="361"/>
    </row>
    <row r="4242" spans="1:4" ht="13.5">
      <c r="A4242" s="201"/>
      <c r="B4242" s="201"/>
      <c r="C4242" s="201"/>
      <c r="D4242" s="361"/>
    </row>
    <row r="4243" spans="1:4" ht="13.5">
      <c r="A4243" s="201"/>
      <c r="B4243" s="201"/>
      <c r="C4243" s="201"/>
      <c r="D4243" s="361"/>
    </row>
    <row r="4244" spans="1:4" ht="13.5">
      <c r="A4244" s="201"/>
      <c r="B4244" s="201"/>
      <c r="C4244" s="201"/>
      <c r="D4244" s="361"/>
    </row>
    <row r="4245" spans="1:4" ht="13.5">
      <c r="A4245" s="201"/>
      <c r="B4245" s="201"/>
      <c r="C4245" s="201"/>
      <c r="D4245" s="361"/>
    </row>
    <row r="4246" spans="1:4" ht="13.5">
      <c r="A4246" s="201"/>
      <c r="B4246" s="201"/>
      <c r="C4246" s="201"/>
      <c r="D4246" s="361"/>
    </row>
    <row r="4247" spans="1:4" ht="13.5">
      <c r="A4247" s="201"/>
      <c r="B4247" s="201"/>
      <c r="C4247" s="201"/>
      <c r="D4247" s="361"/>
    </row>
    <row r="4248" spans="1:4" ht="13.5">
      <c r="A4248" s="201"/>
      <c r="B4248" s="201"/>
      <c r="C4248" s="201"/>
      <c r="D4248" s="361"/>
    </row>
    <row r="4249" spans="1:4" ht="13.5">
      <c r="A4249" s="201"/>
      <c r="B4249" s="201"/>
      <c r="C4249" s="201"/>
      <c r="D4249" s="361"/>
    </row>
    <row r="4250" spans="1:4" ht="13.5">
      <c r="A4250" s="201"/>
      <c r="B4250" s="201"/>
      <c r="C4250" s="201"/>
      <c r="D4250" s="361"/>
    </row>
    <row r="4251" spans="1:4" ht="13.5">
      <c r="A4251" s="201"/>
      <c r="B4251" s="201"/>
      <c r="C4251" s="201"/>
      <c r="D4251" s="361"/>
    </row>
    <row r="4252" spans="1:4" ht="13.5">
      <c r="A4252" s="201"/>
      <c r="B4252" s="201"/>
      <c r="C4252" s="201"/>
      <c r="D4252" s="361"/>
    </row>
    <row r="4253" spans="1:4" ht="13.5">
      <c r="A4253" s="201"/>
      <c r="B4253" s="201"/>
      <c r="C4253" s="201"/>
      <c r="D4253" s="361"/>
    </row>
    <row r="4254" spans="1:4" ht="13.5">
      <c r="A4254" s="201"/>
      <c r="B4254" s="201"/>
      <c r="C4254" s="201"/>
      <c r="D4254" s="361"/>
    </row>
    <row r="4255" spans="1:4" ht="13.5">
      <c r="A4255" s="201"/>
      <c r="B4255" s="201"/>
      <c r="C4255" s="201"/>
      <c r="D4255" s="361"/>
    </row>
    <row r="4256" spans="1:4" ht="13.5">
      <c r="A4256" s="201"/>
      <c r="B4256" s="201"/>
      <c r="C4256" s="201"/>
      <c r="D4256" s="361"/>
    </row>
    <row r="4257" spans="1:4" ht="13.5">
      <c r="A4257" s="201"/>
      <c r="B4257" s="201"/>
      <c r="C4257" s="201"/>
      <c r="D4257" s="361"/>
    </row>
    <row r="4258" spans="1:4" ht="13.5">
      <c r="A4258" s="201"/>
      <c r="B4258" s="201"/>
      <c r="C4258" s="201"/>
      <c r="D4258" s="361"/>
    </row>
    <row r="4259" spans="1:4" ht="13.5">
      <c r="A4259" s="201"/>
      <c r="B4259" s="201"/>
      <c r="C4259" s="201"/>
      <c r="D4259" s="361"/>
    </row>
    <row r="4260" spans="1:4" ht="13.5">
      <c r="A4260" s="201"/>
      <c r="B4260" s="201"/>
      <c r="C4260" s="201"/>
      <c r="D4260" s="361"/>
    </row>
    <row r="4261" spans="1:4" ht="13.5">
      <c r="A4261" s="201"/>
      <c r="B4261" s="201"/>
      <c r="C4261" s="201"/>
      <c r="D4261" s="361"/>
    </row>
    <row r="4262" spans="1:4" ht="13.5">
      <c r="A4262" s="201"/>
      <c r="B4262" s="201"/>
      <c r="C4262" s="201"/>
      <c r="D4262" s="361"/>
    </row>
    <row r="4263" spans="1:4" ht="13.5">
      <c r="A4263" s="201"/>
      <c r="B4263" s="201"/>
      <c r="C4263" s="201"/>
      <c r="D4263" s="361"/>
    </row>
    <row r="4264" spans="1:4" ht="13.5">
      <c r="A4264" s="201"/>
      <c r="B4264" s="201"/>
      <c r="C4264" s="201"/>
      <c r="D4264" s="361"/>
    </row>
    <row r="4265" spans="1:4" ht="13.5">
      <c r="A4265" s="201"/>
      <c r="B4265" s="201"/>
      <c r="C4265" s="201"/>
      <c r="D4265" s="361"/>
    </row>
    <row r="4266" spans="1:4" ht="13.5">
      <c r="A4266" s="201"/>
      <c r="B4266" s="201"/>
      <c r="C4266" s="201"/>
      <c r="D4266" s="361"/>
    </row>
    <row r="4267" spans="1:4" ht="13.5">
      <c r="A4267" s="201"/>
      <c r="B4267" s="201"/>
      <c r="C4267" s="201"/>
      <c r="D4267" s="361"/>
    </row>
    <row r="4268" spans="1:4" ht="13.5">
      <c r="A4268" s="201"/>
      <c r="B4268" s="201"/>
      <c r="C4268" s="201"/>
      <c r="D4268" s="361"/>
    </row>
    <row r="4269" spans="1:4" ht="13.5">
      <c r="A4269" s="201"/>
      <c r="B4269" s="201"/>
      <c r="C4269" s="201"/>
      <c r="D4269" s="361"/>
    </row>
    <row r="4270" spans="1:4" ht="13.5">
      <c r="A4270" s="201"/>
      <c r="B4270" s="201"/>
      <c r="C4270" s="201"/>
      <c r="D4270" s="361"/>
    </row>
    <row r="4271" spans="1:4" ht="13.5">
      <c r="A4271" s="201"/>
      <c r="B4271" s="201"/>
      <c r="C4271" s="201"/>
      <c r="D4271" s="361"/>
    </row>
    <row r="4272" spans="1:4" ht="13.5">
      <c r="A4272" s="201"/>
      <c r="B4272" s="201"/>
      <c r="C4272" s="201"/>
      <c r="D4272" s="361"/>
    </row>
    <row r="4273" spans="1:4" ht="13.5">
      <c r="A4273" s="201"/>
      <c r="B4273" s="201"/>
      <c r="C4273" s="201"/>
      <c r="D4273" s="361"/>
    </row>
    <row r="4274" spans="1:4" ht="13.5">
      <c r="A4274" s="201"/>
      <c r="B4274" s="201"/>
      <c r="C4274" s="201"/>
      <c r="D4274" s="361"/>
    </row>
    <row r="4275" spans="1:4" ht="13.5">
      <c r="A4275" s="201"/>
      <c r="B4275" s="201"/>
      <c r="C4275" s="201"/>
      <c r="D4275" s="361"/>
    </row>
    <row r="4276" spans="1:4" ht="13.5">
      <c r="A4276" s="201"/>
      <c r="B4276" s="201"/>
      <c r="C4276" s="201"/>
      <c r="D4276" s="361"/>
    </row>
    <row r="4277" spans="1:4" ht="13.5">
      <c r="A4277" s="201"/>
      <c r="B4277" s="201"/>
      <c r="C4277" s="201"/>
      <c r="D4277" s="361"/>
    </row>
    <row r="4278" spans="1:4" ht="13.5">
      <c r="A4278" s="201"/>
      <c r="B4278" s="201"/>
      <c r="C4278" s="201"/>
      <c r="D4278" s="361"/>
    </row>
    <row r="4279" spans="1:4" ht="13.5">
      <c r="A4279" s="201"/>
      <c r="B4279" s="201"/>
      <c r="C4279" s="201"/>
      <c r="D4279" s="361"/>
    </row>
    <row r="4280" spans="1:4" ht="13.5">
      <c r="A4280" s="201"/>
      <c r="B4280" s="201"/>
      <c r="C4280" s="201"/>
      <c r="D4280" s="361"/>
    </row>
    <row r="4281" spans="1:4" ht="13.5">
      <c r="A4281" s="201"/>
      <c r="B4281" s="201"/>
      <c r="C4281" s="201"/>
      <c r="D4281" s="361"/>
    </row>
    <row r="4282" spans="1:4" ht="13.5">
      <c r="A4282" s="201"/>
      <c r="B4282" s="201"/>
      <c r="C4282" s="201"/>
      <c r="D4282" s="361"/>
    </row>
    <row r="4283" spans="1:4" ht="13.5">
      <c r="A4283" s="201"/>
      <c r="B4283" s="201"/>
      <c r="C4283" s="201"/>
      <c r="D4283" s="361"/>
    </row>
    <row r="4284" spans="1:4" ht="13.5">
      <c r="A4284" s="201"/>
      <c r="B4284" s="201"/>
      <c r="C4284" s="201"/>
      <c r="D4284" s="361"/>
    </row>
    <row r="4285" spans="1:4" ht="13.5">
      <c r="A4285" s="201"/>
      <c r="B4285" s="201"/>
      <c r="C4285" s="201"/>
      <c r="D4285" s="361"/>
    </row>
    <row r="4286" spans="1:4" ht="13.5">
      <c r="A4286" s="201"/>
      <c r="B4286" s="201"/>
      <c r="C4286" s="201"/>
      <c r="D4286" s="361"/>
    </row>
    <row r="4287" spans="1:4" ht="13.5">
      <c r="A4287" s="201"/>
      <c r="B4287" s="201"/>
      <c r="C4287" s="201"/>
      <c r="D4287" s="361"/>
    </row>
    <row r="4288" spans="1:4" ht="13.5">
      <c r="A4288" s="201"/>
      <c r="B4288" s="201"/>
      <c r="C4288" s="201"/>
      <c r="D4288" s="361"/>
    </row>
    <row r="4289" spans="1:4" ht="13.5">
      <c r="A4289" s="201"/>
      <c r="B4289" s="201"/>
      <c r="C4289" s="201"/>
      <c r="D4289" s="361"/>
    </row>
    <row r="4290" spans="1:4" ht="13.5">
      <c r="A4290" s="201"/>
      <c r="B4290" s="201"/>
      <c r="C4290" s="201"/>
      <c r="D4290" s="361"/>
    </row>
    <row r="4291" spans="1:4" ht="13.5">
      <c r="A4291" s="201"/>
      <c r="B4291" s="201"/>
      <c r="C4291" s="201"/>
      <c r="D4291" s="361"/>
    </row>
    <row r="4292" spans="1:4" ht="13.5">
      <c r="A4292" s="201"/>
      <c r="B4292" s="201"/>
      <c r="C4292" s="201"/>
      <c r="D4292" s="361"/>
    </row>
    <row r="4293" spans="1:4" ht="13.5">
      <c r="A4293" s="201"/>
      <c r="B4293" s="201"/>
      <c r="C4293" s="201"/>
      <c r="D4293" s="362"/>
    </row>
    <row r="4294" spans="1:4" ht="13.5">
      <c r="A4294" s="201"/>
      <c r="B4294" s="201"/>
      <c r="C4294" s="201"/>
      <c r="D4294" s="361"/>
    </row>
    <row r="4295" spans="1:4" ht="13.5">
      <c r="A4295" s="201"/>
      <c r="B4295" s="201"/>
      <c r="C4295" s="201"/>
      <c r="D4295" s="361"/>
    </row>
    <row r="4296" spans="1:4" ht="13.5">
      <c r="A4296" s="201"/>
      <c r="B4296" s="201"/>
      <c r="C4296" s="201"/>
      <c r="D4296" s="362"/>
    </row>
    <row r="4297" spans="1:4" ht="13.5">
      <c r="A4297" s="201"/>
      <c r="B4297" s="201"/>
      <c r="C4297" s="201"/>
      <c r="D4297" s="361"/>
    </row>
    <row r="4298" spans="1:4" ht="13.5">
      <c r="A4298" s="201"/>
      <c r="B4298" s="201"/>
      <c r="C4298" s="201"/>
      <c r="D4298" s="361"/>
    </row>
    <row r="4299" spans="1:4" ht="13.5">
      <c r="A4299" s="201"/>
      <c r="B4299" s="201"/>
      <c r="C4299" s="201"/>
      <c r="D4299" s="361"/>
    </row>
    <row r="4300" spans="1:4" ht="13.5">
      <c r="A4300" s="201"/>
      <c r="B4300" s="201"/>
      <c r="C4300" s="201"/>
      <c r="D4300" s="361"/>
    </row>
    <row r="4301" spans="1:4" ht="13.5">
      <c r="A4301" s="201"/>
      <c r="B4301" s="201"/>
      <c r="C4301" s="201"/>
      <c r="D4301" s="361"/>
    </row>
    <row r="4302" spans="1:4" ht="13.5">
      <c r="A4302" s="201"/>
      <c r="B4302" s="201"/>
      <c r="C4302" s="201"/>
      <c r="D4302" s="361"/>
    </row>
    <row r="4303" spans="1:4" ht="13.5">
      <c r="A4303" s="201"/>
      <c r="B4303" s="201"/>
      <c r="C4303" s="201"/>
      <c r="D4303" s="361"/>
    </row>
    <row r="4304" spans="1:4" ht="13.5">
      <c r="A4304" s="201"/>
      <c r="B4304" s="201"/>
      <c r="C4304" s="201"/>
      <c r="D4304" s="361"/>
    </row>
    <row r="4305" spans="1:4" ht="13.5">
      <c r="A4305" s="201"/>
      <c r="B4305" s="201"/>
      <c r="C4305" s="201"/>
      <c r="D4305" s="361"/>
    </row>
    <row r="4306" spans="1:4" ht="13.5">
      <c r="A4306" s="201"/>
      <c r="B4306" s="201"/>
      <c r="C4306" s="201"/>
      <c r="D4306" s="361"/>
    </row>
    <row r="4307" spans="1:4" ht="13.5">
      <c r="A4307" s="201"/>
      <c r="B4307" s="201"/>
      <c r="C4307" s="201"/>
      <c r="D4307" s="361"/>
    </row>
    <row r="4308" spans="1:4" ht="13.5">
      <c r="A4308" s="201"/>
      <c r="B4308" s="201"/>
      <c r="C4308" s="201"/>
      <c r="D4308" s="361"/>
    </row>
    <row r="4309" spans="1:4" ht="13.5">
      <c r="A4309" s="201"/>
      <c r="B4309" s="201"/>
      <c r="C4309" s="201"/>
      <c r="D4309" s="361"/>
    </row>
    <row r="4310" spans="1:4" ht="13.5">
      <c r="A4310" s="201"/>
      <c r="B4310" s="201"/>
      <c r="C4310" s="201"/>
      <c r="D4310" s="361"/>
    </row>
    <row r="4311" spans="1:4" ht="13.5">
      <c r="A4311" s="201"/>
      <c r="B4311" s="201"/>
      <c r="C4311" s="201"/>
      <c r="D4311" s="361"/>
    </row>
    <row r="4312" spans="1:4" ht="13.5">
      <c r="A4312" s="201"/>
      <c r="B4312" s="201"/>
      <c r="C4312" s="201"/>
      <c r="D4312" s="361"/>
    </row>
    <row r="4313" spans="1:4" ht="13.5">
      <c r="A4313" s="201"/>
      <c r="B4313" s="201"/>
      <c r="C4313" s="201"/>
      <c r="D4313" s="361"/>
    </row>
    <row r="4314" spans="1:4" ht="13.5">
      <c r="A4314" s="201"/>
      <c r="B4314" s="201"/>
      <c r="C4314" s="201"/>
      <c r="D4314" s="361"/>
    </row>
    <row r="4315" spans="1:4" ht="13.5">
      <c r="A4315" s="201"/>
      <c r="B4315" s="201"/>
      <c r="C4315" s="201"/>
      <c r="D4315" s="361"/>
    </row>
    <row r="4316" spans="1:4" ht="13.5">
      <c r="A4316" s="201"/>
      <c r="B4316" s="201"/>
      <c r="C4316" s="201"/>
      <c r="D4316" s="361"/>
    </row>
    <row r="4317" spans="1:4" ht="13.5">
      <c r="A4317" s="201"/>
      <c r="B4317" s="201"/>
      <c r="C4317" s="201"/>
      <c r="D4317" s="361"/>
    </row>
    <row r="4318" spans="1:4" ht="13.5">
      <c r="A4318" s="201"/>
      <c r="B4318" s="201"/>
      <c r="C4318" s="201"/>
      <c r="D4318" s="361"/>
    </row>
    <row r="4319" spans="1:4" ht="13.5">
      <c r="A4319" s="201"/>
      <c r="B4319" s="201"/>
      <c r="C4319" s="201"/>
      <c r="D4319" s="361"/>
    </row>
    <row r="4320" spans="1:4" ht="13.5">
      <c r="A4320" s="201"/>
      <c r="B4320" s="201"/>
      <c r="C4320" s="201"/>
      <c r="D4320" s="361"/>
    </row>
    <row r="4321" spans="1:4" ht="13.5">
      <c r="A4321" s="201"/>
      <c r="B4321" s="201"/>
      <c r="C4321" s="201"/>
      <c r="D4321" s="361"/>
    </row>
    <row r="4322" spans="1:4" ht="13.5">
      <c r="A4322" s="201"/>
      <c r="B4322" s="201"/>
      <c r="C4322" s="201"/>
      <c r="D4322" s="361"/>
    </row>
    <row r="4323" spans="1:4" ht="13.5">
      <c r="A4323" s="201"/>
      <c r="B4323" s="201"/>
      <c r="C4323" s="201"/>
      <c r="D4323" s="361"/>
    </row>
    <row r="4324" spans="1:4" ht="13.5">
      <c r="A4324" s="201"/>
      <c r="B4324" s="201"/>
      <c r="C4324" s="201"/>
      <c r="D4324" s="361"/>
    </row>
    <row r="4325" spans="1:4" ht="13.5">
      <c r="A4325" s="201"/>
      <c r="B4325" s="201"/>
      <c r="C4325" s="201"/>
      <c r="D4325" s="361"/>
    </row>
    <row r="4326" spans="1:4" ht="13.5">
      <c r="A4326" s="201"/>
      <c r="B4326" s="201"/>
      <c r="C4326" s="201"/>
      <c r="D4326" s="361"/>
    </row>
    <row r="4327" spans="1:4" ht="13.5">
      <c r="A4327" s="201"/>
      <c r="B4327" s="201"/>
      <c r="C4327" s="201"/>
      <c r="D4327" s="361"/>
    </row>
    <row r="4328" spans="1:4" ht="13.5">
      <c r="A4328" s="201"/>
      <c r="B4328" s="201"/>
      <c r="C4328" s="201"/>
      <c r="D4328" s="361"/>
    </row>
    <row r="4329" spans="1:4" ht="13.5">
      <c r="A4329" s="201"/>
      <c r="B4329" s="201"/>
      <c r="C4329" s="201"/>
      <c r="D4329" s="361"/>
    </row>
    <row r="4330" spans="1:4" ht="13.5">
      <c r="A4330" s="201"/>
      <c r="B4330" s="201"/>
      <c r="C4330" s="201"/>
      <c r="D4330" s="361"/>
    </row>
    <row r="4331" spans="1:4" ht="13.5">
      <c r="A4331" s="201"/>
      <c r="B4331" s="201"/>
      <c r="C4331" s="201"/>
      <c r="D4331" s="361"/>
    </row>
    <row r="4332" spans="1:4" ht="13.5">
      <c r="A4332" s="201"/>
      <c r="B4332" s="201"/>
      <c r="C4332" s="201"/>
      <c r="D4332" s="361"/>
    </row>
    <row r="4333" spans="1:4" ht="13.5">
      <c r="A4333" s="201"/>
      <c r="B4333" s="201"/>
      <c r="C4333" s="201"/>
      <c r="D4333" s="361"/>
    </row>
    <row r="4334" spans="1:4" ht="13.5">
      <c r="A4334" s="201"/>
      <c r="B4334" s="201"/>
      <c r="C4334" s="201"/>
      <c r="D4334" s="361"/>
    </row>
    <row r="4335" spans="1:4" ht="13.5">
      <c r="A4335" s="201"/>
      <c r="B4335" s="201"/>
      <c r="C4335" s="201"/>
      <c r="D4335" s="361"/>
    </row>
    <row r="4336" spans="1:4" ht="13.5">
      <c r="A4336" s="201"/>
      <c r="B4336" s="201"/>
      <c r="C4336" s="201"/>
      <c r="D4336" s="361"/>
    </row>
    <row r="4337" spans="1:4" ht="13.5">
      <c r="A4337" s="201"/>
      <c r="B4337" s="201"/>
      <c r="C4337" s="201"/>
      <c r="D4337" s="361"/>
    </row>
    <row r="4338" spans="1:4" ht="13.5">
      <c r="A4338" s="201"/>
      <c r="B4338" s="201"/>
      <c r="C4338" s="201"/>
      <c r="D4338" s="361"/>
    </row>
    <row r="4339" spans="1:4" ht="13.5">
      <c r="A4339" s="201"/>
      <c r="B4339" s="201"/>
      <c r="C4339" s="201"/>
      <c r="D4339" s="361"/>
    </row>
    <row r="4340" spans="1:4" ht="13.5">
      <c r="A4340" s="201"/>
      <c r="B4340" s="201"/>
      <c r="C4340" s="201"/>
      <c r="D4340" s="361"/>
    </row>
    <row r="4341" spans="1:4" ht="13.5">
      <c r="A4341" s="201"/>
      <c r="B4341" s="201"/>
      <c r="C4341" s="201"/>
      <c r="D4341" s="361"/>
    </row>
    <row r="4342" spans="1:4" ht="13.5">
      <c r="A4342" s="201"/>
      <c r="B4342" s="201"/>
      <c r="C4342" s="201"/>
      <c r="D4342" s="361"/>
    </row>
    <row r="4343" spans="1:4" ht="13.5">
      <c r="A4343" s="201"/>
      <c r="B4343" s="201"/>
      <c r="C4343" s="201"/>
      <c r="D4343" s="361"/>
    </row>
    <row r="4344" spans="1:4" ht="13.5">
      <c r="A4344" s="201"/>
      <c r="B4344" s="201"/>
      <c r="C4344" s="201"/>
      <c r="D4344" s="361"/>
    </row>
    <row r="4345" spans="1:4" ht="13.5">
      <c r="A4345" s="201"/>
      <c r="B4345" s="201"/>
      <c r="C4345" s="201"/>
      <c r="D4345" s="361"/>
    </row>
    <row r="4346" spans="1:4" ht="13.5">
      <c r="A4346" s="201"/>
      <c r="B4346" s="201"/>
      <c r="C4346" s="201"/>
      <c r="D4346" s="361"/>
    </row>
    <row r="4347" spans="1:4" ht="13.5">
      <c r="A4347" s="201"/>
      <c r="B4347" s="201"/>
      <c r="C4347" s="201"/>
      <c r="D4347" s="361"/>
    </row>
    <row r="4348" spans="1:4" ht="13.5">
      <c r="A4348" s="201"/>
      <c r="B4348" s="201"/>
      <c r="C4348" s="201"/>
      <c r="D4348" s="361"/>
    </row>
    <row r="4349" spans="1:4" ht="13.5">
      <c r="A4349" s="201"/>
      <c r="B4349" s="201"/>
      <c r="C4349" s="201"/>
      <c r="D4349" s="361"/>
    </row>
    <row r="4350" spans="1:4" ht="13.5">
      <c r="A4350" s="201"/>
      <c r="B4350" s="201"/>
      <c r="C4350" s="201"/>
      <c r="D4350" s="361"/>
    </row>
    <row r="4351" spans="1:4" ht="13.5">
      <c r="A4351" s="201"/>
      <c r="B4351" s="201"/>
      <c r="C4351" s="201"/>
      <c r="D4351" s="361"/>
    </row>
    <row r="4352" spans="1:4" ht="13.5">
      <c r="A4352" s="201"/>
      <c r="B4352" s="201"/>
      <c r="C4352" s="201"/>
      <c r="D4352" s="361"/>
    </row>
    <row r="4353" spans="1:4" ht="13.5">
      <c r="A4353" s="201"/>
      <c r="B4353" s="201"/>
      <c r="C4353" s="201"/>
      <c r="D4353" s="361"/>
    </row>
    <row r="4354" spans="1:4" ht="13.5">
      <c r="A4354" s="201"/>
      <c r="B4354" s="201"/>
      <c r="C4354" s="201"/>
      <c r="D4354" s="361"/>
    </row>
    <row r="4355" spans="1:4" ht="13.5">
      <c r="A4355" s="201"/>
      <c r="B4355" s="201"/>
      <c r="C4355" s="201"/>
      <c r="D4355" s="361"/>
    </row>
    <row r="4356" spans="1:4" ht="13.5">
      <c r="A4356" s="201"/>
      <c r="B4356" s="201"/>
      <c r="C4356" s="201"/>
      <c r="D4356" s="361"/>
    </row>
    <row r="4357" spans="1:4" ht="13.5">
      <c r="A4357" s="201"/>
      <c r="B4357" s="201"/>
      <c r="C4357" s="201"/>
      <c r="D4357" s="361"/>
    </row>
    <row r="4358" spans="1:4" ht="13.5">
      <c r="A4358" s="201"/>
      <c r="B4358" s="201"/>
      <c r="C4358" s="201"/>
      <c r="D4358" s="361"/>
    </row>
    <row r="4359" spans="1:4" ht="13.5">
      <c r="A4359" s="201"/>
      <c r="B4359" s="201"/>
      <c r="C4359" s="201"/>
      <c r="D4359" s="361"/>
    </row>
    <row r="4360" spans="1:4" ht="13.5">
      <c r="A4360" s="201"/>
      <c r="B4360" s="201"/>
      <c r="C4360" s="201"/>
      <c r="D4360" s="361"/>
    </row>
    <row r="4361" spans="1:4" ht="13.5">
      <c r="A4361" s="201"/>
      <c r="B4361" s="201"/>
      <c r="C4361" s="201"/>
      <c r="D4361" s="361"/>
    </row>
    <row r="4362" spans="1:4" ht="13.5">
      <c r="A4362" s="201"/>
      <c r="B4362" s="201"/>
      <c r="C4362" s="201"/>
      <c r="D4362" s="361"/>
    </row>
    <row r="4363" spans="1:4" ht="13.5">
      <c r="A4363" s="201"/>
      <c r="B4363" s="201"/>
      <c r="C4363" s="201"/>
      <c r="D4363" s="361"/>
    </row>
    <row r="4364" spans="1:4" ht="13.5">
      <c r="A4364" s="201"/>
      <c r="B4364" s="201"/>
      <c r="C4364" s="201"/>
      <c r="D4364" s="361"/>
    </row>
    <row r="4365" spans="1:4" ht="13.5">
      <c r="A4365" s="201"/>
      <c r="B4365" s="201"/>
      <c r="C4365" s="201"/>
      <c r="D4365" s="361"/>
    </row>
    <row r="4366" spans="1:4" ht="13.5">
      <c r="A4366" s="201"/>
      <c r="B4366" s="201"/>
      <c r="C4366" s="201"/>
      <c r="D4366" s="361"/>
    </row>
    <row r="4367" spans="1:4" ht="13.5">
      <c r="A4367" s="201"/>
      <c r="B4367" s="201"/>
      <c r="C4367" s="201"/>
      <c r="D4367" s="361"/>
    </row>
    <row r="4368" spans="1:4" ht="13.5">
      <c r="A4368" s="201"/>
      <c r="B4368" s="201"/>
      <c r="C4368" s="201"/>
      <c r="D4368" s="361"/>
    </row>
    <row r="4369" spans="1:4" ht="13.5">
      <c r="A4369" s="201"/>
      <c r="B4369" s="201"/>
      <c r="C4369" s="201"/>
      <c r="D4369" s="361"/>
    </row>
    <row r="4370" spans="1:4" ht="13.5">
      <c r="A4370" s="201"/>
      <c r="B4370" s="201"/>
      <c r="C4370" s="201"/>
      <c r="D4370" s="361"/>
    </row>
    <row r="4371" spans="1:4" ht="13.5">
      <c r="A4371" s="201"/>
      <c r="B4371" s="201"/>
      <c r="C4371" s="201"/>
      <c r="D4371" s="361"/>
    </row>
    <row r="4372" spans="1:4" ht="13.5">
      <c r="A4372" s="201"/>
      <c r="B4372" s="201"/>
      <c r="C4372" s="201"/>
      <c r="D4372" s="361"/>
    </row>
    <row r="4373" spans="1:4" ht="13.5">
      <c r="A4373" s="201"/>
      <c r="B4373" s="201"/>
      <c r="C4373" s="201"/>
      <c r="D4373" s="361"/>
    </row>
    <row r="4374" spans="1:4" ht="13.5">
      <c r="A4374" s="201"/>
      <c r="B4374" s="201"/>
      <c r="C4374" s="201"/>
      <c r="D4374" s="361"/>
    </row>
    <row r="4375" spans="1:4" ht="13.5">
      <c r="A4375" s="201"/>
      <c r="B4375" s="201"/>
      <c r="C4375" s="201"/>
      <c r="D4375" s="361"/>
    </row>
    <row r="4376" spans="1:4" ht="13.5">
      <c r="A4376" s="201"/>
      <c r="B4376" s="201"/>
      <c r="C4376" s="201"/>
      <c r="D4376" s="361"/>
    </row>
    <row r="4377" spans="1:4" ht="13.5">
      <c r="A4377" s="201"/>
      <c r="B4377" s="201"/>
      <c r="C4377" s="201"/>
      <c r="D4377" s="362"/>
    </row>
    <row r="4378" spans="1:4" ht="13.5">
      <c r="A4378" s="201"/>
      <c r="B4378" s="201"/>
      <c r="C4378" s="201"/>
      <c r="D4378" s="361"/>
    </row>
    <row r="4379" spans="1:4" ht="13.5">
      <c r="A4379" s="201"/>
      <c r="B4379" s="201"/>
      <c r="C4379" s="201"/>
      <c r="D4379" s="361"/>
    </row>
    <row r="4380" spans="1:4" ht="13.5">
      <c r="A4380" s="201"/>
      <c r="B4380" s="201"/>
      <c r="C4380" s="201"/>
      <c r="D4380" s="361"/>
    </row>
    <row r="4381" spans="1:4" ht="13.5">
      <c r="A4381" s="201"/>
      <c r="B4381" s="201"/>
      <c r="C4381" s="201"/>
      <c r="D4381" s="361"/>
    </row>
    <row r="4382" spans="1:4" ht="13.5">
      <c r="A4382" s="201"/>
      <c r="B4382" s="201"/>
      <c r="C4382" s="201"/>
      <c r="D4382" s="361"/>
    </row>
    <row r="4383" spans="1:4" ht="13.5">
      <c r="A4383" s="201"/>
      <c r="B4383" s="201"/>
      <c r="C4383" s="201"/>
      <c r="D4383" s="361"/>
    </row>
    <row r="4384" spans="1:4" ht="13.5">
      <c r="A4384" s="201"/>
      <c r="B4384" s="201"/>
      <c r="C4384" s="201"/>
      <c r="D4384" s="361"/>
    </row>
    <row r="4385" spans="1:4" ht="13.5">
      <c r="A4385" s="201"/>
      <c r="B4385" s="201"/>
      <c r="C4385" s="201"/>
      <c r="D4385" s="361"/>
    </row>
    <row r="4386" spans="1:4" ht="13.5">
      <c r="A4386" s="201"/>
      <c r="B4386" s="201"/>
      <c r="C4386" s="201"/>
      <c r="D4386" s="361"/>
    </row>
    <row r="4387" spans="1:4" ht="13.5">
      <c r="A4387" s="201"/>
      <c r="B4387" s="201"/>
      <c r="C4387" s="201"/>
      <c r="D4387" s="361"/>
    </row>
    <row r="4388" spans="1:4" ht="13.5">
      <c r="A4388" s="201"/>
      <c r="B4388" s="201"/>
      <c r="C4388" s="201"/>
      <c r="D4388" s="361"/>
    </row>
    <row r="4389" spans="1:4" ht="13.5">
      <c r="A4389" s="201"/>
      <c r="B4389" s="201"/>
      <c r="C4389" s="201"/>
      <c r="D4389" s="361"/>
    </row>
    <row r="4390" spans="1:4" ht="13.5">
      <c r="A4390" s="201"/>
      <c r="B4390" s="201"/>
      <c r="C4390" s="201"/>
      <c r="D4390" s="361"/>
    </row>
    <row r="4391" spans="1:4" ht="13.5">
      <c r="A4391" s="201"/>
      <c r="B4391" s="201"/>
      <c r="C4391" s="201"/>
      <c r="D4391" s="361"/>
    </row>
    <row r="4392" spans="1:4" ht="13.5">
      <c r="A4392" s="201"/>
      <c r="B4392" s="201"/>
      <c r="C4392" s="201"/>
      <c r="D4392" s="361"/>
    </row>
    <row r="4393" spans="1:4" ht="13.5">
      <c r="A4393" s="201"/>
      <c r="B4393" s="201"/>
      <c r="C4393" s="201"/>
      <c r="D4393" s="361"/>
    </row>
    <row r="4394" spans="1:4" ht="13.5">
      <c r="A4394" s="201"/>
      <c r="B4394" s="201"/>
      <c r="C4394" s="201"/>
      <c r="D4394" s="361"/>
    </row>
    <row r="4395" spans="1:4" ht="13.5">
      <c r="A4395" s="201"/>
      <c r="B4395" s="201"/>
      <c r="C4395" s="201"/>
      <c r="D4395" s="361"/>
    </row>
    <row r="4396" spans="1:4" ht="13.5">
      <c r="A4396" s="201"/>
      <c r="B4396" s="201"/>
      <c r="C4396" s="201"/>
      <c r="D4396" s="361"/>
    </row>
    <row r="4397" spans="1:4" ht="13.5">
      <c r="A4397" s="201"/>
      <c r="B4397" s="201"/>
      <c r="C4397" s="201"/>
      <c r="D4397" s="361"/>
    </row>
    <row r="4398" spans="1:4" ht="13.5">
      <c r="A4398" s="201"/>
      <c r="B4398" s="201"/>
      <c r="C4398" s="201"/>
      <c r="D4398" s="361"/>
    </row>
    <row r="4399" spans="1:4" ht="13.5">
      <c r="A4399" s="201"/>
      <c r="B4399" s="201"/>
      <c r="C4399" s="201"/>
      <c r="D4399" s="361"/>
    </row>
    <row r="4400" spans="1:4" ht="13.5">
      <c r="A4400" s="201"/>
      <c r="B4400" s="201"/>
      <c r="C4400" s="201"/>
      <c r="D4400" s="361"/>
    </row>
    <row r="4401" spans="1:4" ht="13.5">
      <c r="A4401" s="201"/>
      <c r="B4401" s="201"/>
      <c r="C4401" s="201"/>
      <c r="D4401" s="361"/>
    </row>
    <row r="4402" spans="1:4" ht="13.5">
      <c r="A4402" s="201"/>
      <c r="B4402" s="201"/>
      <c r="C4402" s="201"/>
      <c r="D4402" s="361"/>
    </row>
    <row r="4403" spans="1:4" ht="13.5">
      <c r="A4403" s="201"/>
      <c r="B4403" s="201"/>
      <c r="C4403" s="201"/>
      <c r="D4403" s="361"/>
    </row>
    <row r="4404" spans="1:4" ht="13.5">
      <c r="A4404" s="201"/>
      <c r="B4404" s="201"/>
      <c r="C4404" s="201"/>
      <c r="D4404" s="361"/>
    </row>
    <row r="4405" spans="1:4" ht="13.5">
      <c r="A4405" s="201"/>
      <c r="B4405" s="201"/>
      <c r="C4405" s="201"/>
      <c r="D4405" s="361"/>
    </row>
    <row r="4406" spans="1:4" ht="13.5">
      <c r="A4406" s="201"/>
      <c r="B4406" s="201"/>
      <c r="C4406" s="201"/>
      <c r="D4406" s="361"/>
    </row>
    <row r="4407" spans="1:4" ht="13.5">
      <c r="A4407" s="201"/>
      <c r="B4407" s="201"/>
      <c r="C4407" s="201"/>
      <c r="D4407" s="361"/>
    </row>
    <row r="4408" spans="1:4" ht="13.5">
      <c r="A4408" s="201"/>
      <c r="B4408" s="201"/>
      <c r="C4408" s="201"/>
      <c r="D4408" s="361"/>
    </row>
    <row r="4409" spans="1:4" ht="13.5">
      <c r="A4409" s="201"/>
      <c r="B4409" s="201"/>
      <c r="C4409" s="201"/>
      <c r="D4409" s="361"/>
    </row>
    <row r="4410" spans="1:4" ht="13.5">
      <c r="A4410" s="201"/>
      <c r="B4410" s="201"/>
      <c r="C4410" s="201"/>
      <c r="D4410" s="361"/>
    </row>
    <row r="4411" spans="1:4" ht="13.5">
      <c r="A4411" s="201"/>
      <c r="B4411" s="201"/>
      <c r="C4411" s="201"/>
      <c r="D4411" s="361"/>
    </row>
    <row r="4412" spans="1:4" ht="13.5">
      <c r="A4412" s="201"/>
      <c r="B4412" s="201"/>
      <c r="C4412" s="201"/>
      <c r="D4412" s="361"/>
    </row>
    <row r="4413" spans="1:4" ht="13.5">
      <c r="A4413" s="201"/>
      <c r="B4413" s="201"/>
      <c r="C4413" s="201"/>
      <c r="D4413" s="361"/>
    </row>
    <row r="4414" spans="1:4" ht="13.5">
      <c r="A4414" s="201"/>
      <c r="B4414" s="201"/>
      <c r="C4414" s="201"/>
      <c r="D4414" s="361"/>
    </row>
    <row r="4415" spans="1:4" ht="13.5">
      <c r="A4415" s="201"/>
      <c r="B4415" s="201"/>
      <c r="C4415" s="201"/>
      <c r="D4415" s="361"/>
    </row>
    <row r="4416" spans="1:4" ht="13.5">
      <c r="A4416" s="201"/>
      <c r="B4416" s="201"/>
      <c r="C4416" s="201"/>
      <c r="D4416" s="361"/>
    </row>
    <row r="4417" spans="1:4" ht="13.5">
      <c r="A4417" s="201"/>
      <c r="B4417" s="201"/>
      <c r="C4417" s="201"/>
      <c r="D4417" s="361"/>
    </row>
    <row r="4418" spans="1:4" ht="13.5">
      <c r="A4418" s="201"/>
      <c r="B4418" s="201"/>
      <c r="C4418" s="201"/>
      <c r="D4418" s="361"/>
    </row>
    <row r="4419" spans="1:4" ht="13.5">
      <c r="A4419" s="201"/>
      <c r="B4419" s="201"/>
      <c r="C4419" s="201"/>
      <c r="D4419" s="361"/>
    </row>
    <row r="4420" spans="1:4" ht="13.5">
      <c r="A4420" s="201"/>
      <c r="B4420" s="201"/>
      <c r="C4420" s="201"/>
      <c r="D4420" s="361"/>
    </row>
    <row r="4421" spans="1:4" ht="13.5">
      <c r="A4421" s="201"/>
      <c r="B4421" s="201"/>
      <c r="C4421" s="201"/>
      <c r="D4421" s="361"/>
    </row>
    <row r="4422" spans="1:4" ht="13.5">
      <c r="A4422" s="201"/>
      <c r="B4422" s="201"/>
      <c r="C4422" s="201"/>
      <c r="D4422" s="361"/>
    </row>
    <row r="4423" spans="1:4" ht="13.5">
      <c r="A4423" s="201"/>
      <c r="B4423" s="201"/>
      <c r="C4423" s="201"/>
      <c r="D4423" s="361"/>
    </row>
    <row r="4424" spans="1:4" ht="13.5">
      <c r="A4424" s="201"/>
      <c r="B4424" s="201"/>
      <c r="C4424" s="201"/>
      <c r="D4424" s="361"/>
    </row>
    <row r="4425" spans="1:4" ht="13.5">
      <c r="A4425" s="201"/>
      <c r="B4425" s="201"/>
      <c r="C4425" s="201"/>
      <c r="D4425" s="361"/>
    </row>
    <row r="4426" spans="1:4" ht="13.5">
      <c r="A4426" s="201"/>
      <c r="B4426" s="201"/>
      <c r="C4426" s="201"/>
      <c r="D4426" s="361"/>
    </row>
    <row r="4427" spans="1:4" ht="13.5">
      <c r="A4427" s="201"/>
      <c r="B4427" s="201"/>
      <c r="C4427" s="201"/>
      <c r="D4427" s="361"/>
    </row>
    <row r="4428" spans="1:4" ht="13.5">
      <c r="A4428" s="201"/>
      <c r="B4428" s="201"/>
      <c r="C4428" s="201"/>
      <c r="D4428" s="361"/>
    </row>
    <row r="4429" spans="1:4" ht="13.5">
      <c r="A4429" s="201"/>
      <c r="B4429" s="201"/>
      <c r="C4429" s="201"/>
      <c r="D4429" s="361"/>
    </row>
    <row r="4430" spans="1:4" ht="13.5">
      <c r="A4430" s="201"/>
      <c r="B4430" s="201"/>
      <c r="C4430" s="201"/>
      <c r="D4430" s="361"/>
    </row>
    <row r="4431" spans="1:4" ht="13.5">
      <c r="A4431" s="201"/>
      <c r="B4431" s="201"/>
      <c r="C4431" s="201"/>
      <c r="D4431" s="361"/>
    </row>
    <row r="4432" spans="1:4" ht="13.5">
      <c r="A4432" s="201"/>
      <c r="B4432" s="201"/>
      <c r="C4432" s="201"/>
      <c r="D4432" s="361"/>
    </row>
    <row r="4433" spans="1:4" ht="13.5">
      <c r="A4433" s="201"/>
      <c r="B4433" s="201"/>
      <c r="C4433" s="201"/>
      <c r="D4433" s="361"/>
    </row>
    <row r="4434" spans="1:4" ht="13.5">
      <c r="A4434" s="201"/>
      <c r="B4434" s="201"/>
      <c r="C4434" s="201"/>
      <c r="D4434" s="361"/>
    </row>
    <row r="4435" spans="1:4" ht="13.5">
      <c r="A4435" s="201"/>
      <c r="B4435" s="201"/>
      <c r="C4435" s="201"/>
      <c r="D4435" s="361"/>
    </row>
    <row r="4436" spans="1:4" ht="13.5">
      <c r="A4436" s="201"/>
      <c r="B4436" s="201"/>
      <c r="C4436" s="201"/>
      <c r="D4436" s="361"/>
    </row>
    <row r="4437" spans="1:4" ht="13.5">
      <c r="A4437" s="201"/>
      <c r="B4437" s="201"/>
      <c r="C4437" s="201"/>
      <c r="D4437" s="361"/>
    </row>
    <row r="4438" spans="1:4" ht="13.5">
      <c r="A4438" s="201"/>
      <c r="B4438" s="201"/>
      <c r="C4438" s="201"/>
      <c r="D4438" s="361"/>
    </row>
    <row r="4439" spans="1:4" ht="13.5">
      <c r="A4439" s="201"/>
      <c r="B4439" s="201"/>
      <c r="C4439" s="201"/>
      <c r="D4439" s="361"/>
    </row>
    <row r="4440" spans="1:4" ht="13.5">
      <c r="A4440" s="201"/>
      <c r="B4440" s="201"/>
      <c r="C4440" s="201"/>
      <c r="D4440" s="361"/>
    </row>
    <row r="4441" spans="1:4" ht="13.5">
      <c r="A4441" s="201"/>
      <c r="B4441" s="201"/>
      <c r="C4441" s="201"/>
      <c r="D4441" s="361"/>
    </row>
    <row r="4442" spans="1:4" ht="13.5">
      <c r="A4442" s="201"/>
      <c r="B4442" s="201"/>
      <c r="C4442" s="201"/>
      <c r="D4442" s="361"/>
    </row>
    <row r="4443" spans="1:4" ht="13.5">
      <c r="A4443" s="201"/>
      <c r="B4443" s="201"/>
      <c r="C4443" s="201"/>
      <c r="D4443" s="361"/>
    </row>
    <row r="4444" spans="1:4" ht="13.5">
      <c r="A4444" s="201"/>
      <c r="B4444" s="201"/>
      <c r="C4444" s="201"/>
      <c r="D4444" s="361"/>
    </row>
    <row r="4445" spans="1:4" ht="13.5">
      <c r="A4445" s="201"/>
      <c r="B4445" s="201"/>
      <c r="C4445" s="201"/>
      <c r="D4445" s="361"/>
    </row>
    <row r="4446" spans="1:4" ht="13.5">
      <c r="A4446" s="201"/>
      <c r="B4446" s="201"/>
      <c r="C4446" s="201"/>
      <c r="D4446" s="362"/>
    </row>
    <row r="4447" spans="1:4" ht="13.5">
      <c r="A4447" s="201"/>
      <c r="B4447" s="201"/>
      <c r="C4447" s="201"/>
      <c r="D4447" s="361"/>
    </row>
    <row r="4448" spans="1:4" ht="13.5">
      <c r="A4448" s="201"/>
      <c r="B4448" s="201"/>
      <c r="C4448" s="201"/>
      <c r="D4448" s="361"/>
    </row>
    <row r="4449" spans="1:4" ht="13.5">
      <c r="A4449" s="201"/>
      <c r="B4449" s="201"/>
      <c r="C4449" s="201"/>
      <c r="D4449" s="361"/>
    </row>
    <row r="4450" spans="1:4" ht="13.5">
      <c r="A4450" s="201"/>
      <c r="B4450" s="201"/>
      <c r="C4450" s="201"/>
      <c r="D4450" s="361"/>
    </row>
    <row r="4451" spans="1:4" ht="13.5">
      <c r="A4451" s="201"/>
      <c r="B4451" s="201"/>
      <c r="C4451" s="201"/>
      <c r="D4451" s="361"/>
    </row>
    <row r="4452" spans="1:4" ht="13.5">
      <c r="A4452" s="201"/>
      <c r="B4452" s="201"/>
      <c r="C4452" s="201"/>
      <c r="D4452" s="361"/>
    </row>
    <row r="4453" spans="1:4" ht="13.5">
      <c r="A4453" s="201"/>
      <c r="B4453" s="201"/>
      <c r="C4453" s="201"/>
      <c r="D4453" s="361"/>
    </row>
    <row r="4454" spans="1:4" ht="13.5">
      <c r="A4454" s="201"/>
      <c r="B4454" s="201"/>
      <c r="C4454" s="201"/>
      <c r="D4454" s="361"/>
    </row>
    <row r="4455" spans="1:4" ht="13.5">
      <c r="A4455" s="201"/>
      <c r="B4455" s="201"/>
      <c r="C4455" s="201"/>
      <c r="D4455" s="361"/>
    </row>
    <row r="4456" spans="1:4" ht="13.5">
      <c r="A4456" s="201"/>
      <c r="B4456" s="201"/>
      <c r="C4456" s="201"/>
      <c r="D4456" s="361"/>
    </row>
    <row r="4457" spans="1:4" ht="13.5">
      <c r="A4457" s="201"/>
      <c r="B4457" s="201"/>
      <c r="C4457" s="201"/>
      <c r="D4457" s="361"/>
    </row>
    <row r="4458" spans="1:4" ht="13.5">
      <c r="A4458" s="201"/>
      <c r="B4458" s="201"/>
      <c r="C4458" s="201"/>
      <c r="D4458" s="361"/>
    </row>
    <row r="4459" spans="1:4" ht="13.5">
      <c r="A4459" s="201"/>
      <c r="B4459" s="201"/>
      <c r="C4459" s="201"/>
      <c r="D4459" s="361"/>
    </row>
    <row r="4460" spans="1:4" ht="13.5">
      <c r="A4460" s="201"/>
      <c r="B4460" s="201"/>
      <c r="C4460" s="201"/>
      <c r="D4460" s="361"/>
    </row>
    <row r="4461" spans="1:4" ht="13.5">
      <c r="A4461" s="201"/>
      <c r="B4461" s="201"/>
      <c r="C4461" s="201"/>
      <c r="D4461" s="361"/>
    </row>
    <row r="4462" spans="1:4" ht="13.5">
      <c r="A4462" s="201"/>
      <c r="B4462" s="201"/>
      <c r="C4462" s="201"/>
      <c r="D4462" s="361"/>
    </row>
    <row r="4463" spans="1:4" ht="13.5">
      <c r="A4463" s="201"/>
      <c r="B4463" s="201"/>
      <c r="C4463" s="201"/>
      <c r="D4463" s="361"/>
    </row>
    <row r="4464" spans="1:4" ht="13.5">
      <c r="A4464" s="201"/>
      <c r="B4464" s="201"/>
      <c r="C4464" s="201"/>
      <c r="D4464" s="361"/>
    </row>
    <row r="4465" spans="1:4" ht="13.5">
      <c r="A4465" s="201"/>
      <c r="B4465" s="201"/>
      <c r="C4465" s="201"/>
      <c r="D4465" s="361"/>
    </row>
    <row r="4466" spans="1:4" ht="13.5">
      <c r="A4466" s="201"/>
      <c r="B4466" s="201"/>
      <c r="C4466" s="201"/>
      <c r="D4466" s="361"/>
    </row>
    <row r="4467" spans="1:4" ht="13.5">
      <c r="A4467" s="201"/>
      <c r="B4467" s="201"/>
      <c r="C4467" s="201"/>
      <c r="D4467" s="361"/>
    </row>
    <row r="4468" spans="1:4" ht="13.5">
      <c r="A4468" s="201"/>
      <c r="B4468" s="201"/>
      <c r="C4468" s="201"/>
      <c r="D4468" s="361"/>
    </row>
    <row r="4469" spans="1:4" ht="13.5">
      <c r="A4469" s="201"/>
      <c r="B4469" s="201"/>
      <c r="C4469" s="201"/>
      <c r="D4469" s="361"/>
    </row>
    <row r="4470" spans="1:4" ht="13.5">
      <c r="A4470" s="201"/>
      <c r="B4470" s="201"/>
      <c r="C4470" s="201"/>
      <c r="D4470" s="361"/>
    </row>
    <row r="4471" spans="1:4" ht="13.5">
      <c r="A4471" s="201"/>
      <c r="B4471" s="201"/>
      <c r="C4471" s="201"/>
      <c r="D4471" s="361"/>
    </row>
    <row r="4472" spans="1:4" ht="13.5">
      <c r="A4472" s="201"/>
      <c r="B4472" s="201"/>
      <c r="C4472" s="201"/>
      <c r="D4472" s="361"/>
    </row>
    <row r="4473" spans="1:4" ht="13.5">
      <c r="A4473" s="201"/>
      <c r="B4473" s="201"/>
      <c r="C4473" s="201"/>
      <c r="D4473" s="361"/>
    </row>
    <row r="4474" spans="1:4" ht="13.5">
      <c r="A4474" s="201"/>
      <c r="B4474" s="201"/>
      <c r="C4474" s="201"/>
      <c r="D4474" s="361"/>
    </row>
    <row r="4475" spans="1:4" ht="13.5">
      <c r="A4475" s="201"/>
      <c r="B4475" s="201"/>
      <c r="C4475" s="201"/>
      <c r="D4475" s="361"/>
    </row>
    <row r="4476" spans="1:4" ht="13.5">
      <c r="A4476" s="201"/>
      <c r="B4476" s="201"/>
      <c r="C4476" s="201"/>
      <c r="D4476" s="361"/>
    </row>
    <row r="4477" spans="1:4" ht="13.5">
      <c r="A4477" s="201"/>
      <c r="B4477" s="201"/>
      <c r="C4477" s="201"/>
      <c r="D4477" s="361"/>
    </row>
    <row r="4478" spans="1:4" ht="13.5">
      <c r="A4478" s="201"/>
      <c r="B4478" s="201"/>
      <c r="C4478" s="201"/>
      <c r="D4478" s="361"/>
    </row>
    <row r="4479" spans="1:4" ht="13.5">
      <c r="A4479" s="201"/>
      <c r="B4479" s="201"/>
      <c r="C4479" s="201"/>
      <c r="D4479" s="361"/>
    </row>
    <row r="4480" spans="1:4" ht="13.5">
      <c r="A4480" s="201"/>
      <c r="B4480" s="201"/>
      <c r="C4480" s="201"/>
      <c r="D4480" s="361"/>
    </row>
    <row r="4481" spans="1:4" ht="13.5">
      <c r="A4481" s="201"/>
      <c r="B4481" s="201"/>
      <c r="C4481" s="201"/>
      <c r="D4481" s="361"/>
    </row>
    <row r="4482" spans="1:4" ht="13.5">
      <c r="A4482" s="201"/>
      <c r="B4482" s="201"/>
      <c r="C4482" s="201"/>
      <c r="D4482" s="361"/>
    </row>
    <row r="4483" spans="1:4" ht="13.5">
      <c r="A4483" s="201"/>
      <c r="B4483" s="201"/>
      <c r="C4483" s="201"/>
      <c r="D4483" s="361"/>
    </row>
    <row r="4484" spans="1:4" ht="13.5">
      <c r="A4484" s="201"/>
      <c r="B4484" s="201"/>
      <c r="C4484" s="201"/>
      <c r="D4484" s="361"/>
    </row>
    <row r="4485" spans="1:4" ht="13.5">
      <c r="A4485" s="201"/>
      <c r="B4485" s="201"/>
      <c r="C4485" s="201"/>
      <c r="D4485" s="361"/>
    </row>
    <row r="4486" spans="1:4" ht="13.5">
      <c r="A4486" s="201"/>
      <c r="B4486" s="201"/>
      <c r="C4486" s="201"/>
      <c r="D4486" s="361"/>
    </row>
    <row r="4487" spans="1:4" ht="13.5">
      <c r="A4487" s="201"/>
      <c r="B4487" s="201"/>
      <c r="C4487" s="201"/>
      <c r="D4487" s="361"/>
    </row>
    <row r="4488" spans="1:4" ht="13.5">
      <c r="A4488" s="201"/>
      <c r="B4488" s="201"/>
      <c r="C4488" s="201"/>
      <c r="D4488" s="361"/>
    </row>
    <row r="4489" spans="1:4" ht="13.5">
      <c r="A4489" s="201"/>
      <c r="B4489" s="201"/>
      <c r="C4489" s="201"/>
      <c r="D4489" s="361"/>
    </row>
    <row r="4490" spans="1:4" ht="13.5">
      <c r="A4490" s="201"/>
      <c r="B4490" s="201"/>
      <c r="C4490" s="201"/>
      <c r="D4490" s="361"/>
    </row>
    <row r="4491" spans="1:4" ht="13.5">
      <c r="A4491" s="201"/>
      <c r="B4491" s="201"/>
      <c r="C4491" s="201"/>
      <c r="D4491" s="361"/>
    </row>
    <row r="4492" spans="1:4" ht="13.5">
      <c r="A4492" s="201"/>
      <c r="B4492" s="201"/>
      <c r="C4492" s="201"/>
      <c r="D4492" s="361"/>
    </row>
    <row r="4493" spans="1:4" ht="13.5">
      <c r="A4493" s="201"/>
      <c r="B4493" s="201"/>
      <c r="C4493" s="201"/>
      <c r="D4493" s="361"/>
    </row>
    <row r="4494" spans="1:4" ht="13.5">
      <c r="A4494" s="201"/>
      <c r="B4494" s="201"/>
      <c r="C4494" s="201"/>
      <c r="D4494" s="361"/>
    </row>
    <row r="4495" spans="1:4" ht="13.5">
      <c r="A4495" s="201"/>
      <c r="B4495" s="201"/>
      <c r="C4495" s="201"/>
      <c r="D4495" s="361"/>
    </row>
    <row r="4496" spans="1:4" ht="13.5">
      <c r="A4496" s="201"/>
      <c r="B4496" s="201"/>
      <c r="C4496" s="201"/>
      <c r="D4496" s="361"/>
    </row>
    <row r="4497" spans="1:4" ht="13.5">
      <c r="A4497" s="201"/>
      <c r="B4497" s="201"/>
      <c r="C4497" s="201"/>
      <c r="D4497" s="361"/>
    </row>
    <row r="4498" spans="1:4" ht="13.5">
      <c r="A4498" s="201"/>
      <c r="B4498" s="201"/>
      <c r="C4498" s="201"/>
      <c r="D4498" s="361"/>
    </row>
    <row r="4499" spans="1:4" ht="13.5">
      <c r="A4499" s="201"/>
      <c r="B4499" s="201"/>
      <c r="C4499" s="201"/>
      <c r="D4499" s="361"/>
    </row>
    <row r="4500" spans="1:4" ht="13.5">
      <c r="A4500" s="201"/>
      <c r="B4500" s="201"/>
      <c r="C4500" s="201"/>
      <c r="D4500" s="361"/>
    </row>
    <row r="4501" spans="1:4" ht="13.5">
      <c r="A4501" s="201"/>
      <c r="B4501" s="201"/>
      <c r="C4501" s="201"/>
      <c r="D4501" s="361"/>
    </row>
    <row r="4502" spans="1:4" ht="13.5">
      <c r="A4502" s="201"/>
      <c r="B4502" s="201"/>
      <c r="C4502" s="201"/>
      <c r="D4502" s="361"/>
    </row>
    <row r="4503" spans="1:4" ht="13.5">
      <c r="A4503" s="201"/>
      <c r="B4503" s="201"/>
      <c r="C4503" s="201"/>
      <c r="D4503" s="361"/>
    </row>
    <row r="4504" spans="1:4" ht="13.5">
      <c r="A4504" s="201"/>
      <c r="B4504" s="201"/>
      <c r="C4504" s="201"/>
      <c r="D4504" s="361"/>
    </row>
    <row r="4505" spans="1:4" ht="13.5">
      <c r="A4505" s="201"/>
      <c r="B4505" s="201"/>
      <c r="C4505" s="201"/>
      <c r="D4505" s="361"/>
    </row>
    <row r="4506" spans="1:4" ht="13.5">
      <c r="A4506" s="201"/>
      <c r="B4506" s="201"/>
      <c r="C4506" s="201"/>
      <c r="D4506" s="361"/>
    </row>
    <row r="4507" spans="1:4" ht="13.5">
      <c r="A4507" s="201"/>
      <c r="B4507" s="201"/>
      <c r="C4507" s="201"/>
      <c r="D4507" s="361"/>
    </row>
    <row r="4508" spans="1:4" ht="13.5">
      <c r="A4508" s="201"/>
      <c r="B4508" s="201"/>
      <c r="C4508" s="201"/>
      <c r="D4508" s="361"/>
    </row>
    <row r="4509" spans="1:4" ht="13.5">
      <c r="A4509" s="201"/>
      <c r="B4509" s="201"/>
      <c r="C4509" s="201"/>
      <c r="D4509" s="361"/>
    </row>
    <row r="4510" spans="1:4" ht="13.5">
      <c r="A4510" s="201"/>
      <c r="B4510" s="201"/>
      <c r="C4510" s="201"/>
      <c r="D4510" s="361"/>
    </row>
    <row r="4511" spans="1:4" ht="13.5">
      <c r="A4511" s="201"/>
      <c r="B4511" s="201"/>
      <c r="C4511" s="201"/>
      <c r="D4511" s="361"/>
    </row>
    <row r="4512" spans="1:4" ht="13.5">
      <c r="A4512" s="201"/>
      <c r="B4512" s="201"/>
      <c r="C4512" s="201"/>
      <c r="D4512" s="361"/>
    </row>
    <row r="4513" spans="1:4" ht="13.5">
      <c r="A4513" s="201"/>
      <c r="B4513" s="201"/>
      <c r="C4513" s="201"/>
      <c r="D4513" s="361"/>
    </row>
    <row r="4514" spans="1:4" ht="13.5">
      <c r="A4514" s="201"/>
      <c r="B4514" s="201"/>
      <c r="C4514" s="201"/>
      <c r="D4514" s="361"/>
    </row>
    <row r="4515" spans="1:4" ht="13.5">
      <c r="A4515" s="201"/>
      <c r="B4515" s="201"/>
      <c r="C4515" s="201"/>
      <c r="D4515" s="361"/>
    </row>
    <row r="4516" spans="1:4" ht="13.5">
      <c r="A4516" s="201"/>
      <c r="B4516" s="201"/>
      <c r="C4516" s="201"/>
      <c r="D4516" s="361"/>
    </row>
    <row r="4517" spans="1:4" ht="13.5">
      <c r="A4517" s="201"/>
      <c r="B4517" s="201"/>
      <c r="C4517" s="201"/>
      <c r="D4517" s="361"/>
    </row>
    <row r="4518" spans="1:4" ht="13.5">
      <c r="A4518" s="201"/>
      <c r="B4518" s="201"/>
      <c r="C4518" s="201"/>
      <c r="D4518" s="361"/>
    </row>
    <row r="4519" spans="1:4" ht="13.5">
      <c r="A4519" s="201"/>
      <c r="B4519" s="201"/>
      <c r="C4519" s="201"/>
      <c r="D4519" s="361"/>
    </row>
    <row r="4520" spans="1:4" ht="13.5">
      <c r="A4520" s="201"/>
      <c r="B4520" s="201"/>
      <c r="C4520" s="201"/>
      <c r="D4520" s="361"/>
    </row>
    <row r="4521" spans="1:4" ht="13.5">
      <c r="A4521" s="201"/>
      <c r="B4521" s="201"/>
      <c r="C4521" s="201"/>
      <c r="D4521" s="361"/>
    </row>
    <row r="4522" spans="1:4" ht="13.5">
      <c r="A4522" s="201"/>
      <c r="B4522" s="201"/>
      <c r="C4522" s="201"/>
      <c r="D4522" s="361"/>
    </row>
    <row r="4523" spans="1:4" ht="13.5">
      <c r="A4523" s="201"/>
      <c r="B4523" s="201"/>
      <c r="C4523" s="201"/>
      <c r="D4523" s="361"/>
    </row>
    <row r="4524" spans="1:4" ht="13.5">
      <c r="A4524" s="201"/>
      <c r="B4524" s="201"/>
      <c r="C4524" s="201"/>
      <c r="D4524" s="361"/>
    </row>
    <row r="4525" spans="1:4" ht="13.5">
      <c r="A4525" s="201"/>
      <c r="B4525" s="201"/>
      <c r="C4525" s="201"/>
      <c r="D4525" s="361"/>
    </row>
    <row r="4526" spans="1:4" ht="13.5">
      <c r="A4526" s="201"/>
      <c r="B4526" s="201"/>
      <c r="C4526" s="201"/>
      <c r="D4526" s="361"/>
    </row>
    <row r="4527" spans="1:4" ht="13.5">
      <c r="A4527" s="201"/>
      <c r="B4527" s="201"/>
      <c r="C4527" s="201"/>
      <c r="D4527" s="361"/>
    </row>
    <row r="4528" spans="1:4" ht="13.5">
      <c r="A4528" s="201"/>
      <c r="B4528" s="201"/>
      <c r="C4528" s="201"/>
      <c r="D4528" s="361"/>
    </row>
    <row r="4529" spans="1:4" ht="13.5">
      <c r="A4529" s="201"/>
      <c r="B4529" s="201"/>
      <c r="C4529" s="201"/>
      <c r="D4529" s="361"/>
    </row>
    <row r="4530" spans="1:4" ht="13.5">
      <c r="A4530" s="201"/>
      <c r="B4530" s="201"/>
      <c r="C4530" s="201"/>
      <c r="D4530" s="361"/>
    </row>
    <row r="4531" spans="1:4" ht="13.5">
      <c r="A4531" s="201"/>
      <c r="B4531" s="201"/>
      <c r="C4531" s="201"/>
      <c r="D4531" s="361"/>
    </row>
    <row r="4532" spans="1:4" ht="13.5">
      <c r="A4532" s="201"/>
      <c r="B4532" s="201"/>
      <c r="C4532" s="201"/>
      <c r="D4532" s="361"/>
    </row>
    <row r="4533" spans="1:4" ht="13.5">
      <c r="A4533" s="201"/>
      <c r="B4533" s="201"/>
      <c r="C4533" s="201"/>
      <c r="D4533" s="361"/>
    </row>
    <row r="4534" spans="1:4" ht="13.5">
      <c r="A4534" s="201"/>
      <c r="B4534" s="201"/>
      <c r="C4534" s="201"/>
      <c r="D4534" s="361"/>
    </row>
    <row r="4535" spans="1:4" ht="13.5">
      <c r="A4535" s="201"/>
      <c r="B4535" s="201"/>
      <c r="C4535" s="201"/>
      <c r="D4535" s="361"/>
    </row>
    <row r="4536" spans="1:4" ht="13.5">
      <c r="A4536" s="201"/>
      <c r="B4536" s="201"/>
      <c r="C4536" s="201"/>
      <c r="D4536" s="361"/>
    </row>
    <row r="4537" spans="1:4" ht="13.5">
      <c r="A4537" s="201"/>
      <c r="B4537" s="201"/>
      <c r="C4537" s="201"/>
      <c r="D4537" s="361"/>
    </row>
    <row r="4538" spans="1:4" ht="13.5">
      <c r="A4538" s="201"/>
      <c r="B4538" s="201"/>
      <c r="C4538" s="201"/>
      <c r="D4538" s="361"/>
    </row>
    <row r="4539" spans="1:4" ht="13.5">
      <c r="A4539" s="201"/>
      <c r="B4539" s="201"/>
      <c r="C4539" s="201"/>
      <c r="D4539" s="361"/>
    </row>
    <row r="4540" spans="1:4" ht="13.5">
      <c r="A4540" s="201"/>
      <c r="B4540" s="201"/>
      <c r="C4540" s="201"/>
      <c r="D4540" s="361"/>
    </row>
    <row r="4541" spans="1:4" ht="13.5">
      <c r="A4541" s="201"/>
      <c r="B4541" s="201"/>
      <c r="C4541" s="201"/>
      <c r="D4541" s="361"/>
    </row>
    <row r="4542" spans="1:4" ht="13.5">
      <c r="A4542" s="201"/>
      <c r="B4542" s="201"/>
      <c r="C4542" s="201"/>
      <c r="D4542" s="361"/>
    </row>
    <row r="4543" spans="1:4" ht="13.5">
      <c r="A4543" s="201"/>
      <c r="B4543" s="201"/>
      <c r="C4543" s="201"/>
      <c r="D4543" s="361"/>
    </row>
    <row r="4544" spans="1:4" ht="13.5">
      <c r="A4544" s="201"/>
      <c r="B4544" s="201"/>
      <c r="C4544" s="201"/>
      <c r="D4544" s="361"/>
    </row>
    <row r="4545" spans="1:4" ht="13.5">
      <c r="A4545" s="201"/>
      <c r="B4545" s="201"/>
      <c r="C4545" s="201"/>
      <c r="D4545" s="361"/>
    </row>
    <row r="4546" spans="1:4" ht="13.5">
      <c r="A4546" s="201"/>
      <c r="B4546" s="201"/>
      <c r="C4546" s="201"/>
      <c r="D4546" s="361"/>
    </row>
    <row r="4547" spans="1:4" ht="13.5">
      <c r="A4547" s="201"/>
      <c r="B4547" s="201"/>
      <c r="C4547" s="201"/>
      <c r="D4547" s="361"/>
    </row>
    <row r="4548" spans="1:4" ht="13.5">
      <c r="A4548" s="201"/>
      <c r="B4548" s="201"/>
      <c r="C4548" s="201"/>
      <c r="D4548" s="361"/>
    </row>
    <row r="4549" spans="1:4" ht="13.5">
      <c r="A4549" s="201"/>
      <c r="B4549" s="201"/>
      <c r="C4549" s="201"/>
      <c r="D4549" s="361"/>
    </row>
    <row r="4550" spans="1:4" ht="13.5">
      <c r="A4550" s="201"/>
      <c r="B4550" s="201"/>
      <c r="C4550" s="201"/>
      <c r="D4550" s="361"/>
    </row>
    <row r="4551" spans="1:4" ht="13.5">
      <c r="A4551" s="201"/>
      <c r="B4551" s="201"/>
      <c r="C4551" s="201"/>
      <c r="D4551" s="361"/>
    </row>
    <row r="4552" spans="1:4" ht="13.5">
      <c r="A4552" s="201"/>
      <c r="B4552" s="201"/>
      <c r="C4552" s="201"/>
      <c r="D4552" s="361"/>
    </row>
    <row r="4553" spans="1:4" ht="13.5">
      <c r="A4553" s="201"/>
      <c r="B4553" s="201"/>
      <c r="C4553" s="201"/>
      <c r="D4553" s="361"/>
    </row>
    <row r="4554" spans="1:4" ht="13.5">
      <c r="A4554" s="201"/>
      <c r="B4554" s="201"/>
      <c r="C4554" s="201"/>
      <c r="D4554" s="361"/>
    </row>
    <row r="4555" spans="1:4" ht="13.5">
      <c r="A4555" s="201"/>
      <c r="B4555" s="201"/>
      <c r="C4555" s="201"/>
      <c r="D4555" s="361"/>
    </row>
    <row r="4556" spans="1:4" ht="13.5">
      <c r="A4556" s="201"/>
      <c r="B4556" s="201"/>
      <c r="C4556" s="201"/>
      <c r="D4556" s="361"/>
    </row>
    <row r="4557" spans="1:4" ht="13.5">
      <c r="A4557" s="201"/>
      <c r="B4557" s="201"/>
      <c r="C4557" s="201"/>
      <c r="D4557" s="361"/>
    </row>
    <row r="4558" spans="1:4" ht="13.5">
      <c r="A4558" s="201"/>
      <c r="B4558" s="201"/>
      <c r="C4558" s="201"/>
      <c r="D4558" s="361"/>
    </row>
    <row r="4559" spans="1:4" ht="13.5">
      <c r="A4559" s="201"/>
      <c r="B4559" s="201"/>
      <c r="C4559" s="201"/>
      <c r="D4559" s="361"/>
    </row>
    <row r="4560" spans="1:4" ht="13.5">
      <c r="A4560" s="201"/>
      <c r="B4560" s="201"/>
      <c r="C4560" s="201"/>
      <c r="D4560" s="361"/>
    </row>
    <row r="4561" spans="1:4" ht="13.5">
      <c r="A4561" s="201"/>
      <c r="B4561" s="201"/>
      <c r="C4561" s="201"/>
      <c r="D4561" s="361"/>
    </row>
    <row r="4562" spans="1:4" ht="13.5">
      <c r="A4562" s="201"/>
      <c r="B4562" s="201"/>
      <c r="C4562" s="201"/>
      <c r="D4562" s="361"/>
    </row>
    <row r="4563" spans="1:4" ht="13.5">
      <c r="A4563" s="201"/>
      <c r="B4563" s="201"/>
      <c r="C4563" s="201"/>
      <c r="D4563" s="361"/>
    </row>
    <row r="4564" spans="1:4" ht="13.5">
      <c r="A4564" s="201"/>
      <c r="B4564" s="201"/>
      <c r="C4564" s="201"/>
      <c r="D4564" s="361"/>
    </row>
    <row r="4565" spans="1:4" ht="13.5">
      <c r="A4565" s="201"/>
      <c r="B4565" s="201"/>
      <c r="C4565" s="201"/>
      <c r="D4565" s="361"/>
    </row>
    <row r="4566" spans="1:4" ht="13.5">
      <c r="A4566" s="201"/>
      <c r="B4566" s="201"/>
      <c r="C4566" s="201"/>
      <c r="D4566" s="361"/>
    </row>
    <row r="4567" spans="1:4" ht="13.5">
      <c r="A4567" s="201"/>
      <c r="B4567" s="201"/>
      <c r="C4567" s="201"/>
      <c r="D4567" s="361"/>
    </row>
    <row r="4568" spans="1:4" ht="13.5">
      <c r="A4568" s="201"/>
      <c r="B4568" s="201"/>
      <c r="C4568" s="201"/>
      <c r="D4568" s="361"/>
    </row>
    <row r="4569" spans="1:4" ht="13.5">
      <c r="A4569" s="201"/>
      <c r="B4569" s="201"/>
      <c r="C4569" s="201"/>
      <c r="D4569" s="361"/>
    </row>
    <row r="4570" spans="1:4" ht="13.5">
      <c r="A4570" s="201"/>
      <c r="B4570" s="201"/>
      <c r="C4570" s="201"/>
      <c r="D4570" s="361"/>
    </row>
    <row r="4571" spans="1:4" ht="13.5">
      <c r="A4571" s="201"/>
      <c r="B4571" s="201"/>
      <c r="C4571" s="201"/>
      <c r="D4571" s="361"/>
    </row>
    <row r="4572" spans="1:4" ht="13.5">
      <c r="A4572" s="201"/>
      <c r="B4572" s="201"/>
      <c r="C4572" s="201"/>
      <c r="D4572" s="361"/>
    </row>
    <row r="4573" spans="1:4" ht="13.5">
      <c r="A4573" s="201"/>
      <c r="B4573" s="201"/>
      <c r="C4573" s="201"/>
      <c r="D4573" s="361"/>
    </row>
    <row r="4574" spans="1:4" ht="13.5">
      <c r="A4574" s="201"/>
      <c r="B4574" s="201"/>
      <c r="C4574" s="201"/>
      <c r="D4574" s="361"/>
    </row>
    <row r="4575" spans="1:4" ht="13.5">
      <c r="A4575" s="201"/>
      <c r="B4575" s="201"/>
      <c r="C4575" s="201"/>
      <c r="D4575" s="361"/>
    </row>
    <row r="4576" spans="1:4" ht="13.5">
      <c r="A4576" s="201"/>
      <c r="B4576" s="201"/>
      <c r="C4576" s="201"/>
      <c r="D4576" s="361"/>
    </row>
    <row r="4577" spans="1:4" ht="13.5">
      <c r="A4577" s="201"/>
      <c r="B4577" s="201"/>
      <c r="C4577" s="201"/>
      <c r="D4577" s="361"/>
    </row>
    <row r="4578" spans="1:4" ht="13.5">
      <c r="A4578" s="201"/>
      <c r="B4578" s="201"/>
      <c r="C4578" s="201"/>
      <c r="D4578" s="361"/>
    </row>
    <row r="4579" spans="1:4" ht="13.5">
      <c r="A4579" s="201"/>
      <c r="B4579" s="201"/>
      <c r="C4579" s="201"/>
      <c r="D4579" s="361"/>
    </row>
    <row r="4580" spans="1:4" ht="13.5">
      <c r="A4580" s="201"/>
      <c r="B4580" s="201"/>
      <c r="C4580" s="201"/>
      <c r="D4580" s="361"/>
    </row>
    <row r="4581" spans="1:4" ht="13.5">
      <c r="A4581" s="201"/>
      <c r="B4581" s="201"/>
      <c r="C4581" s="201"/>
      <c r="D4581" s="361"/>
    </row>
    <row r="4582" spans="1:4" ht="13.5">
      <c r="A4582" s="201"/>
      <c r="B4582" s="201"/>
      <c r="C4582" s="201"/>
      <c r="D4582" s="361"/>
    </row>
    <row r="4583" spans="1:4" ht="13.5">
      <c r="A4583" s="201"/>
      <c r="B4583" s="201"/>
      <c r="C4583" s="201"/>
      <c r="D4583" s="361"/>
    </row>
    <row r="4584" spans="1:4" ht="13.5">
      <c r="A4584" s="201"/>
      <c r="B4584" s="201"/>
      <c r="C4584" s="201"/>
      <c r="D4584" s="361"/>
    </row>
    <row r="4585" spans="1:4" ht="13.5">
      <c r="A4585" s="201"/>
      <c r="B4585" s="201"/>
      <c r="C4585" s="201"/>
      <c r="D4585" s="361"/>
    </row>
    <row r="4586" spans="1:4" ht="13.5">
      <c r="A4586" s="201"/>
      <c r="B4586" s="201"/>
      <c r="C4586" s="201"/>
      <c r="D4586" s="361"/>
    </row>
    <row r="4587" spans="1:4" ht="13.5">
      <c r="A4587" s="201"/>
      <c r="B4587" s="201"/>
      <c r="C4587" s="201"/>
      <c r="D4587" s="361"/>
    </row>
    <row r="4588" spans="1:4" ht="13.5">
      <c r="A4588" s="201"/>
      <c r="B4588" s="201"/>
      <c r="C4588" s="201"/>
      <c r="D4588" s="361"/>
    </row>
    <row r="4589" spans="1:4" ht="13.5">
      <c r="A4589" s="201"/>
      <c r="B4589" s="201"/>
      <c r="C4589" s="201"/>
      <c r="D4589" s="361"/>
    </row>
    <row r="4590" spans="1:4" ht="13.5">
      <c r="A4590" s="201"/>
      <c r="B4590" s="201"/>
      <c r="C4590" s="201"/>
      <c r="D4590" s="361"/>
    </row>
    <row r="4591" spans="1:4" ht="13.5">
      <c r="A4591" s="201"/>
      <c r="B4591" s="201"/>
      <c r="C4591" s="201"/>
      <c r="D4591" s="361"/>
    </row>
    <row r="4592" spans="1:4" ht="13.5">
      <c r="A4592" s="201"/>
      <c r="B4592" s="201"/>
      <c r="C4592" s="201"/>
      <c r="D4592" s="361"/>
    </row>
    <row r="4593" spans="1:4" ht="13.5">
      <c r="A4593" s="201"/>
      <c r="B4593" s="201"/>
      <c r="C4593" s="201"/>
      <c r="D4593" s="361"/>
    </row>
    <row r="4594" spans="1:4" ht="13.5">
      <c r="A4594" s="201"/>
      <c r="B4594" s="201"/>
      <c r="C4594" s="201"/>
      <c r="D4594" s="361"/>
    </row>
    <row r="4595" spans="1:4" ht="13.5">
      <c r="A4595" s="201"/>
      <c r="B4595" s="201"/>
      <c r="C4595" s="201"/>
      <c r="D4595" s="361"/>
    </row>
    <row r="4596" spans="1:4" ht="13.5">
      <c r="A4596" s="201"/>
      <c r="B4596" s="201"/>
      <c r="C4596" s="201"/>
      <c r="D4596" s="361"/>
    </row>
    <row r="4597" spans="1:4" ht="13.5">
      <c r="A4597" s="201"/>
      <c r="B4597" s="201"/>
      <c r="C4597" s="201"/>
      <c r="D4597" s="361"/>
    </row>
    <row r="4598" spans="1:4" ht="13.5">
      <c r="A4598" s="201"/>
      <c r="B4598" s="201"/>
      <c r="C4598" s="201"/>
      <c r="D4598" s="361"/>
    </row>
    <row r="4599" spans="1:4" ht="13.5">
      <c r="A4599" s="201"/>
      <c r="B4599" s="201"/>
      <c r="C4599" s="201"/>
      <c r="D4599" s="361"/>
    </row>
    <row r="4600" spans="1:4" ht="13.5">
      <c r="A4600" s="201"/>
      <c r="B4600" s="201"/>
      <c r="C4600" s="201"/>
      <c r="D4600" s="361"/>
    </row>
    <row r="4601" spans="1:4" ht="13.5">
      <c r="A4601" s="201"/>
      <c r="B4601" s="201"/>
      <c r="C4601" s="201"/>
      <c r="D4601" s="361"/>
    </row>
    <row r="4602" spans="1:4" ht="13.5">
      <c r="A4602" s="201"/>
      <c r="B4602" s="201"/>
      <c r="C4602" s="201"/>
      <c r="D4602" s="361"/>
    </row>
    <row r="4603" spans="1:4" ht="13.5">
      <c r="A4603" s="201"/>
      <c r="B4603" s="201"/>
      <c r="C4603" s="201"/>
      <c r="D4603" s="361"/>
    </row>
    <row r="4604" spans="1:4" ht="13.5">
      <c r="A4604" s="201"/>
      <c r="B4604" s="201"/>
      <c r="C4604" s="201"/>
      <c r="D4604" s="361"/>
    </row>
    <row r="4605" spans="1:4" ht="13.5">
      <c r="A4605" s="201"/>
      <c r="B4605" s="201"/>
      <c r="C4605" s="201"/>
      <c r="D4605" s="361"/>
    </row>
    <row r="4606" spans="1:4" ht="13.5">
      <c r="A4606" s="201"/>
      <c r="B4606" s="201"/>
      <c r="C4606" s="201"/>
      <c r="D4606" s="361"/>
    </row>
    <row r="4607" spans="1:4" ht="13.5">
      <c r="A4607" s="201"/>
      <c r="B4607" s="201"/>
      <c r="C4607" s="201"/>
      <c r="D4607" s="361"/>
    </row>
    <row r="4608" spans="1:4" ht="13.5">
      <c r="A4608" s="201"/>
      <c r="B4608" s="201"/>
      <c r="C4608" s="201"/>
      <c r="D4608" s="361"/>
    </row>
    <row r="4609" spans="1:4" ht="13.5">
      <c r="A4609" s="201"/>
      <c r="B4609" s="201"/>
      <c r="C4609" s="201"/>
      <c r="D4609" s="361"/>
    </row>
    <row r="4610" spans="1:4" ht="13.5">
      <c r="A4610" s="201"/>
      <c r="B4610" s="201"/>
      <c r="C4610" s="201"/>
      <c r="D4610" s="361"/>
    </row>
    <row r="4611" spans="1:4" ht="13.5">
      <c r="A4611" s="201"/>
      <c r="B4611" s="201"/>
      <c r="C4611" s="201"/>
      <c r="D4611" s="361"/>
    </row>
    <row r="4612" spans="1:4" ht="13.5">
      <c r="A4612" s="201"/>
      <c r="B4612" s="201"/>
      <c r="C4612" s="201"/>
      <c r="D4612" s="361"/>
    </row>
    <row r="4613" spans="1:4" ht="13.5">
      <c r="A4613" s="201"/>
      <c r="B4613" s="201"/>
      <c r="C4613" s="201"/>
      <c r="D4613" s="361"/>
    </row>
    <row r="4614" spans="1:4" ht="13.5">
      <c r="A4614" s="201"/>
      <c r="B4614" s="201"/>
      <c r="C4614" s="201"/>
      <c r="D4614" s="361"/>
    </row>
    <row r="4615" spans="1:4" ht="13.5">
      <c r="A4615" s="201"/>
      <c r="B4615" s="201"/>
      <c r="C4615" s="201"/>
      <c r="D4615" s="361"/>
    </row>
    <row r="4616" spans="1:4" ht="13.5">
      <c r="A4616" s="201"/>
      <c r="B4616" s="201"/>
      <c r="C4616" s="201"/>
      <c r="D4616" s="361"/>
    </row>
    <row r="4617" spans="1:4" ht="13.5">
      <c r="A4617" s="201"/>
      <c r="B4617" s="201"/>
      <c r="C4617" s="201"/>
      <c r="D4617" s="361"/>
    </row>
    <row r="4618" spans="1:4" ht="13.5">
      <c r="A4618" s="201"/>
      <c r="B4618" s="201"/>
      <c r="C4618" s="201"/>
      <c r="D4618" s="361"/>
    </row>
    <row r="4619" spans="1:4" ht="13.5">
      <c r="A4619" s="201"/>
      <c r="B4619" s="201"/>
      <c r="C4619" s="201"/>
      <c r="D4619" s="361"/>
    </row>
    <row r="4620" spans="1:4" ht="13.5">
      <c r="A4620" s="201"/>
      <c r="B4620" s="201"/>
      <c r="C4620" s="201"/>
      <c r="D4620" s="361"/>
    </row>
    <row r="4621" spans="1:4" ht="13.5">
      <c r="A4621" s="201"/>
      <c r="B4621" s="201"/>
      <c r="C4621" s="201"/>
      <c r="D4621" s="361"/>
    </row>
    <row r="4622" spans="1:4" ht="13.5">
      <c r="A4622" s="201"/>
      <c r="B4622" s="201"/>
      <c r="C4622" s="201"/>
      <c r="D4622" s="361"/>
    </row>
    <row r="4623" spans="1:4" ht="13.5">
      <c r="A4623" s="201"/>
      <c r="B4623" s="201"/>
      <c r="C4623" s="201"/>
      <c r="D4623" s="361"/>
    </row>
    <row r="4624" spans="1:4" ht="13.5">
      <c r="A4624" s="201"/>
      <c r="B4624" s="201"/>
      <c r="C4624" s="201"/>
      <c r="D4624" s="361"/>
    </row>
    <row r="4625" spans="1:4" ht="13.5">
      <c r="A4625" s="201"/>
      <c r="B4625" s="201"/>
      <c r="C4625" s="201"/>
      <c r="D4625" s="361"/>
    </row>
    <row r="4626" spans="1:4" ht="13.5">
      <c r="A4626" s="201"/>
      <c r="B4626" s="201"/>
      <c r="C4626" s="201"/>
      <c r="D4626" s="361"/>
    </row>
    <row r="4627" spans="1:4" ht="13.5">
      <c r="A4627" s="201"/>
      <c r="B4627" s="201"/>
      <c r="C4627" s="201"/>
      <c r="D4627" s="361"/>
    </row>
    <row r="4628" spans="1:4" ht="13.5">
      <c r="A4628" s="201"/>
      <c r="B4628" s="201"/>
      <c r="C4628" s="201"/>
      <c r="D4628" s="361"/>
    </row>
    <row r="4629" spans="1:4" ht="13.5">
      <c r="A4629" s="201"/>
      <c r="B4629" s="201"/>
      <c r="C4629" s="201"/>
      <c r="D4629" s="361"/>
    </row>
    <row r="4630" spans="1:4" ht="13.5">
      <c r="A4630" s="201"/>
      <c r="B4630" s="201"/>
      <c r="C4630" s="201"/>
      <c r="D4630" s="361"/>
    </row>
    <row r="4631" spans="1:4" ht="13.5">
      <c r="A4631" s="201"/>
      <c r="B4631" s="201"/>
      <c r="C4631" s="201"/>
      <c r="D4631" s="361"/>
    </row>
    <row r="4632" spans="1:4" ht="13.5">
      <c r="A4632" s="201"/>
      <c r="B4632" s="201"/>
      <c r="C4632" s="201"/>
      <c r="D4632" s="361"/>
    </row>
    <row r="4633" spans="1:4" ht="13.5">
      <c r="A4633" s="201"/>
      <c r="B4633" s="201"/>
      <c r="C4633" s="201"/>
      <c r="D4633" s="361"/>
    </row>
    <row r="4634" spans="1:4" ht="13.5">
      <c r="A4634" s="201"/>
      <c r="B4634" s="201"/>
      <c r="C4634" s="201"/>
      <c r="D4634" s="361"/>
    </row>
    <row r="4635" spans="1:4" ht="13.5">
      <c r="A4635" s="201"/>
      <c r="B4635" s="201"/>
      <c r="C4635" s="201"/>
      <c r="D4635" s="361"/>
    </row>
    <row r="4636" spans="1:4" ht="13.5">
      <c r="A4636" s="201"/>
      <c r="B4636" s="201"/>
      <c r="C4636" s="201"/>
      <c r="D4636" s="361"/>
    </row>
    <row r="4637" spans="1:4" ht="13.5">
      <c r="A4637" s="201"/>
      <c r="B4637" s="201"/>
      <c r="C4637" s="201"/>
      <c r="D4637" s="361"/>
    </row>
    <row r="4638" spans="1:4" ht="13.5">
      <c r="A4638" s="201"/>
      <c r="B4638" s="201"/>
      <c r="C4638" s="201"/>
      <c r="D4638" s="361"/>
    </row>
    <row r="4639" spans="1:4" ht="13.5">
      <c r="A4639" s="201"/>
      <c r="B4639" s="201"/>
      <c r="C4639" s="201"/>
      <c r="D4639" s="361"/>
    </row>
    <row r="4640" spans="1:4" ht="13.5">
      <c r="A4640" s="201"/>
      <c r="B4640" s="201"/>
      <c r="C4640" s="201"/>
      <c r="D4640" s="361"/>
    </row>
    <row r="4641" spans="1:4" ht="13.5">
      <c r="A4641" s="201"/>
      <c r="B4641" s="201"/>
      <c r="C4641" s="201"/>
      <c r="D4641" s="361"/>
    </row>
    <row r="4642" spans="1:4" ht="13.5">
      <c r="A4642" s="201"/>
      <c r="B4642" s="201"/>
      <c r="C4642" s="201"/>
      <c r="D4642" s="361"/>
    </row>
    <row r="4643" spans="1:4" ht="13.5">
      <c r="A4643" s="201"/>
      <c r="B4643" s="201"/>
      <c r="C4643" s="201"/>
      <c r="D4643" s="361"/>
    </row>
    <row r="4644" spans="1:4" ht="13.5">
      <c r="A4644" s="201"/>
      <c r="B4644" s="201"/>
      <c r="C4644" s="201"/>
      <c r="D4644" s="361"/>
    </row>
    <row r="4645" spans="1:4" ht="13.5">
      <c r="A4645" s="201"/>
      <c r="B4645" s="201"/>
      <c r="C4645" s="201"/>
      <c r="D4645" s="361"/>
    </row>
    <row r="4646" spans="1:4" ht="13.5">
      <c r="A4646" s="201"/>
      <c r="B4646" s="201"/>
      <c r="C4646" s="201"/>
      <c r="D4646" s="361"/>
    </row>
    <row r="4647" spans="1:4" ht="13.5">
      <c r="A4647" s="201"/>
      <c r="B4647" s="201"/>
      <c r="C4647" s="201"/>
      <c r="D4647" s="361"/>
    </row>
    <row r="4648" spans="1:4" ht="13.5">
      <c r="A4648" s="201"/>
      <c r="B4648" s="201"/>
      <c r="C4648" s="201"/>
      <c r="D4648" s="361"/>
    </row>
    <row r="4649" spans="1:4" ht="13.5">
      <c r="A4649" s="201"/>
      <c r="B4649" s="201"/>
      <c r="C4649" s="201"/>
      <c r="D4649" s="361"/>
    </row>
    <row r="4650" spans="1:4" ht="13.5">
      <c r="A4650" s="201"/>
      <c r="B4650" s="201"/>
      <c r="C4650" s="201"/>
      <c r="D4650" s="361"/>
    </row>
    <row r="4651" spans="1:4" ht="13.5">
      <c r="A4651" s="201"/>
      <c r="B4651" s="201"/>
      <c r="C4651" s="201"/>
      <c r="D4651" s="361"/>
    </row>
    <row r="4652" spans="1:4" ht="13.5">
      <c r="A4652" s="201"/>
      <c r="B4652" s="201"/>
      <c r="C4652" s="201"/>
      <c r="D4652" s="361"/>
    </row>
    <row r="4653" spans="1:4" ht="13.5">
      <c r="A4653" s="201"/>
      <c r="B4653" s="201"/>
      <c r="C4653" s="201"/>
      <c r="D4653" s="361"/>
    </row>
    <row r="4654" spans="1:4" ht="13.5">
      <c r="A4654" s="201"/>
      <c r="B4654" s="201"/>
      <c r="C4654" s="201"/>
      <c r="D4654" s="361"/>
    </row>
    <row r="4655" spans="1:4" ht="13.5">
      <c r="A4655" s="201"/>
      <c r="B4655" s="201"/>
      <c r="C4655" s="201"/>
      <c r="D4655" s="361"/>
    </row>
    <row r="4656" spans="1:4" ht="13.5">
      <c r="A4656" s="201"/>
      <c r="B4656" s="201"/>
      <c r="C4656" s="201"/>
      <c r="D4656" s="361"/>
    </row>
    <row r="4657" spans="1:4" ht="13.5">
      <c r="A4657" s="201"/>
      <c r="B4657" s="201"/>
      <c r="C4657" s="201"/>
      <c r="D4657" s="361"/>
    </row>
    <row r="4658" spans="1:4" ht="13.5">
      <c r="A4658" s="201"/>
      <c r="B4658" s="201"/>
      <c r="C4658" s="201"/>
      <c r="D4658" s="361"/>
    </row>
    <row r="4659" spans="1:4" ht="13.5">
      <c r="A4659" s="201"/>
      <c r="B4659" s="201"/>
      <c r="C4659" s="201"/>
      <c r="D4659" s="361"/>
    </row>
    <row r="4660" spans="1:4" ht="13.5">
      <c r="A4660" s="201"/>
      <c r="B4660" s="201"/>
      <c r="C4660" s="201"/>
      <c r="D4660" s="361"/>
    </row>
    <row r="4661" spans="1:4" ht="13.5">
      <c r="A4661" s="201"/>
      <c r="B4661" s="201"/>
      <c r="C4661" s="201"/>
      <c r="D4661" s="361"/>
    </row>
    <row r="4662" spans="1:4" ht="13.5">
      <c r="A4662" s="201"/>
      <c r="B4662" s="201"/>
      <c r="C4662" s="201"/>
      <c r="D4662" s="361"/>
    </row>
    <row r="4663" spans="1:4" ht="13.5">
      <c r="A4663" s="201"/>
      <c r="B4663" s="201"/>
      <c r="C4663" s="201"/>
      <c r="D4663" s="361"/>
    </row>
    <row r="4664" spans="1:4" ht="13.5">
      <c r="A4664" s="201"/>
      <c r="B4664" s="201"/>
      <c r="C4664" s="201"/>
      <c r="D4664" s="361"/>
    </row>
    <row r="4665" spans="1:4" ht="13.5">
      <c r="A4665" s="201"/>
      <c r="B4665" s="201"/>
      <c r="C4665" s="201"/>
      <c r="D4665" s="361"/>
    </row>
    <row r="4666" spans="1:4" ht="13.5">
      <c r="A4666" s="201"/>
      <c r="B4666" s="201"/>
      <c r="C4666" s="201"/>
      <c r="D4666" s="361"/>
    </row>
    <row r="4667" spans="1:4" ht="13.5">
      <c r="A4667" s="201"/>
      <c r="B4667" s="201"/>
      <c r="C4667" s="201"/>
      <c r="D4667" s="361"/>
    </row>
    <row r="4668" spans="1:4" ht="13.5">
      <c r="A4668" s="201"/>
      <c r="B4668" s="201"/>
      <c r="C4668" s="201"/>
      <c r="D4668" s="361"/>
    </row>
    <row r="4669" spans="1:4" ht="13.5">
      <c r="A4669" s="201"/>
      <c r="B4669" s="201"/>
      <c r="C4669" s="201"/>
      <c r="D4669" s="361"/>
    </row>
    <row r="4670" spans="1:4" ht="13.5">
      <c r="A4670" s="201"/>
      <c r="B4670" s="201"/>
      <c r="C4670" s="201"/>
      <c r="D4670" s="361"/>
    </row>
    <row r="4671" spans="1:4" ht="13.5">
      <c r="A4671" s="201"/>
      <c r="B4671" s="201"/>
      <c r="C4671" s="201"/>
      <c r="D4671" s="361"/>
    </row>
    <row r="4672" spans="1:4" ht="13.5">
      <c r="A4672" s="201"/>
      <c r="B4672" s="201"/>
      <c r="C4672" s="201"/>
      <c r="D4672" s="361"/>
    </row>
    <row r="4673" spans="1:4" ht="13.5">
      <c r="A4673" s="201"/>
      <c r="B4673" s="201"/>
      <c r="C4673" s="201"/>
      <c r="D4673" s="361"/>
    </row>
    <row r="4674" spans="1:4" ht="13.5">
      <c r="A4674" s="201"/>
      <c r="B4674" s="201"/>
      <c r="C4674" s="201"/>
      <c r="D4674" s="361"/>
    </row>
    <row r="4675" spans="1:4" ht="13.5">
      <c r="A4675" s="201"/>
      <c r="B4675" s="201"/>
      <c r="C4675" s="201"/>
      <c r="D4675" s="361"/>
    </row>
    <row r="4676" spans="1:4" ht="13.5">
      <c r="A4676" s="201"/>
      <c r="B4676" s="201"/>
      <c r="C4676" s="201"/>
      <c r="D4676" s="361"/>
    </row>
    <row r="4677" spans="1:4" ht="13.5">
      <c r="A4677" s="201"/>
      <c r="B4677" s="201"/>
      <c r="C4677" s="201"/>
      <c r="D4677" s="361"/>
    </row>
    <row r="4678" spans="1:4" ht="13.5">
      <c r="A4678" s="201"/>
      <c r="B4678" s="201"/>
      <c r="C4678" s="201"/>
      <c r="D4678" s="361"/>
    </row>
    <row r="4679" spans="1:4" ht="13.5">
      <c r="A4679" s="201"/>
      <c r="B4679" s="201"/>
      <c r="C4679" s="201"/>
      <c r="D4679" s="361"/>
    </row>
    <row r="4680" spans="1:4" ht="13.5">
      <c r="A4680" s="201"/>
      <c r="B4680" s="201"/>
      <c r="C4680" s="201"/>
      <c r="D4680" s="361"/>
    </row>
    <row r="4681" spans="1:4" ht="13.5">
      <c r="A4681" s="201"/>
      <c r="B4681" s="201"/>
      <c r="C4681" s="201"/>
      <c r="D4681" s="361"/>
    </row>
    <row r="4682" spans="1:4" ht="13.5">
      <c r="A4682" s="201"/>
      <c r="B4682" s="201"/>
      <c r="C4682" s="201"/>
      <c r="D4682" s="361"/>
    </row>
    <row r="4683" spans="1:4" ht="13.5">
      <c r="A4683" s="201"/>
      <c r="B4683" s="201"/>
      <c r="C4683" s="201"/>
      <c r="D4683" s="361"/>
    </row>
    <row r="4684" spans="1:4" ht="13.5">
      <c r="A4684" s="201"/>
      <c r="B4684" s="201"/>
      <c r="C4684" s="201"/>
      <c r="D4684" s="361"/>
    </row>
    <row r="4685" spans="1:4" ht="13.5">
      <c r="A4685" s="201"/>
      <c r="B4685" s="201"/>
      <c r="C4685" s="201"/>
      <c r="D4685" s="361"/>
    </row>
    <row r="4686" spans="1:4" ht="13.5">
      <c r="A4686" s="201"/>
      <c r="B4686" s="201"/>
      <c r="C4686" s="201"/>
      <c r="D4686" s="361"/>
    </row>
    <row r="4687" spans="1:4" ht="13.5">
      <c r="A4687" s="201"/>
      <c r="B4687" s="201"/>
      <c r="C4687" s="201"/>
      <c r="D4687" s="361"/>
    </row>
    <row r="4688" spans="1:4" ht="13.5">
      <c r="A4688" s="201"/>
      <c r="B4688" s="201"/>
      <c r="C4688" s="201"/>
      <c r="D4688" s="361"/>
    </row>
    <row r="4689" spans="1:4" ht="13.5">
      <c r="A4689" s="201"/>
      <c r="B4689" s="201"/>
      <c r="C4689" s="201"/>
      <c r="D4689" s="361"/>
    </row>
    <row r="4690" spans="1:4" ht="13.5">
      <c r="A4690" s="201"/>
      <c r="B4690" s="201"/>
      <c r="C4690" s="201"/>
      <c r="D4690" s="361"/>
    </row>
    <row r="4691" spans="1:4" ht="13.5">
      <c r="A4691" s="201"/>
      <c r="B4691" s="201"/>
      <c r="C4691" s="201"/>
      <c r="D4691" s="361"/>
    </row>
    <row r="4692" spans="1:4" ht="13.5">
      <c r="A4692" s="201"/>
      <c r="B4692" s="201"/>
      <c r="C4692" s="201"/>
      <c r="D4692" s="361"/>
    </row>
    <row r="4693" spans="1:4" ht="13.5">
      <c r="A4693" s="201"/>
      <c r="B4693" s="201"/>
      <c r="C4693" s="201"/>
      <c r="D4693" s="361"/>
    </row>
    <row r="4694" spans="1:4" ht="13.5">
      <c r="A4694" s="201"/>
      <c r="B4694" s="201"/>
      <c r="C4694" s="201"/>
      <c r="D4694" s="361"/>
    </row>
    <row r="4695" spans="1:4" ht="13.5">
      <c r="A4695" s="201"/>
      <c r="B4695" s="201"/>
      <c r="C4695" s="201"/>
      <c r="D4695" s="361"/>
    </row>
    <row r="4696" spans="1:4" ht="13.5">
      <c r="A4696" s="201"/>
      <c r="B4696" s="201"/>
      <c r="C4696" s="201"/>
      <c r="D4696" s="361"/>
    </row>
    <row r="4697" spans="1:4" ht="13.5">
      <c r="A4697" s="201"/>
      <c r="B4697" s="201"/>
      <c r="C4697" s="201"/>
      <c r="D4697" s="361"/>
    </row>
    <row r="4698" spans="1:4" ht="13.5">
      <c r="A4698" s="201"/>
      <c r="B4698" s="201"/>
      <c r="C4698" s="201"/>
      <c r="D4698" s="361"/>
    </row>
    <row r="4699" spans="1:4" ht="13.5">
      <c r="A4699" s="201"/>
      <c r="B4699" s="201"/>
      <c r="C4699" s="201"/>
      <c r="D4699" s="361"/>
    </row>
    <row r="4700" spans="1:4" ht="13.5">
      <c r="A4700" s="201"/>
      <c r="B4700" s="201"/>
      <c r="C4700" s="201"/>
      <c r="D4700" s="361"/>
    </row>
    <row r="4701" spans="1:4" ht="13.5">
      <c r="A4701" s="201"/>
      <c r="B4701" s="201"/>
      <c r="C4701" s="201"/>
      <c r="D4701" s="361"/>
    </row>
    <row r="4702" spans="1:4" ht="13.5">
      <c r="A4702" s="201"/>
      <c r="B4702" s="201"/>
      <c r="C4702" s="201"/>
      <c r="D4702" s="361"/>
    </row>
    <row r="4703" spans="1:4" ht="13.5">
      <c r="A4703" s="201"/>
      <c r="B4703" s="201"/>
      <c r="C4703" s="201"/>
      <c r="D4703" s="361"/>
    </row>
    <row r="4704" spans="1:4" ht="13.5">
      <c r="A4704" s="201"/>
      <c r="B4704" s="201"/>
      <c r="C4704" s="201"/>
      <c r="D4704" s="361"/>
    </row>
    <row r="4705" spans="1:4" ht="13.5">
      <c r="A4705" s="201"/>
      <c r="B4705" s="201"/>
      <c r="C4705" s="201"/>
      <c r="D4705" s="361"/>
    </row>
    <row r="4706" spans="1:4" ht="13.5">
      <c r="A4706" s="201"/>
      <c r="B4706" s="201"/>
      <c r="C4706" s="201"/>
      <c r="D4706" s="361"/>
    </row>
    <row r="4707" spans="1:4" ht="13.5">
      <c r="A4707" s="201"/>
      <c r="B4707" s="201"/>
      <c r="C4707" s="201"/>
      <c r="D4707" s="361"/>
    </row>
    <row r="4708" spans="1:4" ht="13.5">
      <c r="A4708" s="201"/>
      <c r="B4708" s="201"/>
      <c r="C4708" s="201"/>
      <c r="D4708" s="361"/>
    </row>
    <row r="4709" spans="1:4" ht="13.5">
      <c r="A4709" s="201"/>
      <c r="B4709" s="201"/>
      <c r="C4709" s="201"/>
      <c r="D4709" s="361"/>
    </row>
    <row r="4710" spans="1:4" ht="13.5">
      <c r="A4710" s="201"/>
      <c r="B4710" s="201"/>
      <c r="C4710" s="201"/>
      <c r="D4710" s="361"/>
    </row>
    <row r="4711" spans="1:4" ht="13.5">
      <c r="A4711" s="201"/>
      <c r="B4711" s="201"/>
      <c r="C4711" s="201"/>
      <c r="D4711" s="361"/>
    </row>
    <row r="4712" spans="1:4" ht="13.5">
      <c r="A4712" s="201"/>
      <c r="B4712" s="201"/>
      <c r="C4712" s="201"/>
      <c r="D4712" s="361"/>
    </row>
    <row r="4713" spans="1:4" ht="13.5">
      <c r="A4713" s="201"/>
      <c r="B4713" s="201"/>
      <c r="C4713" s="201"/>
      <c r="D4713" s="361"/>
    </row>
    <row r="4714" spans="1:4" ht="13.5">
      <c r="A4714" s="201"/>
      <c r="B4714" s="201"/>
      <c r="C4714" s="201"/>
      <c r="D4714" s="361"/>
    </row>
    <row r="4715" spans="1:4" ht="13.5">
      <c r="A4715" s="201"/>
      <c r="B4715" s="201"/>
      <c r="C4715" s="201"/>
      <c r="D4715" s="361"/>
    </row>
    <row r="4716" spans="1:4" ht="13.5">
      <c r="A4716" s="201"/>
      <c r="B4716" s="201"/>
      <c r="C4716" s="201"/>
      <c r="D4716" s="361"/>
    </row>
    <row r="4717" spans="1:4" ht="13.5">
      <c r="A4717" s="201"/>
      <c r="B4717" s="201"/>
      <c r="C4717" s="201"/>
      <c r="D4717" s="361"/>
    </row>
    <row r="4718" spans="1:4" ht="13.5">
      <c r="A4718" s="201"/>
      <c r="B4718" s="201"/>
      <c r="C4718" s="201"/>
      <c r="D4718" s="361"/>
    </row>
    <row r="4719" spans="1:4" ht="13.5">
      <c r="A4719" s="201"/>
      <c r="B4719" s="201"/>
      <c r="C4719" s="201"/>
      <c r="D4719" s="361"/>
    </row>
    <row r="4720" spans="1:4" ht="13.5">
      <c r="A4720" s="201"/>
      <c r="B4720" s="201"/>
      <c r="C4720" s="201"/>
      <c r="D4720" s="361"/>
    </row>
    <row r="4721" spans="1:4" ht="13.5">
      <c r="A4721" s="201"/>
      <c r="B4721" s="201"/>
      <c r="C4721" s="201"/>
      <c r="D4721" s="361"/>
    </row>
    <row r="4722" spans="1:4" ht="13.5">
      <c r="A4722" s="201"/>
      <c r="B4722" s="201"/>
      <c r="C4722" s="201"/>
      <c r="D4722" s="361"/>
    </row>
    <row r="4723" spans="1:4" ht="13.5">
      <c r="A4723" s="201"/>
      <c r="B4723" s="201"/>
      <c r="C4723" s="201"/>
      <c r="D4723" s="361"/>
    </row>
    <row r="4724" spans="1:4" ht="13.5">
      <c r="A4724" s="201"/>
      <c r="B4724" s="201"/>
      <c r="C4724" s="201"/>
      <c r="D4724" s="361"/>
    </row>
    <row r="4725" spans="1:4" ht="13.5">
      <c r="A4725" s="201"/>
      <c r="B4725" s="201"/>
      <c r="C4725" s="201"/>
      <c r="D4725" s="361"/>
    </row>
    <row r="4726" spans="1:4" ht="13.5">
      <c r="A4726" s="201"/>
      <c r="B4726" s="201"/>
      <c r="C4726" s="201"/>
      <c r="D4726" s="361"/>
    </row>
    <row r="4727" spans="1:4" ht="13.5">
      <c r="A4727" s="201"/>
      <c r="B4727" s="201"/>
      <c r="C4727" s="201"/>
      <c r="D4727" s="361"/>
    </row>
    <row r="4728" spans="1:4" ht="13.5">
      <c r="A4728" s="201"/>
      <c r="B4728" s="201"/>
      <c r="C4728" s="201"/>
      <c r="D4728" s="361"/>
    </row>
    <row r="4729" spans="1:4" ht="13.5">
      <c r="A4729" s="201"/>
      <c r="B4729" s="201"/>
      <c r="C4729" s="201"/>
      <c r="D4729" s="361"/>
    </row>
    <row r="4730" spans="1:4" ht="13.5">
      <c r="A4730" s="201"/>
      <c r="B4730" s="201"/>
      <c r="C4730" s="201"/>
      <c r="D4730" s="361"/>
    </row>
    <row r="4731" spans="1:4" ht="13.5">
      <c r="A4731" s="201"/>
      <c r="B4731" s="201"/>
      <c r="C4731" s="201"/>
      <c r="D4731" s="361"/>
    </row>
    <row r="4732" spans="1:4" ht="13.5">
      <c r="A4732" s="201"/>
      <c r="B4732" s="201"/>
      <c r="C4732" s="201"/>
      <c r="D4732" s="361"/>
    </row>
    <row r="4733" spans="1:4" ht="13.5">
      <c r="A4733" s="201"/>
      <c r="B4733" s="201"/>
      <c r="C4733" s="201"/>
      <c r="D4733" s="361"/>
    </row>
    <row r="4734" spans="1:4" ht="13.5">
      <c r="A4734" s="201"/>
      <c r="B4734" s="201"/>
      <c r="C4734" s="201"/>
      <c r="D4734" s="361"/>
    </row>
    <row r="4735" spans="1:4" ht="13.5">
      <c r="A4735" s="201"/>
      <c r="B4735" s="201"/>
      <c r="C4735" s="201"/>
      <c r="D4735" s="361"/>
    </row>
    <row r="4736" spans="1:4" ht="13.5">
      <c r="A4736" s="201"/>
      <c r="B4736" s="201"/>
      <c r="C4736" s="201"/>
      <c r="D4736" s="361"/>
    </row>
    <row r="4737" spans="1:4" ht="13.5">
      <c r="A4737" s="201"/>
      <c r="B4737" s="201"/>
      <c r="C4737" s="201"/>
      <c r="D4737" s="361"/>
    </row>
    <row r="4738" spans="1:4" ht="13.5">
      <c r="A4738" s="201"/>
      <c r="B4738" s="201"/>
      <c r="C4738" s="201"/>
      <c r="D4738" s="361"/>
    </row>
    <row r="4739" spans="1:4" ht="13.5">
      <c r="A4739" s="201"/>
      <c r="B4739" s="201"/>
      <c r="C4739" s="201"/>
      <c r="D4739" s="361"/>
    </row>
    <row r="4740" spans="1:4" ht="13.5">
      <c r="A4740" s="201"/>
      <c r="B4740" s="201"/>
      <c r="C4740" s="201"/>
      <c r="D4740" s="361"/>
    </row>
    <row r="4741" spans="1:4" ht="13.5">
      <c r="A4741" s="201"/>
      <c r="B4741" s="201"/>
      <c r="C4741" s="201"/>
      <c r="D4741" s="361"/>
    </row>
    <row r="4742" spans="1:4" ht="13.5">
      <c r="A4742" s="201"/>
      <c r="B4742" s="201"/>
      <c r="C4742" s="201"/>
      <c r="D4742" s="361"/>
    </row>
    <row r="4743" spans="1:4" ht="13.5">
      <c r="A4743" s="201"/>
      <c r="B4743" s="201"/>
      <c r="C4743" s="201"/>
      <c r="D4743" s="361"/>
    </row>
    <row r="4744" spans="1:4" ht="13.5">
      <c r="A4744" s="201"/>
      <c r="B4744" s="201"/>
      <c r="C4744" s="201"/>
      <c r="D4744" s="361"/>
    </row>
    <row r="4745" spans="1:4" ht="13.5">
      <c r="A4745" s="201"/>
      <c r="B4745" s="201"/>
      <c r="C4745" s="201"/>
      <c r="D4745" s="361"/>
    </row>
    <row r="4746" spans="1:4" ht="13.5">
      <c r="A4746" s="201"/>
      <c r="B4746" s="201"/>
      <c r="C4746" s="201"/>
      <c r="D4746" s="361"/>
    </row>
    <row r="4747" spans="1:4" ht="13.5">
      <c r="A4747" s="201"/>
      <c r="B4747" s="201"/>
      <c r="C4747" s="201"/>
      <c r="D4747" s="361"/>
    </row>
    <row r="4748" spans="1:4" ht="13.5">
      <c r="A4748" s="201"/>
      <c r="B4748" s="201"/>
      <c r="C4748" s="201"/>
      <c r="D4748" s="361"/>
    </row>
    <row r="4749" spans="1:4" ht="13.5">
      <c r="A4749" s="201"/>
      <c r="B4749" s="201"/>
      <c r="C4749" s="201"/>
      <c r="D4749" s="361"/>
    </row>
    <row r="4750" spans="1:4" ht="13.5">
      <c r="A4750" s="201"/>
      <c r="B4750" s="201"/>
      <c r="C4750" s="201"/>
      <c r="D4750" s="361"/>
    </row>
    <row r="4751" spans="1:4" ht="13.5">
      <c r="A4751" s="201"/>
      <c r="B4751" s="201"/>
      <c r="C4751" s="201"/>
      <c r="D4751" s="361"/>
    </row>
    <row r="4752" spans="1:4" ht="13.5">
      <c r="A4752" s="201"/>
      <c r="B4752" s="201"/>
      <c r="C4752" s="201"/>
      <c r="D4752" s="361"/>
    </row>
    <row r="4753" spans="1:4" ht="13.5">
      <c r="A4753" s="201"/>
      <c r="B4753" s="201"/>
      <c r="C4753" s="201"/>
      <c r="D4753" s="361"/>
    </row>
    <row r="4754" spans="1:4" ht="13.5">
      <c r="A4754" s="201"/>
      <c r="B4754" s="201"/>
      <c r="C4754" s="201"/>
      <c r="D4754" s="361"/>
    </row>
    <row r="4755" spans="1:4" ht="13.5">
      <c r="A4755" s="201"/>
      <c r="B4755" s="201"/>
      <c r="C4755" s="201"/>
      <c r="D4755" s="361"/>
    </row>
    <row r="4756" spans="1:4" ht="13.5">
      <c r="A4756" s="201"/>
      <c r="B4756" s="201"/>
      <c r="C4756" s="201"/>
      <c r="D4756" s="361"/>
    </row>
    <row r="4757" spans="1:4" ht="13.5">
      <c r="A4757" s="201"/>
      <c r="B4757" s="201"/>
      <c r="C4757" s="201"/>
      <c r="D4757" s="361"/>
    </row>
    <row r="4758" spans="1:4" ht="13.5">
      <c r="A4758" s="201"/>
      <c r="B4758" s="201"/>
      <c r="C4758" s="201"/>
      <c r="D4758" s="361"/>
    </row>
    <row r="4759" spans="1:4" ht="13.5">
      <c r="A4759" s="201"/>
      <c r="B4759" s="201"/>
      <c r="C4759" s="201"/>
      <c r="D4759" s="361"/>
    </row>
    <row r="4760" spans="1:4" ht="13.5">
      <c r="A4760" s="201"/>
      <c r="B4760" s="201"/>
      <c r="C4760" s="201"/>
      <c r="D4760" s="361"/>
    </row>
    <row r="4761" spans="1:4" ht="13.5">
      <c r="A4761" s="201"/>
      <c r="B4761" s="201"/>
      <c r="C4761" s="201"/>
      <c r="D4761" s="361"/>
    </row>
    <row r="4762" spans="1:4" ht="13.5">
      <c r="A4762" s="201"/>
      <c r="B4762" s="201"/>
      <c r="C4762" s="201"/>
      <c r="D4762" s="361"/>
    </row>
    <row r="4763" spans="1:4" ht="13.5">
      <c r="A4763" s="201"/>
      <c r="B4763" s="201"/>
      <c r="C4763" s="201"/>
      <c r="D4763" s="361"/>
    </row>
    <row r="4764" spans="1:4" ht="13.5">
      <c r="A4764" s="201"/>
      <c r="B4764" s="201"/>
      <c r="C4764" s="201"/>
      <c r="D4764" s="361"/>
    </row>
    <row r="4765" spans="1:4" ht="13.5">
      <c r="A4765" s="201"/>
      <c r="B4765" s="201"/>
      <c r="C4765" s="201"/>
      <c r="D4765" s="361"/>
    </row>
    <row r="4766" spans="1:4" ht="13.5">
      <c r="A4766" s="201"/>
      <c r="B4766" s="201"/>
      <c r="C4766" s="201"/>
      <c r="D4766" s="361"/>
    </row>
    <row r="4767" spans="1:4" ht="13.5">
      <c r="A4767" s="201"/>
      <c r="B4767" s="201"/>
      <c r="C4767" s="201"/>
      <c r="D4767" s="361"/>
    </row>
    <row r="4768" spans="1:4" ht="13.5">
      <c r="A4768" s="201"/>
      <c r="B4768" s="201"/>
      <c r="C4768" s="201"/>
      <c r="D4768" s="361"/>
    </row>
    <row r="4769" spans="1:4" ht="13.5">
      <c r="A4769" s="201"/>
      <c r="B4769" s="201"/>
      <c r="C4769" s="201"/>
      <c r="D4769" s="361"/>
    </row>
    <row r="4770" spans="1:4" ht="13.5">
      <c r="A4770" s="201"/>
      <c r="B4770" s="201"/>
      <c r="C4770" s="201"/>
      <c r="D4770" s="361"/>
    </row>
    <row r="4771" spans="1:4" ht="13.5">
      <c r="A4771" s="201"/>
      <c r="B4771" s="201"/>
      <c r="C4771" s="201"/>
      <c r="D4771" s="361"/>
    </row>
    <row r="4772" spans="1:4" ht="13.5">
      <c r="A4772" s="201"/>
      <c r="B4772" s="201"/>
      <c r="C4772" s="201"/>
      <c r="D4772" s="361"/>
    </row>
    <row r="4773" spans="1:4" ht="13.5">
      <c r="A4773" s="201"/>
      <c r="B4773" s="201"/>
      <c r="C4773" s="201"/>
      <c r="D4773" s="361"/>
    </row>
    <row r="4774" spans="1:4" ht="13.5">
      <c r="A4774" s="201"/>
      <c r="B4774" s="201"/>
      <c r="C4774" s="201"/>
      <c r="D4774" s="361"/>
    </row>
    <row r="4775" spans="1:4" ht="13.5">
      <c r="A4775" s="201"/>
      <c r="B4775" s="201"/>
      <c r="C4775" s="201"/>
      <c r="D4775" s="361"/>
    </row>
    <row r="4776" spans="1:4" ht="13.5">
      <c r="A4776" s="201"/>
      <c r="B4776" s="201"/>
      <c r="C4776" s="201"/>
      <c r="D4776" s="361"/>
    </row>
    <row r="4777" spans="1:4" ht="13.5">
      <c r="A4777" s="201"/>
      <c r="B4777" s="201"/>
      <c r="C4777" s="201"/>
      <c r="D4777" s="361"/>
    </row>
    <row r="4778" spans="1:4" ht="13.5">
      <c r="A4778" s="201"/>
      <c r="B4778" s="201"/>
      <c r="C4778" s="201"/>
      <c r="D4778" s="361"/>
    </row>
    <row r="4779" spans="1:4" ht="13.5">
      <c r="A4779" s="201"/>
      <c r="B4779" s="201"/>
      <c r="C4779" s="201"/>
      <c r="D4779" s="361"/>
    </row>
    <row r="4780" spans="1:4" ht="13.5">
      <c r="A4780" s="201"/>
      <c r="B4780" s="201"/>
      <c r="C4780" s="201"/>
      <c r="D4780" s="361"/>
    </row>
    <row r="4781" spans="1:4" ht="13.5">
      <c r="A4781" s="201"/>
      <c r="B4781" s="201"/>
      <c r="C4781" s="201"/>
      <c r="D4781" s="361"/>
    </row>
    <row r="4782" spans="1:4" ht="13.5">
      <c r="A4782" s="201"/>
      <c r="B4782" s="201"/>
      <c r="C4782" s="201"/>
      <c r="D4782" s="361"/>
    </row>
    <row r="4783" spans="1:4" ht="13.5">
      <c r="A4783" s="201"/>
      <c r="B4783" s="201"/>
      <c r="C4783" s="201"/>
      <c r="D4783" s="361"/>
    </row>
    <row r="4784" spans="1:4" ht="13.5">
      <c r="A4784" s="201"/>
      <c r="B4784" s="201"/>
      <c r="C4784" s="201"/>
      <c r="D4784" s="361"/>
    </row>
    <row r="4785" spans="1:4" ht="13.5">
      <c r="A4785" s="201"/>
      <c r="B4785" s="201"/>
      <c r="C4785" s="201"/>
      <c r="D4785" s="361"/>
    </row>
    <row r="4786" spans="1:4" ht="13.5">
      <c r="A4786" s="201"/>
      <c r="B4786" s="201"/>
      <c r="C4786" s="201"/>
      <c r="D4786" s="361"/>
    </row>
    <row r="4787" spans="1:4" ht="13.5">
      <c r="A4787" s="201"/>
      <c r="B4787" s="201"/>
      <c r="C4787" s="201"/>
      <c r="D4787" s="361"/>
    </row>
    <row r="4788" spans="1:4" ht="13.5">
      <c r="A4788" s="201"/>
      <c r="B4788" s="201"/>
      <c r="C4788" s="201"/>
      <c r="D4788" s="361"/>
    </row>
    <row r="4789" spans="1:4" ht="13.5">
      <c r="A4789" s="201"/>
      <c r="B4789" s="201"/>
      <c r="C4789" s="201"/>
      <c r="D4789" s="361"/>
    </row>
    <row r="4790" spans="1:4" ht="13.5">
      <c r="A4790" s="201"/>
      <c r="B4790" s="201"/>
      <c r="C4790" s="201"/>
      <c r="D4790" s="361"/>
    </row>
    <row r="4791" spans="1:4" ht="13.5">
      <c r="A4791" s="201"/>
      <c r="B4791" s="201"/>
      <c r="C4791" s="201"/>
      <c r="D4791" s="361"/>
    </row>
    <row r="4792" spans="1:4" ht="13.5">
      <c r="A4792" s="201"/>
      <c r="B4792" s="201"/>
      <c r="C4792" s="201"/>
      <c r="D4792" s="361"/>
    </row>
    <row r="4793" spans="1:4" ht="13.5">
      <c r="A4793" s="201"/>
      <c r="B4793" s="201"/>
      <c r="C4793" s="201"/>
      <c r="D4793" s="361"/>
    </row>
    <row r="4794" spans="1:4" ht="13.5">
      <c r="A4794" s="201"/>
      <c r="B4794" s="201"/>
      <c r="C4794" s="201"/>
      <c r="D4794" s="361"/>
    </row>
    <row r="4795" spans="1:4" ht="13.5">
      <c r="A4795" s="201"/>
      <c r="B4795" s="201"/>
      <c r="C4795" s="201"/>
      <c r="D4795" s="361"/>
    </row>
    <row r="4796" spans="1:4" ht="13.5">
      <c r="A4796" s="201"/>
      <c r="B4796" s="201"/>
      <c r="C4796" s="201"/>
      <c r="D4796" s="361"/>
    </row>
    <row r="4797" spans="1:4" ht="13.5">
      <c r="A4797" s="201"/>
      <c r="B4797" s="201"/>
      <c r="C4797" s="201"/>
      <c r="D4797" s="361"/>
    </row>
    <row r="4798" spans="1:4" ht="13.5">
      <c r="A4798" s="201"/>
      <c r="B4798" s="201"/>
      <c r="C4798" s="201"/>
      <c r="D4798" s="361"/>
    </row>
    <row r="4799" spans="1:4" ht="13.5">
      <c r="A4799" s="201"/>
      <c r="B4799" s="201"/>
      <c r="C4799" s="201"/>
      <c r="D4799" s="361"/>
    </row>
    <row r="4800" spans="1:4" ht="13.5">
      <c r="A4800" s="201"/>
      <c r="B4800" s="201"/>
      <c r="C4800" s="201"/>
      <c r="D4800" s="361"/>
    </row>
    <row r="4801" spans="1:4" ht="13.5">
      <c r="A4801" s="201"/>
      <c r="B4801" s="201"/>
      <c r="C4801" s="201"/>
      <c r="D4801" s="361"/>
    </row>
    <row r="4802" spans="1:4" ht="13.5">
      <c r="A4802" s="201"/>
      <c r="B4802" s="201"/>
      <c r="C4802" s="201"/>
      <c r="D4802" s="361"/>
    </row>
    <row r="4803" spans="1:4" ht="13.5">
      <c r="A4803" s="201"/>
      <c r="B4803" s="201"/>
      <c r="C4803" s="201"/>
      <c r="D4803" s="361"/>
    </row>
    <row r="4804" spans="1:4" ht="13.5">
      <c r="A4804" s="201"/>
      <c r="B4804" s="201"/>
      <c r="C4804" s="201"/>
      <c r="D4804" s="361"/>
    </row>
    <row r="4805" spans="1:4" ht="13.5">
      <c r="A4805" s="201"/>
      <c r="B4805" s="201"/>
      <c r="C4805" s="201"/>
      <c r="D4805" s="361"/>
    </row>
    <row r="4806" spans="1:4" ht="13.5">
      <c r="A4806" s="201"/>
      <c r="B4806" s="201"/>
      <c r="C4806" s="201"/>
      <c r="D4806" s="361"/>
    </row>
    <row r="4807" spans="1:4" ht="13.5">
      <c r="A4807" s="201"/>
      <c r="B4807" s="201"/>
      <c r="C4807" s="201"/>
      <c r="D4807" s="361"/>
    </row>
    <row r="4808" spans="1:4" ht="13.5">
      <c r="A4808" s="201"/>
      <c r="B4808" s="201"/>
      <c r="C4808" s="201"/>
      <c r="D4808" s="361"/>
    </row>
    <row r="4809" spans="1:4" ht="13.5">
      <c r="A4809" s="201"/>
      <c r="B4809" s="201"/>
      <c r="C4809" s="201"/>
      <c r="D4809" s="361"/>
    </row>
    <row r="4810" spans="1:4" ht="13.5">
      <c r="A4810" s="201"/>
      <c r="B4810" s="201"/>
      <c r="C4810" s="201"/>
      <c r="D4810" s="361"/>
    </row>
    <row r="4811" spans="1:4" ht="13.5">
      <c r="A4811" s="201"/>
      <c r="B4811" s="201"/>
      <c r="C4811" s="201"/>
      <c r="D4811" s="361"/>
    </row>
    <row r="4812" spans="1:4" ht="13.5">
      <c r="A4812" s="201"/>
      <c r="B4812" s="201"/>
      <c r="C4812" s="201"/>
      <c r="D4812" s="361"/>
    </row>
    <row r="4813" spans="1:4" ht="13.5">
      <c r="A4813" s="201"/>
      <c r="B4813" s="201"/>
      <c r="C4813" s="201"/>
      <c r="D4813" s="361"/>
    </row>
    <row r="4814" spans="1:4" ht="13.5">
      <c r="A4814" s="201"/>
      <c r="B4814" s="201"/>
      <c r="C4814" s="201"/>
      <c r="D4814" s="361"/>
    </row>
    <row r="4815" spans="1:4" ht="13.5">
      <c r="A4815" s="201"/>
      <c r="B4815" s="201"/>
      <c r="C4815" s="201"/>
      <c r="D4815" s="361"/>
    </row>
    <row r="4816" spans="1:4" ht="13.5">
      <c r="A4816" s="201"/>
      <c r="B4816" s="201"/>
      <c r="C4816" s="201"/>
      <c r="D4816" s="361"/>
    </row>
    <row r="4817" spans="1:4" ht="13.5">
      <c r="A4817" s="201"/>
      <c r="B4817" s="201"/>
      <c r="C4817" s="201"/>
      <c r="D4817" s="361"/>
    </row>
    <row r="4818" spans="1:4" ht="13.5">
      <c r="A4818" s="201"/>
      <c r="B4818" s="201"/>
      <c r="C4818" s="201"/>
      <c r="D4818" s="361"/>
    </row>
    <row r="4819" spans="1:4" ht="13.5">
      <c r="A4819" s="201"/>
      <c r="B4819" s="201"/>
      <c r="C4819" s="201"/>
      <c r="D4819" s="361"/>
    </row>
    <row r="4820" spans="1:4" ht="13.5">
      <c r="A4820" s="201"/>
      <c r="B4820" s="201"/>
      <c r="C4820" s="201"/>
      <c r="D4820" s="361"/>
    </row>
    <row r="4821" spans="1:4" ht="13.5">
      <c r="A4821" s="201"/>
      <c r="B4821" s="201"/>
      <c r="C4821" s="201"/>
      <c r="D4821" s="361"/>
    </row>
    <row r="4822" spans="1:4" ht="13.5">
      <c r="A4822" s="201"/>
      <c r="B4822" s="201"/>
      <c r="C4822" s="201"/>
      <c r="D4822" s="361"/>
    </row>
    <row r="4823" spans="1:4" ht="13.5">
      <c r="A4823" s="201"/>
      <c r="B4823" s="201"/>
      <c r="C4823" s="201"/>
      <c r="D4823" s="361"/>
    </row>
    <row r="4824" spans="1:4" ht="13.5">
      <c r="A4824" s="201"/>
      <c r="B4824" s="201"/>
      <c r="C4824" s="201"/>
      <c r="D4824" s="361"/>
    </row>
    <row r="4825" spans="1:4" ht="13.5">
      <c r="A4825" s="201"/>
      <c r="B4825" s="201"/>
      <c r="C4825" s="201"/>
      <c r="D4825" s="361"/>
    </row>
    <row r="4826" spans="1:4" ht="13.5">
      <c r="A4826" s="201"/>
      <c r="B4826" s="201"/>
      <c r="C4826" s="201"/>
      <c r="D4826" s="361"/>
    </row>
    <row r="4827" spans="1:4" ht="13.5">
      <c r="A4827" s="201"/>
      <c r="B4827" s="201"/>
      <c r="C4827" s="201"/>
      <c r="D4827" s="361"/>
    </row>
    <row r="4828" spans="1:4" ht="13.5">
      <c r="A4828" s="201"/>
      <c r="B4828" s="201"/>
      <c r="C4828" s="201"/>
      <c r="D4828" s="361"/>
    </row>
    <row r="4829" spans="1:4" ht="13.5">
      <c r="A4829" s="201"/>
      <c r="B4829" s="201"/>
      <c r="C4829" s="201"/>
      <c r="D4829" s="361"/>
    </row>
    <row r="4830" spans="1:4" ht="13.5">
      <c r="A4830" s="201"/>
      <c r="B4830" s="201"/>
      <c r="C4830" s="201"/>
      <c r="D4830" s="361"/>
    </row>
    <row r="4831" spans="1:4" ht="13.5">
      <c r="A4831" s="201"/>
      <c r="B4831" s="201"/>
      <c r="C4831" s="201"/>
      <c r="D4831" s="361"/>
    </row>
    <row r="4832" spans="1:4" ht="13.5">
      <c r="A4832" s="201"/>
      <c r="B4832" s="201"/>
      <c r="C4832" s="201"/>
      <c r="D4832" s="361"/>
    </row>
    <row r="4833" spans="1:4" ht="13.5">
      <c r="A4833" s="201"/>
      <c r="B4833" s="201"/>
      <c r="C4833" s="201"/>
      <c r="D4833" s="361"/>
    </row>
    <row r="4834" spans="1:4" ht="13.5">
      <c r="A4834" s="201"/>
      <c r="B4834" s="201"/>
      <c r="C4834" s="201"/>
      <c r="D4834" s="361"/>
    </row>
    <row r="4835" spans="1:4" ht="13.5">
      <c r="A4835" s="201"/>
      <c r="B4835" s="201"/>
      <c r="C4835" s="201"/>
      <c r="D4835" s="361"/>
    </row>
    <row r="4836" spans="1:4" ht="13.5">
      <c r="A4836" s="201"/>
      <c r="B4836" s="201"/>
      <c r="C4836" s="201"/>
      <c r="D4836" s="361"/>
    </row>
    <row r="4837" spans="1:4" ht="13.5">
      <c r="A4837" s="201"/>
      <c r="B4837" s="201"/>
      <c r="C4837" s="201"/>
      <c r="D4837" s="361"/>
    </row>
    <row r="4838" spans="1:4" ht="13.5">
      <c r="A4838" s="201"/>
      <c r="B4838" s="201"/>
      <c r="C4838" s="201"/>
      <c r="D4838" s="361"/>
    </row>
    <row r="4839" spans="1:4" ht="13.5">
      <c r="A4839" s="201"/>
      <c r="B4839" s="201"/>
      <c r="C4839" s="201"/>
      <c r="D4839" s="361"/>
    </row>
    <row r="4840" spans="1:4" ht="13.5">
      <c r="A4840" s="201"/>
      <c r="B4840" s="201"/>
      <c r="C4840" s="201"/>
      <c r="D4840" s="361"/>
    </row>
    <row r="4841" spans="1:4" ht="13.5">
      <c r="A4841" s="201"/>
      <c r="B4841" s="201"/>
      <c r="C4841" s="201"/>
      <c r="D4841" s="361"/>
    </row>
    <row r="4842" spans="1:4" ht="13.5">
      <c r="A4842" s="201"/>
      <c r="B4842" s="201"/>
      <c r="C4842" s="201"/>
      <c r="D4842" s="361"/>
    </row>
    <row r="4843" spans="1:4" ht="13.5">
      <c r="A4843" s="201"/>
      <c r="B4843" s="201"/>
      <c r="C4843" s="201"/>
      <c r="D4843" s="361"/>
    </row>
    <row r="4844" spans="1:4" ht="13.5">
      <c r="A4844" s="201"/>
      <c r="B4844" s="201"/>
      <c r="C4844" s="201"/>
      <c r="D4844" s="361"/>
    </row>
    <row r="4845" spans="1:4" ht="13.5">
      <c r="A4845" s="201"/>
      <c r="B4845" s="201"/>
      <c r="C4845" s="201"/>
      <c r="D4845" s="361"/>
    </row>
    <row r="4846" spans="1:4" ht="13.5">
      <c r="A4846" s="201"/>
      <c r="B4846" s="201"/>
      <c r="C4846" s="201"/>
      <c r="D4846" s="361"/>
    </row>
    <row r="4847" spans="1:4" ht="13.5">
      <c r="A4847" s="201"/>
      <c r="B4847" s="201"/>
      <c r="C4847" s="201"/>
      <c r="D4847" s="361"/>
    </row>
    <row r="4848" spans="1:4" ht="13.5">
      <c r="A4848" s="201"/>
      <c r="B4848" s="201"/>
      <c r="C4848" s="201"/>
      <c r="D4848" s="361"/>
    </row>
    <row r="4849" spans="1:4" ht="13.5">
      <c r="A4849" s="201"/>
      <c r="B4849" s="201"/>
      <c r="C4849" s="201"/>
      <c r="D4849" s="361"/>
    </row>
    <row r="4850" spans="1:4" ht="13.5">
      <c r="A4850" s="201"/>
      <c r="B4850" s="201"/>
      <c r="C4850" s="201"/>
      <c r="D4850" s="361"/>
    </row>
    <row r="4851" spans="1:4" ht="13.5">
      <c r="A4851" s="201"/>
      <c r="B4851" s="201"/>
      <c r="C4851" s="201"/>
      <c r="D4851" s="361"/>
    </row>
    <row r="4852" spans="1:4" ht="13.5">
      <c r="A4852" s="201"/>
      <c r="B4852" s="201"/>
      <c r="C4852" s="201"/>
      <c r="D4852" s="361"/>
    </row>
    <row r="4853" spans="1:4" ht="13.5">
      <c r="A4853" s="201"/>
      <c r="B4853" s="201"/>
      <c r="C4853" s="201"/>
      <c r="D4853" s="361"/>
    </row>
    <row r="4854" spans="1:4" ht="13.5">
      <c r="A4854" s="201"/>
      <c r="B4854" s="201"/>
      <c r="C4854" s="201"/>
      <c r="D4854" s="361"/>
    </row>
    <row r="4855" spans="1:4" ht="13.5">
      <c r="A4855" s="201"/>
      <c r="B4855" s="201"/>
      <c r="C4855" s="201"/>
      <c r="D4855" s="361"/>
    </row>
    <row r="4856" spans="1:4" ht="13.5">
      <c r="A4856" s="201"/>
      <c r="B4856" s="201"/>
      <c r="C4856" s="201"/>
      <c r="D4856" s="361"/>
    </row>
    <row r="4857" spans="1:4" ht="13.5">
      <c r="A4857" s="201"/>
      <c r="B4857" s="201"/>
      <c r="C4857" s="201"/>
      <c r="D4857" s="361"/>
    </row>
    <row r="4858" spans="1:4" ht="13.5">
      <c r="A4858" s="201"/>
      <c r="B4858" s="201"/>
      <c r="C4858" s="201"/>
      <c r="D4858" s="361"/>
    </row>
    <row r="4859" spans="1:4" ht="13.5">
      <c r="A4859" s="201"/>
      <c r="B4859" s="201"/>
      <c r="C4859" s="201"/>
      <c r="D4859" s="361"/>
    </row>
    <row r="4860" spans="1:4" ht="13.5">
      <c r="A4860" s="201"/>
      <c r="B4860" s="201"/>
      <c r="C4860" s="201"/>
      <c r="D4860" s="361"/>
    </row>
    <row r="4861" spans="1:4" ht="13.5">
      <c r="A4861" s="201"/>
      <c r="B4861" s="201"/>
      <c r="C4861" s="201"/>
      <c r="D4861" s="361"/>
    </row>
    <row r="4862" spans="1:4" ht="13.5">
      <c r="A4862" s="201"/>
      <c r="B4862" s="201"/>
      <c r="C4862" s="201"/>
      <c r="D4862" s="361"/>
    </row>
    <row r="4863" spans="1:4" ht="13.5">
      <c r="A4863" s="201"/>
      <c r="B4863" s="201"/>
      <c r="C4863" s="201"/>
      <c r="D4863" s="361"/>
    </row>
    <row r="4864" spans="1:4" ht="13.5">
      <c r="A4864" s="201"/>
      <c r="B4864" s="201"/>
      <c r="C4864" s="201"/>
      <c r="D4864" s="361"/>
    </row>
    <row r="4865" spans="1:4" ht="13.5">
      <c r="A4865" s="201"/>
      <c r="B4865" s="201"/>
      <c r="C4865" s="201"/>
      <c r="D4865" s="361"/>
    </row>
    <row r="4866" spans="1:4" ht="13.5">
      <c r="A4866" s="201"/>
      <c r="B4866" s="201"/>
      <c r="C4866" s="201"/>
      <c r="D4866" s="361"/>
    </row>
    <row r="4867" spans="1:4" ht="13.5">
      <c r="A4867" s="201"/>
      <c r="B4867" s="201"/>
      <c r="C4867" s="201"/>
      <c r="D4867" s="361"/>
    </row>
    <row r="4868" spans="1:4" ht="13.5">
      <c r="A4868" s="201"/>
      <c r="B4868" s="201"/>
      <c r="C4868" s="201"/>
      <c r="D4868" s="361"/>
    </row>
    <row r="4869" spans="1:4" ht="13.5">
      <c r="A4869" s="201"/>
      <c r="B4869" s="201"/>
      <c r="C4869" s="201"/>
      <c r="D4869" s="361"/>
    </row>
    <row r="4870" spans="1:4" ht="13.5">
      <c r="A4870" s="201"/>
      <c r="B4870" s="201"/>
      <c r="C4870" s="201"/>
      <c r="D4870" s="361"/>
    </row>
    <row r="4871" spans="1:4" ht="13.5">
      <c r="A4871" s="201"/>
      <c r="B4871" s="201"/>
      <c r="C4871" s="201"/>
      <c r="D4871" s="361"/>
    </row>
    <row r="4872" spans="1:4" ht="13.5">
      <c r="A4872" s="201"/>
      <c r="B4872" s="201"/>
      <c r="C4872" s="201"/>
      <c r="D4872" s="361"/>
    </row>
    <row r="4873" spans="1:4" ht="13.5">
      <c r="A4873" s="201"/>
      <c r="B4873" s="201"/>
      <c r="C4873" s="201"/>
      <c r="D4873" s="361"/>
    </row>
    <row r="4874" spans="1:4" ht="13.5">
      <c r="A4874" s="201"/>
      <c r="B4874" s="201"/>
      <c r="C4874" s="201"/>
      <c r="D4874" s="361"/>
    </row>
    <row r="4875" spans="1:4" ht="13.5">
      <c r="A4875" s="201"/>
      <c r="B4875" s="201"/>
      <c r="C4875" s="201"/>
      <c r="D4875" s="361"/>
    </row>
    <row r="4876" spans="1:4" ht="13.5">
      <c r="A4876" s="201"/>
      <c r="B4876" s="201"/>
      <c r="C4876" s="201"/>
      <c r="D4876" s="361"/>
    </row>
    <row r="4877" spans="1:4" ht="13.5">
      <c r="A4877" s="201"/>
      <c r="B4877" s="201"/>
      <c r="C4877" s="201"/>
      <c r="D4877" s="361"/>
    </row>
    <row r="4878" spans="1:4" ht="13.5">
      <c r="A4878" s="201"/>
      <c r="B4878" s="201"/>
      <c r="C4878" s="201"/>
      <c r="D4878" s="361"/>
    </row>
    <row r="4879" spans="1:4" ht="13.5">
      <c r="A4879" s="201"/>
      <c r="B4879" s="201"/>
      <c r="C4879" s="201"/>
      <c r="D4879" s="361"/>
    </row>
    <row r="4880" spans="1:4" ht="13.5">
      <c r="A4880" s="201"/>
      <c r="B4880" s="201"/>
      <c r="C4880" s="201"/>
      <c r="D4880" s="361"/>
    </row>
    <row r="4881" spans="1:4" ht="13.5">
      <c r="A4881" s="201"/>
      <c r="B4881" s="201"/>
      <c r="C4881" s="201"/>
      <c r="D4881" s="361"/>
    </row>
    <row r="4882" spans="1:4" ht="13.5">
      <c r="A4882" s="201"/>
      <c r="B4882" s="201"/>
      <c r="C4882" s="201"/>
      <c r="D4882" s="361"/>
    </row>
    <row r="4883" spans="1:4" ht="13.5">
      <c r="A4883" s="201"/>
      <c r="B4883" s="201"/>
      <c r="C4883" s="201"/>
      <c r="D4883" s="361"/>
    </row>
    <row r="4884" spans="1:4" ht="13.5">
      <c r="A4884" s="201"/>
      <c r="B4884" s="201"/>
      <c r="C4884" s="201"/>
      <c r="D4884" s="361"/>
    </row>
    <row r="4885" spans="1:4" ht="13.5">
      <c r="A4885" s="201"/>
      <c r="B4885" s="201"/>
      <c r="C4885" s="201"/>
      <c r="D4885" s="361"/>
    </row>
    <row r="4886" spans="1:4" ht="13.5">
      <c r="A4886" s="201"/>
      <c r="B4886" s="201"/>
      <c r="C4886" s="201"/>
      <c r="D4886" s="361"/>
    </row>
    <row r="4887" spans="1:4" ht="13.5">
      <c r="A4887" s="201"/>
      <c r="B4887" s="201"/>
      <c r="C4887" s="201"/>
      <c r="D4887" s="361"/>
    </row>
    <row r="4888" spans="1:4" ht="13.5">
      <c r="A4888" s="201"/>
      <c r="B4888" s="201"/>
      <c r="C4888" s="201"/>
      <c r="D4888" s="361"/>
    </row>
    <row r="4889" spans="1:4" ht="13.5">
      <c r="A4889" s="201"/>
      <c r="B4889" s="201"/>
      <c r="C4889" s="201"/>
      <c r="D4889" s="361"/>
    </row>
    <row r="4890" spans="1:4" ht="13.5">
      <c r="A4890" s="201"/>
      <c r="B4890" s="201"/>
      <c r="C4890" s="201"/>
      <c r="D4890" s="361"/>
    </row>
    <row r="4891" spans="1:4" ht="13.5">
      <c r="A4891" s="201"/>
      <c r="B4891" s="201"/>
      <c r="C4891" s="201"/>
      <c r="D4891" s="361"/>
    </row>
    <row r="4892" spans="1:4" ht="13.5">
      <c r="A4892" s="201"/>
      <c r="B4892" s="201"/>
      <c r="C4892" s="201"/>
      <c r="D4892" s="361"/>
    </row>
    <row r="4893" spans="1:4" ht="13.5">
      <c r="A4893" s="201"/>
      <c r="B4893" s="201"/>
      <c r="C4893" s="201"/>
      <c r="D4893" s="361"/>
    </row>
    <row r="4894" spans="1:4" ht="13.5">
      <c r="A4894" s="201"/>
      <c r="B4894" s="201"/>
      <c r="C4894" s="201"/>
      <c r="D4894" s="361"/>
    </row>
    <row r="4895" spans="1:4" ht="13.5">
      <c r="A4895" s="201"/>
      <c r="B4895" s="201"/>
      <c r="C4895" s="201"/>
      <c r="D4895" s="361"/>
    </row>
    <row r="4896" spans="1:4" ht="13.5">
      <c r="A4896" s="201"/>
      <c r="B4896" s="201"/>
      <c r="C4896" s="201"/>
      <c r="D4896" s="361"/>
    </row>
    <row r="4897" spans="1:4" ht="13.5">
      <c r="A4897" s="201"/>
      <c r="B4897" s="201"/>
      <c r="C4897" s="201"/>
      <c r="D4897" s="361"/>
    </row>
    <row r="4898" spans="1:4" ht="13.5">
      <c r="A4898" s="201"/>
      <c r="B4898" s="201"/>
      <c r="C4898" s="201"/>
      <c r="D4898" s="361"/>
    </row>
    <row r="4899" spans="1:4" ht="13.5">
      <c r="A4899" s="201"/>
      <c r="B4899" s="201"/>
      <c r="C4899" s="201"/>
      <c r="D4899" s="361"/>
    </row>
    <row r="4900" spans="1:4" ht="13.5">
      <c r="A4900" s="201"/>
      <c r="B4900" s="201"/>
      <c r="C4900" s="201"/>
      <c r="D4900" s="361"/>
    </row>
    <row r="4901" spans="1:4" ht="13.5">
      <c r="A4901" s="201"/>
      <c r="B4901" s="201"/>
      <c r="C4901" s="201"/>
      <c r="D4901" s="361"/>
    </row>
    <row r="4902" spans="1:4" ht="13.5">
      <c r="A4902" s="201"/>
      <c r="B4902" s="201"/>
      <c r="C4902" s="201"/>
      <c r="D4902" s="361"/>
    </row>
    <row r="4903" spans="1:4" ht="13.5">
      <c r="A4903" s="201"/>
      <c r="B4903" s="201"/>
      <c r="C4903" s="201"/>
      <c r="D4903" s="361"/>
    </row>
    <row r="4904" spans="1:4" ht="13.5">
      <c r="A4904" s="201"/>
      <c r="B4904" s="201"/>
      <c r="C4904" s="201"/>
      <c r="D4904" s="361"/>
    </row>
    <row r="4905" spans="1:4" ht="13.5">
      <c r="A4905" s="201"/>
      <c r="B4905" s="201"/>
      <c r="C4905" s="201"/>
      <c r="D4905" s="361"/>
    </row>
    <row r="4906" spans="1:4" ht="13.5">
      <c r="A4906" s="201"/>
      <c r="B4906" s="201"/>
      <c r="C4906" s="201"/>
      <c r="D4906" s="361"/>
    </row>
    <row r="4907" spans="1:4" ht="13.5">
      <c r="A4907" s="201"/>
      <c r="B4907" s="201"/>
      <c r="C4907" s="201"/>
      <c r="D4907" s="361"/>
    </row>
    <row r="4908" spans="1:4" ht="13.5">
      <c r="A4908" s="201"/>
      <c r="B4908" s="201"/>
      <c r="C4908" s="201"/>
      <c r="D4908" s="361"/>
    </row>
    <row r="4909" spans="1:4" ht="13.5">
      <c r="A4909" s="201"/>
      <c r="B4909" s="201"/>
      <c r="C4909" s="201"/>
      <c r="D4909" s="361"/>
    </row>
    <row r="4910" spans="1:4" ht="13.5">
      <c r="A4910" s="201"/>
      <c r="B4910" s="201"/>
      <c r="C4910" s="201"/>
      <c r="D4910" s="361"/>
    </row>
    <row r="4911" spans="1:4" ht="13.5">
      <c r="A4911" s="201"/>
      <c r="B4911" s="201"/>
      <c r="C4911" s="201"/>
      <c r="D4911" s="361"/>
    </row>
    <row r="4912" spans="1:4" ht="13.5">
      <c r="A4912" s="201"/>
      <c r="B4912" s="201"/>
      <c r="C4912" s="201"/>
      <c r="D4912" s="361"/>
    </row>
    <row r="4913" spans="1:4" ht="13.5">
      <c r="A4913" s="201"/>
      <c r="B4913" s="201"/>
      <c r="C4913" s="201"/>
      <c r="D4913" s="361"/>
    </row>
    <row r="4914" spans="1:4" ht="13.5">
      <c r="A4914" s="201"/>
      <c r="B4914" s="201"/>
      <c r="C4914" s="201"/>
      <c r="D4914" s="361"/>
    </row>
    <row r="4915" spans="1:4" ht="13.5">
      <c r="A4915" s="201"/>
      <c r="B4915" s="201"/>
      <c r="C4915" s="201"/>
      <c r="D4915" s="361"/>
    </row>
    <row r="4916" spans="1:4" ht="13.5">
      <c r="A4916" s="201"/>
      <c r="B4916" s="201"/>
      <c r="C4916" s="201"/>
      <c r="D4916" s="361"/>
    </row>
    <row r="4917" spans="1:4" ht="13.5">
      <c r="A4917" s="201"/>
      <c r="B4917" s="201"/>
      <c r="C4917" s="201"/>
      <c r="D4917" s="361"/>
    </row>
    <row r="4918" spans="1:4" ht="13.5">
      <c r="A4918" s="201"/>
      <c r="B4918" s="201"/>
      <c r="C4918" s="201"/>
      <c r="D4918" s="361"/>
    </row>
    <row r="4919" spans="1:4" ht="13.5">
      <c r="A4919" s="201"/>
      <c r="B4919" s="201"/>
      <c r="C4919" s="201"/>
      <c r="D4919" s="361"/>
    </row>
    <row r="4920" spans="1:4" ht="13.5">
      <c r="A4920" s="201"/>
      <c r="B4920" s="201"/>
      <c r="C4920" s="201"/>
      <c r="D4920" s="361"/>
    </row>
    <row r="4921" spans="1:4" ht="13.5">
      <c r="A4921" s="201"/>
      <c r="B4921" s="201"/>
      <c r="C4921" s="201"/>
      <c r="D4921" s="361"/>
    </row>
    <row r="4922" spans="1:4" ht="13.5">
      <c r="A4922" s="201"/>
      <c r="B4922" s="201"/>
      <c r="C4922" s="201"/>
      <c r="D4922" s="361"/>
    </row>
    <row r="4923" spans="1:4" ht="13.5">
      <c r="A4923" s="201"/>
      <c r="B4923" s="201"/>
      <c r="C4923" s="201"/>
      <c r="D4923" s="361"/>
    </row>
    <row r="4924" spans="1:4" ht="13.5">
      <c r="A4924" s="201"/>
      <c r="B4924" s="201"/>
      <c r="C4924" s="201"/>
      <c r="D4924" s="361"/>
    </row>
    <row r="4925" spans="1:4" ht="13.5">
      <c r="A4925" s="201"/>
      <c r="B4925" s="201"/>
      <c r="C4925" s="201"/>
      <c r="D4925" s="361"/>
    </row>
    <row r="4926" spans="1:4" ht="13.5">
      <c r="A4926" s="201"/>
      <c r="B4926" s="201"/>
      <c r="C4926" s="201"/>
      <c r="D4926" s="361"/>
    </row>
    <row r="4927" spans="1:4" ht="13.5">
      <c r="A4927" s="201"/>
      <c r="B4927" s="201"/>
      <c r="C4927" s="201"/>
      <c r="D4927" s="361"/>
    </row>
    <row r="4928" spans="1:4" ht="13.5">
      <c r="A4928" s="201"/>
      <c r="B4928" s="201"/>
      <c r="C4928" s="201"/>
      <c r="D4928" s="361"/>
    </row>
    <row r="4929" spans="1:4" ht="13.5">
      <c r="A4929" s="201"/>
      <c r="B4929" s="201"/>
      <c r="C4929" s="201"/>
      <c r="D4929" s="361"/>
    </row>
    <row r="4930" spans="1:4" ht="13.5">
      <c r="A4930" s="201"/>
      <c r="B4930" s="201"/>
      <c r="C4930" s="201"/>
      <c r="D4930" s="361"/>
    </row>
    <row r="4931" spans="1:4" ht="13.5">
      <c r="A4931" s="201"/>
      <c r="B4931" s="201"/>
      <c r="C4931" s="201"/>
      <c r="D4931" s="361"/>
    </row>
    <row r="4932" spans="1:4" ht="13.5">
      <c r="A4932" s="201"/>
      <c r="B4932" s="201"/>
      <c r="C4932" s="201"/>
      <c r="D4932" s="361"/>
    </row>
    <row r="4933" spans="1:4" ht="13.5">
      <c r="A4933" s="201"/>
      <c r="B4933" s="201"/>
      <c r="C4933" s="201"/>
      <c r="D4933" s="361"/>
    </row>
    <row r="4934" spans="1:4" ht="13.5">
      <c r="A4934" s="201"/>
      <c r="B4934" s="201"/>
      <c r="C4934" s="201"/>
      <c r="D4934" s="361"/>
    </row>
    <row r="4935" spans="1:4" ht="13.5">
      <c r="A4935" s="201"/>
      <c r="B4935" s="201"/>
      <c r="C4935" s="201"/>
      <c r="D4935" s="361"/>
    </row>
    <row r="4936" spans="1:4" ht="13.5">
      <c r="A4936" s="201"/>
      <c r="B4936" s="201"/>
      <c r="C4936" s="201"/>
      <c r="D4936" s="361"/>
    </row>
    <row r="4937" spans="1:4" ht="13.5">
      <c r="A4937" s="201"/>
      <c r="B4937" s="201"/>
      <c r="C4937" s="201"/>
      <c r="D4937" s="361"/>
    </row>
    <row r="4938" spans="1:4" ht="13.5">
      <c r="A4938" s="201"/>
      <c r="B4938" s="201"/>
      <c r="C4938" s="201"/>
      <c r="D4938" s="361"/>
    </row>
    <row r="4939" spans="1:4" ht="13.5">
      <c r="A4939" s="201"/>
      <c r="B4939" s="201"/>
      <c r="C4939" s="201"/>
      <c r="D4939" s="361"/>
    </row>
    <row r="4940" spans="1:4" ht="13.5">
      <c r="A4940" s="201"/>
      <c r="B4940" s="201"/>
      <c r="C4940" s="201"/>
      <c r="D4940" s="361"/>
    </row>
    <row r="4941" spans="1:4" ht="13.5">
      <c r="A4941" s="201"/>
      <c r="B4941" s="201"/>
      <c r="C4941" s="201"/>
      <c r="D4941" s="361"/>
    </row>
    <row r="4942" spans="1:4" ht="13.5">
      <c r="A4942" s="201"/>
      <c r="B4942" s="201"/>
      <c r="C4942" s="201"/>
      <c r="D4942" s="361"/>
    </row>
    <row r="4943" spans="1:4" ht="13.5">
      <c r="A4943" s="201"/>
      <c r="B4943" s="201"/>
      <c r="C4943" s="201"/>
      <c r="D4943" s="361"/>
    </row>
    <row r="4944" spans="1:4" ht="13.5">
      <c r="A4944" s="201"/>
      <c r="B4944" s="201"/>
      <c r="C4944" s="201"/>
      <c r="D4944" s="361"/>
    </row>
    <row r="4945" spans="1:4" ht="13.5">
      <c r="A4945" s="201"/>
      <c r="B4945" s="201"/>
      <c r="C4945" s="201"/>
      <c r="D4945" s="361"/>
    </row>
    <row r="4946" spans="1:4" ht="13.5">
      <c r="A4946" s="201"/>
      <c r="B4946" s="201"/>
      <c r="C4946" s="201"/>
      <c r="D4946" s="361"/>
    </row>
    <row r="4947" spans="1:4" ht="13.5">
      <c r="A4947" s="201"/>
      <c r="B4947" s="201"/>
      <c r="C4947" s="201"/>
      <c r="D4947" s="361"/>
    </row>
    <row r="4948" spans="1:4" ht="13.5">
      <c r="A4948" s="201"/>
      <c r="B4948" s="201"/>
      <c r="C4948" s="201"/>
      <c r="D4948" s="361"/>
    </row>
    <row r="4949" spans="1:4" ht="13.5">
      <c r="A4949" s="201"/>
      <c r="B4949" s="201"/>
      <c r="C4949" s="201"/>
      <c r="D4949" s="361"/>
    </row>
    <row r="4950" spans="1:4" ht="13.5">
      <c r="A4950" s="201"/>
      <c r="B4950" s="201"/>
      <c r="C4950" s="201"/>
      <c r="D4950" s="361"/>
    </row>
    <row r="4951" spans="1:4" ht="13.5">
      <c r="A4951" s="201"/>
      <c r="B4951" s="201"/>
      <c r="C4951" s="201"/>
      <c r="D4951" s="361"/>
    </row>
    <row r="4952" spans="1:4" ht="13.5">
      <c r="A4952" s="201"/>
      <c r="B4952" s="201"/>
      <c r="C4952" s="201"/>
      <c r="D4952" s="361"/>
    </row>
    <row r="4953" spans="1:4" ht="13.5">
      <c r="A4953" s="201"/>
      <c r="B4953" s="201"/>
      <c r="C4953" s="201"/>
      <c r="D4953" s="361"/>
    </row>
    <row r="4954" spans="1:4" ht="13.5">
      <c r="A4954" s="201"/>
      <c r="B4954" s="201"/>
      <c r="C4954" s="201"/>
      <c r="D4954" s="361"/>
    </row>
    <row r="4955" spans="1:4" ht="13.5">
      <c r="A4955" s="201"/>
      <c r="B4955" s="201"/>
      <c r="C4955" s="201"/>
      <c r="D4955" s="361"/>
    </row>
    <row r="4956" spans="1:4" ht="13.5">
      <c r="A4956" s="201"/>
      <c r="B4956" s="201"/>
      <c r="C4956" s="201"/>
      <c r="D4956" s="361"/>
    </row>
    <row r="4957" spans="1:4" ht="13.5">
      <c r="A4957" s="201"/>
      <c r="B4957" s="201"/>
      <c r="C4957" s="201"/>
      <c r="D4957" s="361"/>
    </row>
    <row r="4958" spans="1:4" ht="13.5">
      <c r="A4958" s="201"/>
      <c r="B4958" s="201"/>
      <c r="C4958" s="201"/>
      <c r="D4958" s="361"/>
    </row>
    <row r="4959" spans="1:4" ht="13.5">
      <c r="A4959" s="201"/>
      <c r="B4959" s="201"/>
      <c r="C4959" s="201"/>
      <c r="D4959" s="361"/>
    </row>
    <row r="4960" spans="1:4" ht="13.5">
      <c r="A4960" s="201"/>
      <c r="B4960" s="201"/>
      <c r="C4960" s="201"/>
      <c r="D4960" s="361"/>
    </row>
    <row r="4961" spans="1:4" ht="13.5">
      <c r="A4961" s="201"/>
      <c r="B4961" s="201"/>
      <c r="C4961" s="201"/>
      <c r="D4961" s="361"/>
    </row>
    <row r="4962" spans="1:4" ht="13.5">
      <c r="A4962" s="201"/>
      <c r="B4962" s="201"/>
      <c r="C4962" s="201"/>
      <c r="D4962" s="361"/>
    </row>
    <row r="4963" spans="1:4" ht="13.5">
      <c r="A4963" s="201"/>
      <c r="B4963" s="201"/>
      <c r="C4963" s="201"/>
      <c r="D4963" s="361"/>
    </row>
    <row r="4964" spans="1:4" ht="13.5">
      <c r="A4964" s="201"/>
      <c r="B4964" s="201"/>
      <c r="C4964" s="201"/>
      <c r="D4964" s="361"/>
    </row>
    <row r="4965" spans="1:4" ht="13.5">
      <c r="A4965" s="201"/>
      <c r="B4965" s="201"/>
      <c r="C4965" s="201"/>
      <c r="D4965" s="361"/>
    </row>
    <row r="4966" spans="1:4" ht="13.5">
      <c r="A4966" s="201"/>
      <c r="B4966" s="201"/>
      <c r="C4966" s="201"/>
      <c r="D4966" s="361"/>
    </row>
    <row r="4967" spans="1:4" ht="13.5">
      <c r="A4967" s="201"/>
      <c r="B4967" s="201"/>
      <c r="C4967" s="201"/>
      <c r="D4967" s="361"/>
    </row>
    <row r="4968" spans="1:4" ht="13.5">
      <c r="A4968" s="201"/>
      <c r="B4968" s="201"/>
      <c r="C4968" s="201"/>
      <c r="D4968" s="361"/>
    </row>
    <row r="4969" spans="1:4" ht="13.5">
      <c r="A4969" s="201"/>
      <c r="B4969" s="201"/>
      <c r="C4969" s="201"/>
      <c r="D4969" s="361"/>
    </row>
    <row r="4970" spans="1:4" ht="13.5">
      <c r="A4970" s="201"/>
      <c r="B4970" s="201"/>
      <c r="C4970" s="201"/>
      <c r="D4970" s="361"/>
    </row>
    <row r="4971" spans="1:4" ht="13.5">
      <c r="A4971" s="201"/>
      <c r="B4971" s="201"/>
      <c r="C4971" s="201"/>
      <c r="D4971" s="361"/>
    </row>
    <row r="4972" spans="1:4" ht="13.5">
      <c r="A4972" s="201"/>
      <c r="B4972" s="201"/>
      <c r="C4972" s="201"/>
      <c r="D4972" s="361"/>
    </row>
    <row r="4973" spans="1:4" ht="13.5">
      <c r="A4973" s="201"/>
      <c r="B4973" s="201"/>
      <c r="C4973" s="201"/>
      <c r="D4973" s="361"/>
    </row>
    <row r="4974" spans="1:4" ht="13.5">
      <c r="A4974" s="201"/>
      <c r="B4974" s="201"/>
      <c r="C4974" s="201"/>
      <c r="D4974" s="361"/>
    </row>
    <row r="4975" spans="1:4" ht="13.5">
      <c r="A4975" s="201"/>
      <c r="B4975" s="201"/>
      <c r="C4975" s="201"/>
      <c r="D4975" s="361"/>
    </row>
    <row r="4976" spans="1:4" ht="13.5">
      <c r="A4976" s="201"/>
      <c r="B4976" s="201"/>
      <c r="C4976" s="201"/>
      <c r="D4976" s="361"/>
    </row>
    <row r="4977" spans="1:4" ht="13.5">
      <c r="A4977" s="201"/>
      <c r="B4977" s="201"/>
      <c r="C4977" s="201"/>
      <c r="D4977" s="361"/>
    </row>
    <row r="4978" spans="1:4" ht="13.5">
      <c r="A4978" s="201"/>
      <c r="B4978" s="201"/>
      <c r="C4978" s="201"/>
      <c r="D4978" s="361"/>
    </row>
    <row r="4979" spans="1:4" ht="13.5">
      <c r="A4979" s="201"/>
      <c r="B4979" s="201"/>
      <c r="C4979" s="201"/>
      <c r="D4979" s="361"/>
    </row>
    <row r="4980" spans="1:4" ht="13.5">
      <c r="A4980" s="201"/>
      <c r="B4980" s="201"/>
      <c r="C4980" s="201"/>
      <c r="D4980" s="361"/>
    </row>
    <row r="4981" spans="1:4" ht="13.5">
      <c r="A4981" s="201"/>
      <c r="B4981" s="201"/>
      <c r="C4981" s="201"/>
      <c r="D4981" s="361"/>
    </row>
    <row r="4982" spans="1:4" ht="13.5">
      <c r="A4982" s="201"/>
      <c r="B4982" s="201"/>
      <c r="C4982" s="201"/>
      <c r="D4982" s="361"/>
    </row>
    <row r="4983" spans="1:4" ht="13.5">
      <c r="A4983" s="201"/>
      <c r="B4983" s="201"/>
      <c r="C4983" s="201"/>
      <c r="D4983" s="361"/>
    </row>
    <row r="4984" spans="1:4" ht="13.5">
      <c r="A4984" s="201"/>
      <c r="B4984" s="201"/>
      <c r="C4984" s="201"/>
      <c r="D4984" s="361"/>
    </row>
    <row r="4985" spans="1:4" ht="13.5">
      <c r="A4985" s="201"/>
      <c r="B4985" s="201"/>
      <c r="C4985" s="201"/>
      <c r="D4985" s="361"/>
    </row>
    <row r="4986" spans="1:4" ht="13.5">
      <c r="A4986" s="201"/>
      <c r="B4986" s="201"/>
      <c r="C4986" s="201"/>
      <c r="D4986" s="361"/>
    </row>
    <row r="4987" spans="1:4" ht="13.5">
      <c r="A4987" s="201"/>
      <c r="B4987" s="201"/>
      <c r="C4987" s="201"/>
      <c r="D4987" s="361"/>
    </row>
    <row r="4988" spans="1:4" ht="13.5">
      <c r="A4988" s="201"/>
      <c r="B4988" s="201"/>
      <c r="C4988" s="201"/>
      <c r="D4988" s="361"/>
    </row>
    <row r="4989" spans="1:4" ht="13.5">
      <c r="A4989" s="201"/>
      <c r="B4989" s="201"/>
      <c r="C4989" s="201"/>
      <c r="D4989" s="361"/>
    </row>
    <row r="4990" spans="1:4" ht="13.5">
      <c r="A4990" s="201"/>
      <c r="B4990" s="201"/>
      <c r="C4990" s="201"/>
      <c r="D4990" s="361"/>
    </row>
    <row r="4991" spans="1:4" ht="13.5">
      <c r="A4991" s="201"/>
      <c r="B4991" s="201"/>
      <c r="C4991" s="201"/>
      <c r="D4991" s="361"/>
    </row>
    <row r="4992" spans="1:4" ht="13.5">
      <c r="A4992" s="201"/>
      <c r="B4992" s="201"/>
      <c r="C4992" s="201"/>
      <c r="D4992" s="361"/>
    </row>
    <row r="4993" spans="1:4" ht="13.5">
      <c r="A4993" s="201"/>
      <c r="B4993" s="201"/>
      <c r="C4993" s="201"/>
      <c r="D4993" s="361"/>
    </row>
    <row r="4994" spans="1:4" ht="13.5">
      <c r="A4994" s="201"/>
      <c r="B4994" s="201"/>
      <c r="C4994" s="201"/>
      <c r="D4994" s="361"/>
    </row>
    <row r="4995" spans="1:4" ht="13.5">
      <c r="A4995" s="201"/>
      <c r="B4995" s="201"/>
      <c r="C4995" s="201"/>
      <c r="D4995" s="361"/>
    </row>
    <row r="4996" spans="1:4" ht="13.5">
      <c r="A4996" s="201"/>
      <c r="B4996" s="201"/>
      <c r="C4996" s="201"/>
      <c r="D4996" s="361"/>
    </row>
    <row r="4997" spans="1:4" ht="13.5">
      <c r="A4997" s="201"/>
      <c r="B4997" s="201"/>
      <c r="C4997" s="201"/>
      <c r="D4997" s="361"/>
    </row>
    <row r="4998" spans="1:4" ht="13.5">
      <c r="A4998" s="201"/>
      <c r="B4998" s="201"/>
      <c r="C4998" s="201"/>
      <c r="D4998" s="361"/>
    </row>
    <row r="4999" spans="1:4" ht="13.5">
      <c r="A4999" s="201"/>
      <c r="B4999" s="201"/>
      <c r="C4999" s="201"/>
      <c r="D4999" s="361"/>
    </row>
    <row r="5000" spans="1:4" ht="13.5">
      <c r="A5000" s="201"/>
      <c r="B5000" s="201"/>
      <c r="C5000" s="201"/>
      <c r="D5000" s="361"/>
    </row>
    <row r="5001" spans="1:4" ht="13.5">
      <c r="A5001" s="201"/>
      <c r="B5001" s="201"/>
      <c r="C5001" s="201"/>
      <c r="D5001" s="361"/>
    </row>
    <row r="5002" spans="1:4" ht="13.5">
      <c r="A5002" s="201"/>
      <c r="B5002" s="201"/>
      <c r="C5002" s="201"/>
      <c r="D5002" s="361"/>
    </row>
    <row r="5003" spans="1:4" ht="13.5">
      <c r="A5003" s="201"/>
      <c r="B5003" s="201"/>
      <c r="C5003" s="201"/>
      <c r="D5003" s="361"/>
    </row>
    <row r="5004" spans="1:4" ht="13.5">
      <c r="A5004" s="201"/>
      <c r="B5004" s="201"/>
      <c r="C5004" s="201"/>
      <c r="D5004" s="361"/>
    </row>
    <row r="5005" spans="1:4" ht="13.5">
      <c r="A5005" s="201"/>
      <c r="B5005" s="201"/>
      <c r="C5005" s="201"/>
      <c r="D5005" s="361"/>
    </row>
    <row r="5006" spans="1:4" ht="13.5">
      <c r="A5006" s="201"/>
      <c r="B5006" s="201"/>
      <c r="C5006" s="201"/>
      <c r="D5006" s="361"/>
    </row>
    <row r="5007" spans="1:4" ht="13.5">
      <c r="A5007" s="201"/>
      <c r="B5007" s="201"/>
      <c r="C5007" s="201"/>
      <c r="D5007" s="361"/>
    </row>
    <row r="5008" spans="1:4" ht="13.5">
      <c r="A5008" s="201"/>
      <c r="B5008" s="201"/>
      <c r="C5008" s="201"/>
      <c r="D5008" s="361"/>
    </row>
    <row r="5009" spans="1:4" ht="13.5">
      <c r="A5009" s="201"/>
      <c r="B5009" s="201"/>
      <c r="C5009" s="201"/>
      <c r="D5009" s="361"/>
    </row>
    <row r="5010" spans="1:4" ht="13.5">
      <c r="A5010" s="201"/>
      <c r="B5010" s="201"/>
      <c r="C5010" s="201"/>
      <c r="D5010" s="361"/>
    </row>
    <row r="5011" spans="1:4" ht="13.5">
      <c r="A5011" s="201"/>
      <c r="B5011" s="201"/>
      <c r="C5011" s="201"/>
      <c r="D5011" s="361"/>
    </row>
    <row r="5012" spans="1:4" ht="13.5">
      <c r="A5012" s="201"/>
      <c r="B5012" s="201"/>
      <c r="C5012" s="201"/>
      <c r="D5012" s="361"/>
    </row>
    <row r="5013" spans="1:4" ht="13.5">
      <c r="A5013" s="201"/>
      <c r="B5013" s="201"/>
      <c r="C5013" s="201"/>
      <c r="D5013" s="361"/>
    </row>
    <row r="5014" spans="1:4" ht="13.5">
      <c r="A5014" s="201"/>
      <c r="B5014" s="201"/>
      <c r="C5014" s="201"/>
      <c r="D5014" s="361"/>
    </row>
    <row r="5015" spans="1:4" ht="13.5">
      <c r="A5015" s="201"/>
      <c r="B5015" s="201"/>
      <c r="C5015" s="201"/>
      <c r="D5015" s="361"/>
    </row>
    <row r="5016" spans="1:4" ht="13.5">
      <c r="A5016" s="201"/>
      <c r="B5016" s="201"/>
      <c r="C5016" s="201"/>
      <c r="D5016" s="361"/>
    </row>
    <row r="5017" spans="1:4" ht="13.5">
      <c r="A5017" s="201"/>
      <c r="B5017" s="201"/>
      <c r="C5017" s="201"/>
      <c r="D5017" s="361"/>
    </row>
    <row r="5018" spans="1:4" ht="13.5">
      <c r="A5018" s="201"/>
      <c r="B5018" s="201"/>
      <c r="C5018" s="201"/>
      <c r="D5018" s="361"/>
    </row>
    <row r="5019" spans="1:4" ht="13.5">
      <c r="A5019" s="201"/>
      <c r="B5019" s="201"/>
      <c r="C5019" s="201"/>
      <c r="D5019" s="361"/>
    </row>
    <row r="5020" spans="1:4" ht="13.5">
      <c r="A5020" s="201"/>
      <c r="B5020" s="201"/>
      <c r="C5020" s="201"/>
      <c r="D5020" s="362"/>
    </row>
    <row r="5021" spans="1:4" ht="13.5">
      <c r="A5021" s="201"/>
      <c r="B5021" s="201"/>
      <c r="C5021" s="201"/>
      <c r="D5021" s="362"/>
    </row>
    <row r="5022" spans="1:4" ht="13.5">
      <c r="A5022" s="201"/>
      <c r="B5022" s="201"/>
      <c r="C5022" s="201"/>
      <c r="D5022" s="362"/>
    </row>
    <row r="5023" spans="1:4" ht="13.5">
      <c r="A5023" s="201"/>
      <c r="B5023" s="201"/>
      <c r="C5023" s="201"/>
      <c r="D5023" s="361"/>
    </row>
    <row r="5024" spans="1:4" ht="13.5">
      <c r="A5024" s="201"/>
      <c r="B5024" s="201"/>
      <c r="C5024" s="201"/>
      <c r="D5024" s="361"/>
    </row>
    <row r="5025" spans="1:4" ht="13.5">
      <c r="A5025" s="201"/>
      <c r="B5025" s="201"/>
      <c r="C5025" s="201"/>
      <c r="D5025" s="361"/>
    </row>
    <row r="5026" spans="1:4" ht="13.5">
      <c r="A5026" s="201"/>
      <c r="B5026" s="201"/>
      <c r="C5026" s="201"/>
      <c r="D5026" s="362"/>
    </row>
    <row r="5027" spans="1:4" ht="13.5">
      <c r="A5027" s="201"/>
      <c r="B5027" s="201"/>
      <c r="C5027" s="201"/>
      <c r="D5027" s="362"/>
    </row>
    <row r="5028" spans="1:4" ht="13.5">
      <c r="A5028" s="201"/>
      <c r="B5028" s="201"/>
      <c r="C5028" s="201"/>
      <c r="D5028" s="362"/>
    </row>
    <row r="5029" spans="1:4" ht="13.5">
      <c r="A5029" s="201"/>
      <c r="B5029" s="201"/>
      <c r="C5029" s="201"/>
      <c r="D5029" s="362"/>
    </row>
    <row r="5030" spans="1:4" ht="13.5">
      <c r="A5030" s="201"/>
      <c r="B5030" s="201"/>
      <c r="C5030" s="201"/>
      <c r="D5030" s="362"/>
    </row>
    <row r="5031" spans="1:4" ht="13.5">
      <c r="A5031" s="201"/>
      <c r="B5031" s="201"/>
      <c r="C5031" s="201"/>
      <c r="D5031" s="362"/>
    </row>
    <row r="5032" spans="1:4" ht="13.5">
      <c r="A5032" s="201"/>
      <c r="B5032" s="201"/>
      <c r="C5032" s="201"/>
      <c r="D5032" s="362"/>
    </row>
    <row r="5033" spans="1:4" ht="13.5">
      <c r="A5033" s="201"/>
      <c r="B5033" s="201"/>
      <c r="C5033" s="201"/>
      <c r="D5033" s="362"/>
    </row>
    <row r="5034" spans="1:4" ht="13.5">
      <c r="A5034" s="201"/>
      <c r="B5034" s="201"/>
      <c r="C5034" s="201"/>
      <c r="D5034" s="361"/>
    </row>
    <row r="5035" spans="1:4" ht="13.5">
      <c r="A5035" s="201"/>
      <c r="B5035" s="201"/>
      <c r="C5035" s="201"/>
      <c r="D5035" s="361"/>
    </row>
    <row r="5036" spans="1:4" ht="13.5">
      <c r="A5036" s="201"/>
      <c r="B5036" s="201"/>
      <c r="C5036" s="201"/>
      <c r="D5036" s="361"/>
    </row>
    <row r="5037" spans="1:4" ht="13.5">
      <c r="A5037" s="201"/>
      <c r="B5037" s="201"/>
      <c r="C5037" s="201"/>
      <c r="D5037" s="361"/>
    </row>
    <row r="5038" spans="1:4" ht="13.5">
      <c r="A5038" s="201"/>
      <c r="B5038" s="201"/>
      <c r="C5038" s="201"/>
      <c r="D5038" s="361"/>
    </row>
    <row r="5039" spans="1:4" ht="13.5">
      <c r="A5039" s="201"/>
      <c r="B5039" s="201"/>
      <c r="C5039" s="201"/>
      <c r="D5039" s="361"/>
    </row>
    <row r="5040" spans="1:4" ht="13.5">
      <c r="A5040" s="201"/>
      <c r="B5040" s="201"/>
      <c r="C5040" s="201"/>
      <c r="D5040" s="361"/>
    </row>
    <row r="5041" spans="1:4" ht="13.5">
      <c r="A5041" s="201"/>
      <c r="B5041" s="201"/>
      <c r="C5041" s="201"/>
      <c r="D5041" s="361"/>
    </row>
    <row r="5042" spans="1:4" ht="13.5">
      <c r="A5042" s="201"/>
      <c r="B5042" s="201"/>
      <c r="C5042" s="201"/>
      <c r="D5042" s="361"/>
    </row>
    <row r="5043" spans="1:4" ht="13.5">
      <c r="A5043" s="201"/>
      <c r="B5043" s="201"/>
      <c r="C5043" s="201"/>
      <c r="D5043" s="361"/>
    </row>
    <row r="5044" spans="1:4" ht="13.5">
      <c r="A5044" s="201"/>
      <c r="B5044" s="201"/>
      <c r="C5044" s="201"/>
      <c r="D5044" s="361"/>
    </row>
    <row r="5045" spans="1:4" ht="13.5">
      <c r="A5045" s="201"/>
      <c r="B5045" s="201"/>
      <c r="C5045" s="201"/>
      <c r="D5045" s="361"/>
    </row>
    <row r="5046" spans="1:4" ht="13.5">
      <c r="A5046" s="201"/>
      <c r="B5046" s="201"/>
      <c r="C5046" s="201"/>
      <c r="D5046" s="361"/>
    </row>
    <row r="5047" spans="1:4" ht="13.5">
      <c r="A5047" s="201"/>
      <c r="B5047" s="201"/>
      <c r="C5047" s="201"/>
      <c r="D5047" s="361"/>
    </row>
    <row r="5048" spans="1:4" ht="13.5">
      <c r="A5048" s="201"/>
      <c r="B5048" s="201"/>
      <c r="C5048" s="201"/>
      <c r="D5048" s="361"/>
    </row>
    <row r="5049" spans="1:4" ht="13.5">
      <c r="A5049" s="201"/>
      <c r="B5049" s="201"/>
      <c r="C5049" s="201"/>
      <c r="D5049" s="361"/>
    </row>
    <row r="5050" spans="1:4" ht="13.5">
      <c r="A5050" s="201"/>
      <c r="B5050" s="201"/>
      <c r="C5050" s="201"/>
      <c r="D5050" s="361"/>
    </row>
    <row r="5051" spans="1:4" ht="13.5">
      <c r="A5051" s="201"/>
      <c r="B5051" s="201"/>
      <c r="C5051" s="201"/>
      <c r="D5051" s="361"/>
    </row>
    <row r="5052" spans="1:4" ht="13.5">
      <c r="A5052" s="201"/>
      <c r="B5052" s="201"/>
      <c r="C5052" s="201"/>
      <c r="D5052" s="361"/>
    </row>
    <row r="5053" spans="1:4" ht="13.5">
      <c r="A5053" s="201"/>
      <c r="B5053" s="201"/>
      <c r="C5053" s="201"/>
      <c r="D5053" s="361"/>
    </row>
    <row r="5054" spans="1:4" ht="13.5">
      <c r="A5054" s="201"/>
      <c r="B5054" s="201"/>
      <c r="C5054" s="201"/>
      <c r="D5054" s="361"/>
    </row>
    <row r="5055" spans="1:4" ht="13.5">
      <c r="A5055" s="201"/>
      <c r="B5055" s="201"/>
      <c r="C5055" s="201"/>
      <c r="D5055" s="361"/>
    </row>
    <row r="5056" spans="1:4" ht="13.5">
      <c r="A5056" s="201"/>
      <c r="B5056" s="201"/>
      <c r="C5056" s="201"/>
      <c r="D5056" s="361"/>
    </row>
    <row r="5057" spans="1:4" ht="13.5">
      <c r="A5057" s="201"/>
      <c r="B5057" s="201"/>
      <c r="C5057" s="201"/>
      <c r="D5057" s="361"/>
    </row>
    <row r="5058" spans="1:4" ht="13.5">
      <c r="A5058" s="201"/>
      <c r="B5058" s="201"/>
      <c r="C5058" s="201"/>
      <c r="D5058" s="361"/>
    </row>
    <row r="5059" spans="1:4" ht="13.5">
      <c r="A5059" s="201"/>
      <c r="B5059" s="201"/>
      <c r="C5059" s="201"/>
      <c r="D5059" s="361"/>
    </row>
    <row r="5060" spans="1:4" ht="13.5">
      <c r="A5060" s="201"/>
      <c r="B5060" s="201"/>
      <c r="C5060" s="201"/>
      <c r="D5060" s="361"/>
    </row>
    <row r="5061" spans="1:4" ht="13.5">
      <c r="A5061" s="201"/>
      <c r="B5061" s="201"/>
      <c r="C5061" s="201"/>
      <c r="D5061" s="361"/>
    </row>
    <row r="5062" spans="1:4" ht="13.5">
      <c r="A5062" s="201"/>
      <c r="B5062" s="201"/>
      <c r="C5062" s="201"/>
      <c r="D5062" s="361"/>
    </row>
    <row r="5063" spans="1:4" ht="13.5">
      <c r="A5063" s="201"/>
      <c r="B5063" s="201"/>
      <c r="C5063" s="201"/>
      <c r="D5063" s="361"/>
    </row>
    <row r="5064" spans="1:4" ht="13.5">
      <c r="A5064" s="201"/>
      <c r="B5064" s="201"/>
      <c r="C5064" s="201"/>
      <c r="D5064" s="361"/>
    </row>
    <row r="5065" spans="1:4" ht="13.5">
      <c r="A5065" s="201"/>
      <c r="B5065" s="201"/>
      <c r="C5065" s="201"/>
      <c r="D5065" s="361"/>
    </row>
    <row r="5066" spans="1:4" ht="13.5">
      <c r="A5066" s="201"/>
      <c r="B5066" s="201"/>
      <c r="C5066" s="201"/>
      <c r="D5066" s="361"/>
    </row>
    <row r="5067" spans="1:4" ht="13.5">
      <c r="A5067" s="201"/>
      <c r="B5067" s="201"/>
      <c r="C5067" s="201"/>
      <c r="D5067" s="361"/>
    </row>
    <row r="5068" spans="1:4" ht="13.5">
      <c r="A5068" s="201"/>
      <c r="B5068" s="201"/>
      <c r="C5068" s="201"/>
      <c r="D5068" s="361"/>
    </row>
    <row r="5069" spans="1:4" ht="13.5">
      <c r="A5069" s="201"/>
      <c r="B5069" s="201"/>
      <c r="C5069" s="201"/>
      <c r="D5069" s="361"/>
    </row>
    <row r="5070" spans="1:4" ht="13.5">
      <c r="A5070" s="201"/>
      <c r="B5070" s="201"/>
      <c r="C5070" s="201"/>
      <c r="D5070" s="361"/>
    </row>
    <row r="5071" spans="1:4" ht="13.5">
      <c r="A5071" s="201"/>
      <c r="B5071" s="201"/>
      <c r="C5071" s="201"/>
      <c r="D5071" s="361"/>
    </row>
    <row r="5072" spans="1:4" ht="13.5">
      <c r="A5072" s="201"/>
      <c r="B5072" s="201"/>
      <c r="C5072" s="201"/>
      <c r="D5072" s="361"/>
    </row>
    <row r="5073" spans="1:4" ht="13.5">
      <c r="A5073" s="201"/>
      <c r="B5073" s="201"/>
      <c r="C5073" s="201"/>
      <c r="D5073" s="361"/>
    </row>
    <row r="5074" spans="1:4" ht="13.5">
      <c r="A5074" s="201"/>
      <c r="B5074" s="201"/>
      <c r="C5074" s="201"/>
      <c r="D5074" s="361"/>
    </row>
    <row r="5075" spans="1:4" ht="13.5">
      <c r="A5075" s="201"/>
      <c r="B5075" s="201"/>
      <c r="C5075" s="201"/>
      <c r="D5075" s="361"/>
    </row>
    <row r="5076" spans="1:4" ht="13.5">
      <c r="A5076" s="201"/>
      <c r="B5076" s="201"/>
      <c r="C5076" s="201"/>
      <c r="D5076" s="361"/>
    </row>
    <row r="5077" spans="1:4" ht="13.5">
      <c r="A5077" s="201"/>
      <c r="B5077" s="201"/>
      <c r="C5077" s="201"/>
      <c r="D5077" s="361"/>
    </row>
    <row r="5078" spans="1:4" ht="13.5">
      <c r="A5078" s="201"/>
      <c r="B5078" s="201"/>
      <c r="C5078" s="201"/>
      <c r="D5078" s="361"/>
    </row>
    <row r="5079" spans="1:4" ht="13.5">
      <c r="A5079" s="201"/>
      <c r="B5079" s="201"/>
      <c r="C5079" s="201"/>
      <c r="D5079" s="361"/>
    </row>
    <row r="5080" spans="1:4" ht="13.5">
      <c r="A5080" s="201"/>
      <c r="B5080" s="201"/>
      <c r="C5080" s="201"/>
      <c r="D5080" s="361"/>
    </row>
    <row r="5081" spans="1:4" ht="13.5">
      <c r="A5081" s="201"/>
      <c r="B5081" s="201"/>
      <c r="C5081" s="201"/>
      <c r="D5081" s="361"/>
    </row>
    <row r="5082" spans="1:4" ht="13.5">
      <c r="A5082" s="201"/>
      <c r="B5082" s="201"/>
      <c r="C5082" s="201"/>
      <c r="D5082" s="361"/>
    </row>
    <row r="5083" spans="1:4" ht="13.5">
      <c r="A5083" s="201"/>
      <c r="B5083" s="201"/>
      <c r="C5083" s="201"/>
      <c r="D5083" s="361"/>
    </row>
    <row r="5084" spans="1:4" ht="13.5">
      <c r="A5084" s="201"/>
      <c r="B5084" s="201"/>
      <c r="C5084" s="201"/>
      <c r="D5084" s="361"/>
    </row>
    <row r="5085" spans="1:4" ht="13.5">
      <c r="A5085" s="201"/>
      <c r="B5085" s="201"/>
      <c r="C5085" s="201"/>
      <c r="D5085" s="361"/>
    </row>
    <row r="5086" spans="1:4" ht="13.5">
      <c r="A5086" s="201"/>
      <c r="B5086" s="201"/>
      <c r="C5086" s="201"/>
      <c r="D5086" s="361"/>
    </row>
    <row r="5087" spans="1:4" ht="13.5">
      <c r="A5087" s="201"/>
      <c r="B5087" s="201"/>
      <c r="C5087" s="201"/>
      <c r="D5087" s="361"/>
    </row>
    <row r="5088" spans="1:4" ht="13.5">
      <c r="A5088" s="201"/>
      <c r="B5088" s="201"/>
      <c r="C5088" s="201"/>
      <c r="D5088" s="361"/>
    </row>
    <row r="5089" spans="1:4" ht="13.5">
      <c r="A5089" s="201"/>
      <c r="B5089" s="201"/>
      <c r="C5089" s="201"/>
      <c r="D5089" s="361"/>
    </row>
    <row r="5090" spans="1:4" ht="13.5">
      <c r="A5090" s="201"/>
      <c r="B5090" s="201"/>
      <c r="C5090" s="201"/>
      <c r="D5090" s="361"/>
    </row>
    <row r="5091" spans="1:4" ht="13.5">
      <c r="A5091" s="201"/>
      <c r="B5091" s="201"/>
      <c r="C5091" s="201"/>
      <c r="D5091" s="361"/>
    </row>
    <row r="5092" spans="1:4" ht="13.5">
      <c r="A5092" s="201"/>
      <c r="B5092" s="201"/>
      <c r="C5092" s="201"/>
      <c r="D5092" s="361"/>
    </row>
    <row r="5093" spans="1:4" ht="13.5">
      <c r="A5093" s="201"/>
      <c r="B5093" s="201"/>
      <c r="C5093" s="201"/>
      <c r="D5093" s="361"/>
    </row>
    <row r="5094" spans="1:4" ht="13.5">
      <c r="A5094" s="201"/>
      <c r="B5094" s="201"/>
      <c r="C5094" s="201"/>
      <c r="D5094" s="361"/>
    </row>
    <row r="5095" spans="1:4" ht="13.5">
      <c r="A5095" s="201"/>
      <c r="B5095" s="201"/>
      <c r="C5095" s="201"/>
      <c r="D5095" s="361"/>
    </row>
    <row r="5096" spans="1:4" ht="13.5">
      <c r="A5096" s="201"/>
      <c r="B5096" s="201"/>
      <c r="C5096" s="201"/>
      <c r="D5096" s="361"/>
    </row>
    <row r="5097" spans="1:4" ht="13.5">
      <c r="A5097" s="201"/>
      <c r="B5097" s="201"/>
      <c r="C5097" s="201"/>
      <c r="D5097" s="361"/>
    </row>
    <row r="5098" spans="1:4" ht="13.5">
      <c r="A5098" s="201"/>
      <c r="B5098" s="201"/>
      <c r="C5098" s="201"/>
      <c r="D5098" s="361"/>
    </row>
    <row r="5099" spans="1:4" ht="13.5">
      <c r="A5099" s="201"/>
      <c r="B5099" s="201"/>
      <c r="C5099" s="201"/>
      <c r="D5099" s="361"/>
    </row>
    <row r="5100" spans="1:4" ht="13.5">
      <c r="A5100" s="201"/>
      <c r="B5100" s="201"/>
      <c r="C5100" s="201"/>
      <c r="D5100" s="361"/>
    </row>
    <row r="5101" spans="1:4" ht="13.5">
      <c r="A5101" s="201"/>
      <c r="B5101" s="201"/>
      <c r="C5101" s="201"/>
      <c r="D5101" s="361"/>
    </row>
    <row r="5102" spans="1:4" ht="13.5">
      <c r="A5102" s="201"/>
      <c r="B5102" s="201"/>
      <c r="C5102" s="201"/>
      <c r="D5102" s="361"/>
    </row>
    <row r="5103" spans="1:4" ht="13.5">
      <c r="A5103" s="201"/>
      <c r="B5103" s="201"/>
      <c r="C5103" s="201"/>
      <c r="D5103" s="361"/>
    </row>
    <row r="5104" spans="1:4" ht="13.5">
      <c r="A5104" s="201"/>
      <c r="B5104" s="201"/>
      <c r="C5104" s="201"/>
      <c r="D5104" s="362"/>
    </row>
    <row r="5105" spans="1:4" ht="13.5">
      <c r="A5105" s="201"/>
      <c r="B5105" s="201"/>
      <c r="C5105" s="201"/>
      <c r="D5105" s="361"/>
    </row>
    <row r="5106" spans="1:4" ht="13.5">
      <c r="A5106" s="201"/>
      <c r="B5106" s="201"/>
      <c r="C5106" s="201"/>
      <c r="D5106" s="361"/>
    </row>
    <row r="5107" spans="1:4" ht="13.5">
      <c r="A5107" s="201"/>
      <c r="B5107" s="201"/>
      <c r="C5107" s="201"/>
      <c r="D5107" s="361"/>
    </row>
    <row r="5108" spans="1:4" ht="13.5">
      <c r="A5108" s="201"/>
      <c r="B5108" s="201"/>
      <c r="C5108" s="201"/>
      <c r="D5108" s="362"/>
    </row>
    <row r="5109" spans="1:4" ht="13.5">
      <c r="A5109" s="201"/>
      <c r="B5109" s="201"/>
      <c r="C5109" s="201"/>
      <c r="D5109" s="361"/>
    </row>
    <row r="5110" spans="1:4" ht="13.5">
      <c r="A5110" s="201"/>
      <c r="B5110" s="201"/>
      <c r="C5110" s="201"/>
      <c r="D5110" s="361"/>
    </row>
    <row r="5111" spans="1:4" ht="13.5">
      <c r="A5111" s="201"/>
      <c r="B5111" s="201"/>
      <c r="C5111" s="201"/>
      <c r="D5111" s="361"/>
    </row>
    <row r="5112" spans="1:4" ht="13.5">
      <c r="A5112" s="201"/>
      <c r="B5112" s="201"/>
      <c r="C5112" s="201"/>
      <c r="D5112" s="361"/>
    </row>
    <row r="5113" spans="1:4" ht="13.5">
      <c r="A5113" s="201"/>
      <c r="B5113" s="201"/>
      <c r="C5113" s="201"/>
      <c r="D5113" s="361"/>
    </row>
    <row r="5114" spans="1:4" ht="13.5">
      <c r="A5114" s="201"/>
      <c r="B5114" s="201"/>
      <c r="C5114" s="201"/>
      <c r="D5114" s="361"/>
    </row>
    <row r="5115" spans="1:4" ht="13.5">
      <c r="A5115" s="201"/>
      <c r="B5115" s="201"/>
      <c r="C5115" s="201"/>
      <c r="D5115" s="361"/>
    </row>
    <row r="5116" spans="1:4" ht="13.5">
      <c r="A5116" s="201"/>
      <c r="B5116" s="201"/>
      <c r="C5116" s="201"/>
      <c r="D5116" s="361"/>
    </row>
    <row r="5117" spans="1:4" ht="13.5">
      <c r="A5117" s="201"/>
      <c r="B5117" s="201"/>
      <c r="C5117" s="201"/>
      <c r="D5117" s="361"/>
    </row>
    <row r="5118" spans="1:4" ht="13.5">
      <c r="A5118" s="201"/>
      <c r="B5118" s="201"/>
      <c r="C5118" s="201"/>
      <c r="D5118" s="361"/>
    </row>
    <row r="5119" spans="1:4" ht="13.5">
      <c r="A5119" s="201"/>
      <c r="B5119" s="201"/>
      <c r="C5119" s="201"/>
      <c r="D5119" s="361"/>
    </row>
    <row r="5120" spans="1:4" ht="13.5">
      <c r="A5120" s="201"/>
      <c r="B5120" s="201"/>
      <c r="C5120" s="201"/>
      <c r="D5120" s="361"/>
    </row>
    <row r="5121" spans="1:4" ht="13.5">
      <c r="A5121" s="201"/>
      <c r="B5121" s="201"/>
      <c r="C5121" s="201"/>
      <c r="D5121" s="361"/>
    </row>
    <row r="5122" spans="1:4" ht="13.5">
      <c r="A5122" s="201"/>
      <c r="B5122" s="201"/>
      <c r="C5122" s="201"/>
      <c r="D5122" s="361"/>
    </row>
    <row r="5123" spans="1:4" ht="13.5">
      <c r="A5123" s="201"/>
      <c r="B5123" s="201"/>
      <c r="C5123" s="201"/>
      <c r="D5123" s="361"/>
    </row>
    <row r="5124" spans="1:4" ht="13.5">
      <c r="A5124" s="201"/>
      <c r="B5124" s="201"/>
      <c r="C5124" s="201"/>
      <c r="D5124" s="361"/>
    </row>
    <row r="5125" spans="1:4" ht="13.5">
      <c r="A5125" s="201"/>
      <c r="B5125" s="201"/>
      <c r="C5125" s="201"/>
      <c r="D5125" s="361"/>
    </row>
    <row r="5126" spans="1:4" ht="13.5">
      <c r="A5126" s="201"/>
      <c r="B5126" s="201"/>
      <c r="C5126" s="201"/>
      <c r="D5126" s="361"/>
    </row>
    <row r="5127" spans="1:4" ht="13.5">
      <c r="A5127" s="201"/>
      <c r="B5127" s="201"/>
      <c r="C5127" s="201"/>
      <c r="D5127" s="362"/>
    </row>
    <row r="5128" spans="1:4" ht="13.5">
      <c r="A5128" s="201"/>
      <c r="B5128" s="201"/>
      <c r="C5128" s="201"/>
      <c r="D5128" s="361"/>
    </row>
    <row r="5129" spans="1:4" ht="13.5">
      <c r="A5129" s="201"/>
      <c r="B5129" s="201"/>
      <c r="C5129" s="201"/>
      <c r="D5129" s="361"/>
    </row>
    <row r="5130" spans="1:4" ht="13.5">
      <c r="A5130" s="201"/>
      <c r="B5130" s="201"/>
      <c r="C5130" s="201"/>
      <c r="D5130" s="361"/>
    </row>
    <row r="5131" spans="1:4" ht="13.5">
      <c r="A5131" s="201"/>
      <c r="B5131" s="201"/>
      <c r="C5131" s="201"/>
      <c r="D5131" s="361"/>
    </row>
    <row r="5132" spans="1:4" ht="13.5">
      <c r="A5132" s="201"/>
      <c r="B5132" s="201"/>
      <c r="C5132" s="201"/>
      <c r="D5132" s="361"/>
    </row>
    <row r="5133" spans="1:4" ht="13.5">
      <c r="A5133" s="201"/>
      <c r="B5133" s="201"/>
      <c r="C5133" s="201"/>
      <c r="D5133" s="361"/>
    </row>
    <row r="5134" spans="1:4" ht="13.5">
      <c r="A5134" s="201"/>
      <c r="B5134" s="201"/>
      <c r="C5134" s="201"/>
      <c r="D5134" s="361"/>
    </row>
    <row r="5135" spans="1:4" ht="13.5">
      <c r="A5135" s="201"/>
      <c r="B5135" s="201"/>
      <c r="C5135" s="201"/>
      <c r="D5135" s="361"/>
    </row>
    <row r="5136" spans="1:4" ht="13.5">
      <c r="A5136" s="201"/>
      <c r="B5136" s="201"/>
      <c r="C5136" s="201"/>
      <c r="D5136" s="361"/>
    </row>
    <row r="5137" spans="1:4" ht="13.5">
      <c r="A5137" s="201"/>
      <c r="B5137" s="201"/>
      <c r="C5137" s="201"/>
      <c r="D5137" s="361"/>
    </row>
    <row r="5138" spans="1:4" ht="13.5">
      <c r="A5138" s="201"/>
      <c r="B5138" s="201"/>
      <c r="C5138" s="201"/>
      <c r="D5138" s="361"/>
    </row>
    <row r="5139" spans="1:4" ht="13.5">
      <c r="A5139" s="201"/>
      <c r="B5139" s="201"/>
      <c r="C5139" s="201"/>
      <c r="D5139" s="361"/>
    </row>
    <row r="5140" spans="1:4" ht="13.5">
      <c r="A5140" s="201"/>
      <c r="B5140" s="201"/>
      <c r="C5140" s="201"/>
      <c r="D5140" s="361"/>
    </row>
    <row r="5141" spans="1:4" ht="13.5">
      <c r="A5141" s="201"/>
      <c r="B5141" s="201"/>
      <c r="C5141" s="201"/>
      <c r="D5141" s="361"/>
    </row>
    <row r="5142" spans="1:4" ht="13.5">
      <c r="A5142" s="201"/>
      <c r="B5142" s="201"/>
      <c r="C5142" s="201"/>
      <c r="D5142" s="361"/>
    </row>
    <row r="5143" spans="1:4" ht="13.5">
      <c r="A5143" s="201"/>
      <c r="B5143" s="201"/>
      <c r="C5143" s="201"/>
      <c r="D5143" s="361"/>
    </row>
    <row r="5144" spans="1:4" ht="13.5">
      <c r="A5144" s="201"/>
      <c r="B5144" s="201"/>
      <c r="C5144" s="201"/>
      <c r="D5144" s="361"/>
    </row>
    <row r="5145" spans="1:4" ht="13.5">
      <c r="A5145" s="201"/>
      <c r="B5145" s="201"/>
      <c r="C5145" s="201"/>
      <c r="D5145" s="361"/>
    </row>
    <row r="5146" spans="1:4" ht="13.5">
      <c r="A5146" s="201"/>
      <c r="B5146" s="201"/>
      <c r="C5146" s="201"/>
      <c r="D5146" s="361"/>
    </row>
    <row r="5147" spans="1:4" ht="13.5">
      <c r="A5147" s="201"/>
      <c r="B5147" s="201"/>
      <c r="C5147" s="201"/>
      <c r="D5147" s="362"/>
    </row>
    <row r="5148" spans="1:4" ht="13.5">
      <c r="A5148" s="201"/>
      <c r="B5148" s="201"/>
      <c r="C5148" s="201"/>
      <c r="D5148" s="361"/>
    </row>
    <row r="5149" spans="1:4" ht="13.5">
      <c r="A5149" s="201"/>
      <c r="B5149" s="201"/>
      <c r="C5149" s="201"/>
      <c r="D5149" s="362"/>
    </row>
    <row r="5150" spans="1:4" ht="13.5">
      <c r="A5150" s="201"/>
      <c r="B5150" s="201"/>
      <c r="C5150" s="201"/>
      <c r="D5150" s="362"/>
    </row>
    <row r="5151" spans="1:4" ht="13.5">
      <c r="A5151" s="201"/>
      <c r="B5151" s="201"/>
      <c r="C5151" s="201"/>
      <c r="D5151" s="362"/>
    </row>
    <row r="5152" spans="1:4" ht="13.5">
      <c r="A5152" s="201"/>
      <c r="B5152" s="201"/>
      <c r="C5152" s="201"/>
      <c r="D5152" s="362"/>
    </row>
    <row r="5153" spans="1:4" ht="13.5">
      <c r="A5153" s="201"/>
      <c r="B5153" s="201"/>
      <c r="C5153" s="201"/>
      <c r="D5153" s="362"/>
    </row>
    <row r="5154" spans="1:4" ht="13.5">
      <c r="A5154" s="201"/>
      <c r="B5154" s="201"/>
      <c r="C5154" s="201"/>
      <c r="D5154" s="362"/>
    </row>
    <row r="5155" spans="1:4" ht="13.5">
      <c r="A5155" s="201"/>
      <c r="B5155" s="201"/>
      <c r="C5155" s="201"/>
      <c r="D5155" s="362"/>
    </row>
    <row r="5156" spans="1:4" ht="13.5">
      <c r="A5156" s="201"/>
      <c r="B5156" s="201"/>
      <c r="C5156" s="201"/>
      <c r="D5156" s="362"/>
    </row>
    <row r="5157" spans="1:4" ht="13.5">
      <c r="A5157" s="201"/>
      <c r="B5157" s="201"/>
      <c r="C5157" s="201"/>
      <c r="D5157" s="362"/>
    </row>
    <row r="5158" spans="1:4" ht="13.5">
      <c r="A5158" s="201"/>
      <c r="B5158" s="201"/>
      <c r="C5158" s="201"/>
      <c r="D5158" s="362"/>
    </row>
    <row r="5159" spans="1:4" ht="13.5">
      <c r="A5159" s="201"/>
      <c r="B5159" s="201"/>
      <c r="C5159" s="201"/>
      <c r="D5159" s="362"/>
    </row>
    <row r="5160" spans="1:4" ht="13.5">
      <c r="A5160" s="201"/>
      <c r="B5160" s="201"/>
      <c r="C5160" s="201"/>
      <c r="D5160" s="362"/>
    </row>
    <row r="5161" spans="1:4" ht="13.5">
      <c r="A5161" s="201"/>
      <c r="B5161" s="201"/>
      <c r="C5161" s="201"/>
      <c r="D5161" s="362"/>
    </row>
    <row r="5162" spans="1:4" ht="13.5">
      <c r="A5162" s="201"/>
      <c r="B5162" s="201"/>
      <c r="C5162" s="201"/>
      <c r="D5162" s="362"/>
    </row>
    <row r="5163" spans="1:4" ht="13.5">
      <c r="A5163" s="201"/>
      <c r="B5163" s="201"/>
      <c r="C5163" s="201"/>
      <c r="D5163" s="362"/>
    </row>
    <row r="5164" spans="1:4" ht="13.5">
      <c r="A5164" s="201"/>
      <c r="B5164" s="201"/>
      <c r="C5164" s="201"/>
      <c r="D5164" s="362"/>
    </row>
    <row r="5165" spans="1:4" ht="13.5">
      <c r="A5165" s="201"/>
      <c r="B5165" s="201"/>
      <c r="C5165" s="201"/>
      <c r="D5165" s="362"/>
    </row>
    <row r="5166" spans="1:4" ht="13.5">
      <c r="A5166" s="201"/>
      <c r="B5166" s="201"/>
      <c r="C5166" s="201"/>
      <c r="D5166" s="362"/>
    </row>
    <row r="5167" spans="1:4" ht="13.5">
      <c r="A5167" s="201"/>
      <c r="B5167" s="201"/>
      <c r="C5167" s="201"/>
      <c r="D5167" s="362"/>
    </row>
    <row r="5168" spans="1:4" ht="13.5">
      <c r="A5168" s="201"/>
      <c r="B5168" s="201"/>
      <c r="C5168" s="201"/>
      <c r="D5168" s="362"/>
    </row>
    <row r="5169" spans="1:4" ht="13.5">
      <c r="A5169" s="201"/>
      <c r="B5169" s="201"/>
      <c r="C5169" s="201"/>
      <c r="D5169" s="362"/>
    </row>
    <row r="5170" spans="1:4" ht="13.5">
      <c r="A5170" s="201"/>
      <c r="B5170" s="201"/>
      <c r="C5170" s="201"/>
      <c r="D5170" s="362"/>
    </row>
    <row r="5171" spans="1:4" ht="13.5">
      <c r="A5171" s="201"/>
      <c r="B5171" s="201"/>
      <c r="C5171" s="201"/>
      <c r="D5171" s="362"/>
    </row>
    <row r="5172" spans="1:4" ht="13.5">
      <c r="A5172" s="201"/>
      <c r="B5172" s="201"/>
      <c r="C5172" s="201"/>
      <c r="D5172" s="362"/>
    </row>
    <row r="5173" spans="1:4" ht="13.5">
      <c r="A5173" s="201"/>
      <c r="B5173" s="201"/>
      <c r="C5173" s="201"/>
      <c r="D5173" s="362"/>
    </row>
    <row r="5174" spans="1:4" ht="13.5">
      <c r="A5174" s="201"/>
      <c r="B5174" s="201"/>
      <c r="C5174" s="201"/>
      <c r="D5174" s="362"/>
    </row>
    <row r="5175" spans="1:4" ht="13.5">
      <c r="A5175" s="201"/>
      <c r="B5175" s="201"/>
      <c r="C5175" s="201"/>
      <c r="D5175" s="362"/>
    </row>
    <row r="5176" spans="1:4" ht="13.5">
      <c r="A5176" s="201"/>
      <c r="B5176" s="201"/>
      <c r="C5176" s="201"/>
      <c r="D5176" s="362"/>
    </row>
    <row r="5177" spans="1:4" ht="13.5">
      <c r="A5177" s="201"/>
      <c r="B5177" s="201"/>
      <c r="C5177" s="201"/>
      <c r="D5177" s="362"/>
    </row>
    <row r="5178" spans="1:4" ht="13.5">
      <c r="A5178" s="201"/>
      <c r="B5178" s="201"/>
      <c r="C5178" s="201"/>
      <c r="D5178" s="362"/>
    </row>
    <row r="5179" spans="1:4" ht="13.5">
      <c r="A5179" s="201"/>
      <c r="B5179" s="201"/>
      <c r="C5179" s="201"/>
      <c r="D5179" s="362"/>
    </row>
    <row r="5180" spans="1:4" ht="13.5">
      <c r="A5180" s="201"/>
      <c r="B5180" s="201"/>
      <c r="C5180" s="201"/>
      <c r="D5180" s="362"/>
    </row>
    <row r="5181" spans="1:4" ht="13.5">
      <c r="A5181" s="201"/>
      <c r="B5181" s="201"/>
      <c r="C5181" s="201"/>
      <c r="D5181" s="362"/>
    </row>
    <row r="5182" spans="1:4" ht="13.5">
      <c r="A5182" s="201"/>
      <c r="B5182" s="201"/>
      <c r="C5182" s="201"/>
      <c r="D5182" s="362"/>
    </row>
    <row r="5183" spans="1:4" ht="13.5">
      <c r="A5183" s="201"/>
      <c r="B5183" s="201"/>
      <c r="C5183" s="201"/>
      <c r="D5183" s="362"/>
    </row>
    <row r="5184" spans="1:4" ht="13.5">
      <c r="A5184" s="201"/>
      <c r="B5184" s="201"/>
      <c r="C5184" s="201"/>
      <c r="D5184" s="362"/>
    </row>
    <row r="5185" spans="1:4" ht="13.5">
      <c r="A5185" s="201"/>
      <c r="B5185" s="201"/>
      <c r="C5185" s="201"/>
      <c r="D5185" s="362"/>
    </row>
    <row r="5186" spans="1:4" ht="13.5">
      <c r="A5186" s="201"/>
      <c r="B5186" s="201"/>
      <c r="C5186" s="201"/>
      <c r="D5186" s="362"/>
    </row>
    <row r="5187" spans="1:4" ht="13.5">
      <c r="A5187" s="201"/>
      <c r="B5187" s="201"/>
      <c r="C5187" s="201"/>
      <c r="D5187" s="362"/>
    </row>
    <row r="5188" spans="1:4" ht="13.5">
      <c r="A5188" s="201"/>
      <c r="B5188" s="201"/>
      <c r="C5188" s="201"/>
      <c r="D5188" s="362"/>
    </row>
    <row r="5189" spans="1:4" ht="13.5">
      <c r="A5189" s="201"/>
      <c r="B5189" s="201"/>
      <c r="C5189" s="201"/>
      <c r="D5189" s="362"/>
    </row>
    <row r="5190" spans="1:4" ht="13.5">
      <c r="A5190" s="201"/>
      <c r="B5190" s="201"/>
      <c r="C5190" s="201"/>
      <c r="D5190" s="362"/>
    </row>
    <row r="5191" spans="1:4" ht="13.5">
      <c r="A5191" s="201"/>
      <c r="B5191" s="201"/>
      <c r="C5191" s="201"/>
      <c r="D5191" s="362"/>
    </row>
    <row r="5192" spans="1:4" ht="13.5">
      <c r="A5192" s="201"/>
      <c r="B5192" s="201"/>
      <c r="C5192" s="201"/>
      <c r="D5192" s="362"/>
    </row>
    <row r="5193" spans="1:4" ht="13.5">
      <c r="A5193" s="201"/>
      <c r="B5193" s="201"/>
      <c r="C5193" s="201"/>
      <c r="D5193" s="362"/>
    </row>
    <row r="5194" spans="1:4" ht="13.5">
      <c r="A5194" s="201"/>
      <c r="B5194" s="201"/>
      <c r="C5194" s="201"/>
      <c r="D5194" s="362"/>
    </row>
    <row r="5195" spans="1:4" ht="13.5">
      <c r="A5195" s="201"/>
      <c r="B5195" s="201"/>
      <c r="C5195" s="201"/>
      <c r="D5195" s="361"/>
    </row>
    <row r="5196" spans="1:4" ht="13.5">
      <c r="A5196" s="201"/>
      <c r="B5196" s="201"/>
      <c r="C5196" s="201"/>
      <c r="D5196" s="361"/>
    </row>
    <row r="5197" spans="1:4" ht="13.5">
      <c r="A5197" s="201"/>
      <c r="B5197" s="201"/>
      <c r="C5197" s="201"/>
      <c r="D5197" s="361"/>
    </row>
    <row r="5198" spans="1:4" ht="13.5">
      <c r="A5198" s="201"/>
      <c r="B5198" s="201"/>
      <c r="C5198" s="201"/>
      <c r="D5198" s="361"/>
    </row>
    <row r="5199" spans="1:4" ht="13.5">
      <c r="A5199" s="201"/>
      <c r="B5199" s="201"/>
      <c r="C5199" s="201"/>
      <c r="D5199" s="361"/>
    </row>
    <row r="5200" spans="1:4" ht="13.5">
      <c r="A5200" s="201"/>
      <c r="B5200" s="201"/>
      <c r="C5200" s="201"/>
      <c r="D5200" s="361"/>
    </row>
    <row r="5201" spans="1:4" ht="13.5">
      <c r="A5201" s="201"/>
      <c r="B5201" s="201"/>
      <c r="C5201" s="201"/>
      <c r="D5201" s="361"/>
    </row>
    <row r="5202" spans="1:4" ht="13.5">
      <c r="A5202" s="201"/>
      <c r="B5202" s="201"/>
      <c r="C5202" s="201"/>
      <c r="D5202" s="361"/>
    </row>
    <row r="5203" spans="1:4" ht="13.5">
      <c r="A5203" s="201"/>
      <c r="B5203" s="201"/>
      <c r="C5203" s="201"/>
      <c r="D5203" s="361"/>
    </row>
    <row r="5204" spans="1:4" ht="13.5">
      <c r="A5204" s="201"/>
      <c r="B5204" s="201"/>
      <c r="C5204" s="201"/>
      <c r="D5204" s="361"/>
    </row>
    <row r="5205" spans="1:4" ht="13.5">
      <c r="A5205" s="201"/>
      <c r="B5205" s="201"/>
      <c r="C5205" s="201"/>
      <c r="D5205" s="361"/>
    </row>
    <row r="5206" spans="1:4" ht="13.5">
      <c r="A5206" s="201"/>
      <c r="B5206" s="201"/>
      <c r="C5206" s="201"/>
      <c r="D5206" s="361"/>
    </row>
    <row r="5207" spans="1:4" ht="13.5">
      <c r="A5207" s="201"/>
      <c r="B5207" s="201"/>
      <c r="C5207" s="201"/>
      <c r="D5207" s="361"/>
    </row>
    <row r="5208" spans="1:4" ht="13.5">
      <c r="A5208" s="201"/>
      <c r="B5208" s="201"/>
      <c r="C5208" s="201"/>
      <c r="D5208" s="361"/>
    </row>
    <row r="5209" spans="1:4" ht="13.5">
      <c r="A5209" s="201"/>
      <c r="B5209" s="201"/>
      <c r="C5209" s="201"/>
      <c r="D5209" s="361"/>
    </row>
    <row r="5210" spans="1:4" ht="13.5">
      <c r="A5210" s="201"/>
      <c r="B5210" s="201"/>
      <c r="C5210" s="201"/>
      <c r="D5210" s="361"/>
    </row>
    <row r="5211" spans="1:4" ht="13.5">
      <c r="A5211" s="201"/>
      <c r="B5211" s="201"/>
      <c r="C5211" s="201"/>
      <c r="D5211" s="361"/>
    </row>
    <row r="5212" spans="1:4" ht="13.5">
      <c r="A5212" s="201"/>
      <c r="B5212" s="201"/>
      <c r="C5212" s="201"/>
      <c r="D5212" s="361"/>
    </row>
    <row r="5213" spans="1:4" ht="13.5">
      <c r="A5213" s="201"/>
      <c r="B5213" s="201"/>
      <c r="C5213" s="201"/>
      <c r="D5213" s="361"/>
    </row>
    <row r="5214" spans="1:4" ht="13.5">
      <c r="A5214" s="201"/>
      <c r="B5214" s="201"/>
      <c r="C5214" s="201"/>
      <c r="D5214" s="361"/>
    </row>
    <row r="5215" spans="1:4" ht="13.5">
      <c r="A5215" s="201"/>
      <c r="B5215" s="201"/>
      <c r="C5215" s="201"/>
      <c r="D5215" s="361"/>
    </row>
    <row r="5216" spans="1:4" ht="13.5">
      <c r="A5216" s="201"/>
      <c r="B5216" s="201"/>
      <c r="C5216" s="201"/>
      <c r="D5216" s="361"/>
    </row>
    <row r="5217" spans="1:4" ht="13.5">
      <c r="A5217" s="201"/>
      <c r="B5217" s="201"/>
      <c r="C5217" s="201"/>
      <c r="D5217" s="361"/>
    </row>
    <row r="5218" spans="1:4" ht="13.5">
      <c r="A5218" s="201"/>
      <c r="B5218" s="201"/>
      <c r="C5218" s="201"/>
      <c r="D5218" s="361"/>
    </row>
    <row r="5219" spans="1:4" ht="13.5">
      <c r="A5219" s="201"/>
      <c r="B5219" s="201"/>
      <c r="C5219" s="201"/>
      <c r="D5219" s="361"/>
    </row>
    <row r="5220" spans="1:4" ht="13.5">
      <c r="A5220" s="201"/>
      <c r="B5220" s="201"/>
      <c r="C5220" s="201"/>
      <c r="D5220" s="361"/>
    </row>
    <row r="5221" spans="1:4" ht="13.5">
      <c r="A5221" s="201"/>
      <c r="B5221" s="201"/>
      <c r="C5221" s="201"/>
      <c r="D5221" s="361"/>
    </row>
    <row r="5222" spans="1:4" ht="13.5">
      <c r="A5222" s="201"/>
      <c r="B5222" s="201"/>
      <c r="C5222" s="201"/>
      <c r="D5222" s="361"/>
    </row>
    <row r="5223" spans="1:4" ht="13.5">
      <c r="A5223" s="201"/>
      <c r="B5223" s="201"/>
      <c r="C5223" s="201"/>
      <c r="D5223" s="361"/>
    </row>
    <row r="5224" spans="1:4" ht="13.5">
      <c r="A5224" s="201"/>
      <c r="B5224" s="201"/>
      <c r="C5224" s="201"/>
      <c r="D5224" s="361"/>
    </row>
    <row r="5225" spans="1:4" ht="13.5">
      <c r="A5225" s="201"/>
      <c r="B5225" s="201"/>
      <c r="C5225" s="201"/>
      <c r="D5225" s="361"/>
    </row>
    <row r="5226" spans="1:4" ht="13.5">
      <c r="A5226" s="201"/>
      <c r="B5226" s="201"/>
      <c r="C5226" s="201"/>
      <c r="D5226" s="361"/>
    </row>
    <row r="5227" spans="1:4" ht="13.5">
      <c r="A5227" s="201"/>
      <c r="B5227" s="201"/>
      <c r="C5227" s="201"/>
      <c r="D5227" s="361"/>
    </row>
    <row r="5228" spans="1:4" ht="13.5">
      <c r="A5228" s="201"/>
      <c r="B5228" s="201"/>
      <c r="C5228" s="201"/>
      <c r="D5228" s="361"/>
    </row>
    <row r="5229" spans="1:4" ht="13.5">
      <c r="A5229" s="201"/>
      <c r="B5229" s="201"/>
      <c r="C5229" s="201"/>
      <c r="D5229" s="361"/>
    </row>
    <row r="5230" spans="1:4" ht="13.5">
      <c r="A5230" s="201"/>
      <c r="B5230" s="201"/>
      <c r="C5230" s="201"/>
      <c r="D5230" s="361"/>
    </row>
    <row r="5231" spans="1:4" ht="13.5">
      <c r="A5231" s="201"/>
      <c r="B5231" s="201"/>
      <c r="C5231" s="201"/>
      <c r="D5231" s="361"/>
    </row>
    <row r="5232" spans="1:4" ht="13.5">
      <c r="A5232" s="201"/>
      <c r="B5232" s="201"/>
      <c r="C5232" s="201"/>
      <c r="D5232" s="361"/>
    </row>
    <row r="5233" spans="1:4" ht="13.5">
      <c r="A5233" s="201"/>
      <c r="B5233" s="201"/>
      <c r="C5233" s="201"/>
      <c r="D5233" s="361"/>
    </row>
    <row r="5234" spans="1:4" ht="13.5">
      <c r="A5234" s="201"/>
      <c r="B5234" s="201"/>
      <c r="C5234" s="201"/>
      <c r="D5234" s="361"/>
    </row>
    <row r="5235" spans="1:4" ht="13.5">
      <c r="A5235" s="201"/>
      <c r="B5235" s="201"/>
      <c r="C5235" s="201"/>
      <c r="D5235" s="361"/>
    </row>
    <row r="5236" spans="1:4" ht="13.5">
      <c r="A5236" s="201"/>
      <c r="B5236" s="201"/>
      <c r="C5236" s="201"/>
      <c r="D5236" s="361"/>
    </row>
    <row r="5237" spans="1:4" ht="13.5">
      <c r="A5237" s="201"/>
      <c r="B5237" s="201"/>
      <c r="C5237" s="201"/>
      <c r="D5237" s="361"/>
    </row>
    <row r="5238" spans="1:4" ht="13.5">
      <c r="A5238" s="201"/>
      <c r="B5238" s="201"/>
      <c r="C5238" s="201"/>
      <c r="D5238" s="361"/>
    </row>
    <row r="5239" spans="1:4" ht="13.5">
      <c r="A5239" s="201"/>
      <c r="B5239" s="201"/>
      <c r="C5239" s="201"/>
      <c r="D5239" s="361"/>
    </row>
    <row r="5240" spans="1:4" ht="13.5">
      <c r="A5240" s="201"/>
      <c r="B5240" s="201"/>
      <c r="C5240" s="201"/>
      <c r="D5240" s="361"/>
    </row>
    <row r="5241" spans="1:4" ht="13.5">
      <c r="A5241" s="201"/>
      <c r="B5241" s="201"/>
      <c r="C5241" s="201"/>
      <c r="D5241" s="361"/>
    </row>
    <row r="5242" spans="1:4" ht="13.5">
      <c r="A5242" s="201"/>
      <c r="B5242" s="201"/>
      <c r="C5242" s="201"/>
      <c r="D5242" s="361"/>
    </row>
    <row r="5243" spans="1:4" ht="13.5">
      <c r="A5243" s="201"/>
      <c r="B5243" s="201"/>
      <c r="C5243" s="201"/>
      <c r="D5243" s="361"/>
    </row>
    <row r="5244" spans="1:4" ht="13.5">
      <c r="A5244" s="201"/>
      <c r="B5244" s="201"/>
      <c r="C5244" s="201"/>
      <c r="D5244" s="361"/>
    </row>
    <row r="5245" spans="1:4" ht="13.5">
      <c r="A5245" s="201"/>
      <c r="B5245" s="201"/>
      <c r="C5245" s="201"/>
      <c r="D5245" s="361"/>
    </row>
    <row r="5246" spans="1:4" ht="13.5">
      <c r="A5246" s="201"/>
      <c r="B5246" s="201"/>
      <c r="C5246" s="201"/>
      <c r="D5246" s="361"/>
    </row>
    <row r="5247" spans="1:4" ht="13.5">
      <c r="A5247" s="201"/>
      <c r="B5247" s="201"/>
      <c r="C5247" s="201"/>
      <c r="D5247" s="361"/>
    </row>
    <row r="5248" spans="1:4" ht="13.5">
      <c r="A5248" s="201"/>
      <c r="B5248" s="201"/>
      <c r="C5248" s="201"/>
      <c r="D5248" s="361"/>
    </row>
    <row r="5249" spans="1:4" ht="13.5">
      <c r="A5249" s="201"/>
      <c r="B5249" s="201"/>
      <c r="C5249" s="201"/>
      <c r="D5249" s="361"/>
    </row>
    <row r="5250" spans="1:4" ht="13.5">
      <c r="A5250" s="201"/>
      <c r="B5250" s="201"/>
      <c r="C5250" s="201"/>
      <c r="D5250" s="361"/>
    </row>
    <row r="5251" spans="1:4" ht="13.5">
      <c r="A5251" s="201"/>
      <c r="B5251" s="201"/>
      <c r="C5251" s="201"/>
      <c r="D5251" s="361"/>
    </row>
    <row r="5252" spans="1:4" ht="13.5">
      <c r="A5252" s="201"/>
      <c r="B5252" s="201"/>
      <c r="C5252" s="201"/>
      <c r="D5252" s="361"/>
    </row>
    <row r="5253" spans="1:4" ht="13.5">
      <c r="A5253" s="201"/>
      <c r="B5253" s="201"/>
      <c r="C5253" s="201"/>
      <c r="D5253" s="361"/>
    </row>
    <row r="5254" spans="1:4" ht="13.5">
      <c r="A5254" s="201"/>
      <c r="B5254" s="201"/>
      <c r="C5254" s="201"/>
      <c r="D5254" s="361"/>
    </row>
    <row r="5255" spans="1:4" ht="13.5">
      <c r="A5255" s="201"/>
      <c r="B5255" s="201"/>
      <c r="C5255" s="201"/>
      <c r="D5255" s="361"/>
    </row>
    <row r="5256" spans="1:4" ht="13.5">
      <c r="A5256" s="201"/>
      <c r="B5256" s="201"/>
      <c r="C5256" s="201"/>
      <c r="D5256" s="361"/>
    </row>
    <row r="5257" spans="1:4" ht="13.5">
      <c r="A5257" s="201"/>
      <c r="B5257" s="201"/>
      <c r="C5257" s="201"/>
      <c r="D5257" s="361"/>
    </row>
    <row r="5258" spans="1:4" ht="13.5">
      <c r="A5258" s="201"/>
      <c r="B5258" s="201"/>
      <c r="C5258" s="201"/>
      <c r="D5258" s="361"/>
    </row>
    <row r="5259" spans="1:4" ht="13.5">
      <c r="A5259" s="201"/>
      <c r="B5259" s="201"/>
      <c r="C5259" s="201"/>
      <c r="D5259" s="361"/>
    </row>
    <row r="5260" spans="1:4" ht="13.5">
      <c r="A5260" s="201"/>
      <c r="B5260" s="201"/>
      <c r="C5260" s="201"/>
      <c r="D5260" s="361"/>
    </row>
    <row r="5261" spans="1:4" ht="13.5">
      <c r="A5261" s="201"/>
      <c r="B5261" s="201"/>
      <c r="C5261" s="201"/>
      <c r="D5261" s="361"/>
    </row>
    <row r="5262" spans="1:4" ht="13.5">
      <c r="A5262" s="201"/>
      <c r="B5262" s="201"/>
      <c r="C5262" s="201"/>
      <c r="D5262" s="361"/>
    </row>
    <row r="5263" spans="1:4" ht="13.5">
      <c r="A5263" s="201"/>
      <c r="B5263" s="201"/>
      <c r="C5263" s="201"/>
      <c r="D5263" s="361"/>
    </row>
    <row r="5264" spans="1:4" ht="13.5">
      <c r="A5264" s="201"/>
      <c r="B5264" s="201"/>
      <c r="C5264" s="201"/>
      <c r="D5264" s="361"/>
    </row>
    <row r="5265" spans="1:4" ht="13.5">
      <c r="A5265" s="201"/>
      <c r="B5265" s="201"/>
      <c r="C5265" s="201"/>
      <c r="D5265" s="361"/>
    </row>
    <row r="5266" spans="1:4" ht="13.5">
      <c r="A5266" s="201"/>
      <c r="B5266" s="201"/>
      <c r="C5266" s="201"/>
      <c r="D5266" s="361"/>
    </row>
    <row r="5267" spans="1:4" ht="13.5">
      <c r="A5267" s="201"/>
      <c r="B5267" s="201"/>
      <c r="C5267" s="201"/>
      <c r="D5267" s="361"/>
    </row>
    <row r="5268" spans="1:4" ht="13.5">
      <c r="A5268" s="201"/>
      <c r="B5268" s="201"/>
      <c r="C5268" s="201"/>
      <c r="D5268" s="361"/>
    </row>
    <row r="5269" spans="1:4" ht="13.5">
      <c r="A5269" s="201"/>
      <c r="B5269" s="201"/>
      <c r="C5269" s="201"/>
      <c r="D5269" s="361"/>
    </row>
    <row r="5270" spans="1:4" ht="13.5">
      <c r="A5270" s="201"/>
      <c r="B5270" s="201"/>
      <c r="C5270" s="201"/>
      <c r="D5270" s="361"/>
    </row>
    <row r="5271" spans="1:4" ht="13.5">
      <c r="A5271" s="201"/>
      <c r="B5271" s="201"/>
      <c r="C5271" s="201"/>
      <c r="D5271" s="361"/>
    </row>
    <row r="5272" spans="1:4" ht="13.5">
      <c r="A5272" s="201"/>
      <c r="B5272" s="201"/>
      <c r="C5272" s="201"/>
      <c r="D5272" s="361"/>
    </row>
    <row r="5273" spans="1:4" ht="13.5">
      <c r="A5273" s="201"/>
      <c r="B5273" s="201"/>
      <c r="C5273" s="201"/>
      <c r="D5273" s="361"/>
    </row>
    <row r="5274" spans="1:4" ht="13.5">
      <c r="A5274" s="201"/>
      <c r="B5274" s="201"/>
      <c r="C5274" s="201"/>
      <c r="D5274" s="361"/>
    </row>
    <row r="5275" spans="1:4" ht="13.5">
      <c r="A5275" s="201"/>
      <c r="B5275" s="201"/>
      <c r="C5275" s="201"/>
      <c r="D5275" s="361"/>
    </row>
    <row r="5276" spans="1:4" ht="13.5">
      <c r="A5276" s="201"/>
      <c r="B5276" s="201"/>
      <c r="C5276" s="201"/>
      <c r="D5276" s="361"/>
    </row>
    <row r="5277" spans="1:4" ht="13.5">
      <c r="A5277" s="201"/>
      <c r="B5277" s="201"/>
      <c r="C5277" s="201"/>
      <c r="D5277" s="361"/>
    </row>
    <row r="5278" spans="1:4" ht="13.5">
      <c r="A5278" s="201"/>
      <c r="B5278" s="201"/>
      <c r="C5278" s="201"/>
      <c r="D5278" s="361"/>
    </row>
    <row r="5279" spans="1:4" ht="13.5">
      <c r="A5279" s="201"/>
      <c r="B5279" s="201"/>
      <c r="C5279" s="201"/>
      <c r="D5279" s="361"/>
    </row>
    <row r="5280" spans="1:4" ht="13.5">
      <c r="A5280" s="201"/>
      <c r="B5280" s="201"/>
      <c r="C5280" s="201"/>
      <c r="D5280" s="361"/>
    </row>
    <row r="5281" spans="1:4" ht="13.5">
      <c r="A5281" s="201"/>
      <c r="B5281" s="201"/>
      <c r="C5281" s="201"/>
      <c r="D5281" s="361"/>
    </row>
    <row r="5282" spans="1:4" ht="13.5">
      <c r="A5282" s="201"/>
      <c r="B5282" s="201"/>
      <c r="C5282" s="201"/>
      <c r="D5282" s="361"/>
    </row>
    <row r="5283" spans="1:4" ht="13.5">
      <c r="A5283" s="201"/>
      <c r="B5283" s="201"/>
      <c r="C5283" s="201"/>
      <c r="D5283" s="361"/>
    </row>
    <row r="5284" spans="1:4" ht="13.5">
      <c r="A5284" s="201"/>
      <c r="B5284" s="201"/>
      <c r="C5284" s="201"/>
      <c r="D5284" s="361"/>
    </row>
    <row r="5285" spans="1:4" ht="13.5">
      <c r="A5285" s="201"/>
      <c r="B5285" s="201"/>
      <c r="C5285" s="201"/>
      <c r="D5285" s="361"/>
    </row>
    <row r="5286" spans="1:4" ht="13.5">
      <c r="A5286" s="201"/>
      <c r="B5286" s="201"/>
      <c r="C5286" s="201"/>
      <c r="D5286" s="361"/>
    </row>
    <row r="5287" spans="1:4" ht="13.5">
      <c r="A5287" s="201"/>
      <c r="B5287" s="201"/>
      <c r="C5287" s="201"/>
      <c r="D5287" s="361"/>
    </row>
    <row r="5288" spans="1:4" ht="13.5">
      <c r="A5288" s="201"/>
      <c r="B5288" s="201"/>
      <c r="C5288" s="201"/>
      <c r="D5288" s="361"/>
    </row>
    <row r="5289" spans="1:4" ht="13.5">
      <c r="A5289" s="201"/>
      <c r="B5289" s="201"/>
      <c r="C5289" s="201"/>
      <c r="D5289" s="361"/>
    </row>
    <row r="5290" spans="1:4" ht="13.5">
      <c r="A5290" s="201"/>
      <c r="B5290" s="201"/>
      <c r="C5290" s="201"/>
      <c r="D5290" s="361"/>
    </row>
    <row r="5291" spans="1:4" ht="13.5">
      <c r="A5291" s="201"/>
      <c r="B5291" s="201"/>
      <c r="C5291" s="201"/>
      <c r="D5291" s="361"/>
    </row>
    <row r="5292" spans="1:4" ht="13.5">
      <c r="A5292" s="201"/>
      <c r="B5292" s="201"/>
      <c r="C5292" s="201"/>
      <c r="D5292" s="361"/>
    </row>
    <row r="5293" spans="1:4" ht="13.5">
      <c r="A5293" s="201"/>
      <c r="B5293" s="201"/>
      <c r="C5293" s="201"/>
      <c r="D5293" s="361"/>
    </row>
    <row r="5294" spans="1:4" ht="13.5">
      <c r="A5294" s="201"/>
      <c r="B5294" s="201"/>
      <c r="C5294" s="201"/>
      <c r="D5294" s="361"/>
    </row>
    <row r="5295" spans="1:4" ht="13.5">
      <c r="A5295" s="201"/>
      <c r="B5295" s="201"/>
      <c r="C5295" s="201"/>
      <c r="D5295" s="361"/>
    </row>
    <row r="5296" spans="1:4" ht="13.5">
      <c r="A5296" s="201"/>
      <c r="B5296" s="201"/>
      <c r="C5296" s="201"/>
      <c r="D5296" s="361"/>
    </row>
    <row r="5297" spans="1:4" ht="13.5">
      <c r="A5297" s="201"/>
      <c r="B5297" s="201"/>
      <c r="C5297" s="201"/>
      <c r="D5297" s="361"/>
    </row>
    <row r="5298" spans="1:4" ht="13.5">
      <c r="A5298" s="201"/>
      <c r="B5298" s="201"/>
      <c r="C5298" s="201"/>
      <c r="D5298" s="361"/>
    </row>
    <row r="5299" spans="1:4" ht="13.5">
      <c r="A5299" s="201"/>
      <c r="B5299" s="201"/>
      <c r="C5299" s="201"/>
      <c r="D5299" s="361"/>
    </row>
    <row r="5300" spans="1:4" ht="13.5">
      <c r="A5300" s="201"/>
      <c r="B5300" s="201"/>
      <c r="C5300" s="201"/>
      <c r="D5300" s="361"/>
    </row>
    <row r="5301" spans="1:4" ht="13.5">
      <c r="A5301" s="201"/>
      <c r="B5301" s="201"/>
      <c r="C5301" s="201"/>
      <c r="D5301" s="361"/>
    </row>
    <row r="5302" spans="1:4" ht="13.5">
      <c r="A5302" s="201"/>
      <c r="B5302" s="201"/>
      <c r="C5302" s="201"/>
      <c r="D5302" s="361"/>
    </row>
    <row r="5303" spans="1:4" ht="13.5">
      <c r="A5303" s="201"/>
      <c r="B5303" s="201"/>
      <c r="C5303" s="201"/>
      <c r="D5303" s="361"/>
    </row>
    <row r="5304" spans="1:4" ht="13.5">
      <c r="A5304" s="201"/>
      <c r="B5304" s="201"/>
      <c r="C5304" s="201"/>
      <c r="D5304" s="361"/>
    </row>
    <row r="5305" spans="1:4" ht="13.5">
      <c r="A5305" s="201"/>
      <c r="B5305" s="201"/>
      <c r="C5305" s="201"/>
      <c r="D5305" s="361"/>
    </row>
    <row r="5306" spans="1:4" ht="13.5">
      <c r="A5306" s="201"/>
      <c r="B5306" s="201"/>
      <c r="C5306" s="201"/>
      <c r="D5306" s="361"/>
    </row>
    <row r="5307" spans="1:4" ht="13.5">
      <c r="A5307" s="201"/>
      <c r="B5307" s="201"/>
      <c r="C5307" s="201"/>
      <c r="D5307" s="362"/>
    </row>
    <row r="5308" spans="1:4" ht="13.5">
      <c r="A5308" s="201"/>
      <c r="B5308" s="201"/>
      <c r="C5308" s="201"/>
      <c r="D5308" s="362"/>
    </row>
    <row r="5309" spans="1:4" ht="13.5">
      <c r="A5309" s="201"/>
      <c r="B5309" s="201"/>
      <c r="C5309" s="201"/>
      <c r="D5309" s="362"/>
    </row>
    <row r="5310" spans="1:4" ht="13.5">
      <c r="A5310" s="201"/>
      <c r="B5310" s="201"/>
      <c r="C5310" s="201"/>
      <c r="D5310" s="361"/>
    </row>
    <row r="5311" spans="1:4" ht="13.5">
      <c r="A5311" s="201"/>
      <c r="B5311" s="201"/>
      <c r="C5311" s="201"/>
      <c r="D5311" s="362"/>
    </row>
    <row r="5312" spans="1:4" ht="13.5">
      <c r="A5312" s="201"/>
      <c r="B5312" s="201"/>
      <c r="C5312" s="201"/>
      <c r="D5312" s="362"/>
    </row>
    <row r="5313" spans="1:4" ht="13.5">
      <c r="A5313" s="201"/>
      <c r="B5313" s="201"/>
      <c r="C5313" s="201"/>
      <c r="D5313" s="362"/>
    </row>
    <row r="5314" spans="1:4" ht="13.5">
      <c r="A5314" s="201"/>
      <c r="B5314" s="201"/>
      <c r="C5314" s="201"/>
      <c r="D5314" s="361"/>
    </row>
    <row r="5315" spans="1:4" ht="13.5">
      <c r="A5315" s="201"/>
      <c r="B5315" s="201"/>
      <c r="C5315" s="201"/>
      <c r="D5315" s="361"/>
    </row>
    <row r="5316" spans="1:4" ht="13.5">
      <c r="A5316" s="201"/>
      <c r="B5316" s="201"/>
      <c r="C5316" s="201"/>
      <c r="D5316" s="361"/>
    </row>
    <row r="5317" spans="1:4" ht="13.5">
      <c r="A5317" s="201"/>
      <c r="B5317" s="201"/>
      <c r="C5317" s="201"/>
      <c r="D5317" s="361"/>
    </row>
    <row r="5318" spans="1:4" ht="13.5">
      <c r="A5318" s="201"/>
      <c r="B5318" s="201"/>
      <c r="C5318" s="201"/>
      <c r="D5318" s="361"/>
    </row>
    <row r="5319" spans="1:4" ht="13.5">
      <c r="A5319" s="201"/>
      <c r="B5319" s="201"/>
      <c r="C5319" s="201"/>
      <c r="D5319" s="361"/>
    </row>
    <row r="5320" spans="1:4" ht="13.5">
      <c r="A5320" s="201"/>
      <c r="B5320" s="201"/>
      <c r="C5320" s="201"/>
      <c r="D5320" s="361"/>
    </row>
    <row r="5321" spans="1:4" ht="13.5">
      <c r="A5321" s="201"/>
      <c r="B5321" s="201"/>
      <c r="C5321" s="201"/>
      <c r="D5321" s="362"/>
    </row>
    <row r="5322" spans="1:4" ht="13.5">
      <c r="A5322" s="201"/>
      <c r="B5322" s="201"/>
      <c r="C5322" s="201"/>
      <c r="D5322" s="361"/>
    </row>
    <row r="5323" spans="1:4" ht="13.5">
      <c r="A5323" s="201"/>
      <c r="B5323" s="201"/>
      <c r="C5323" s="201"/>
      <c r="D5323" s="361"/>
    </row>
    <row r="5324" spans="1:4" ht="13.5">
      <c r="A5324" s="201"/>
      <c r="B5324" s="201"/>
      <c r="C5324" s="201"/>
      <c r="D5324" s="361"/>
    </row>
    <row r="5325" spans="1:4" ht="13.5">
      <c r="A5325" s="201"/>
      <c r="B5325" s="201"/>
      <c r="C5325" s="201"/>
      <c r="D5325" s="361"/>
    </row>
    <row r="5326" spans="1:4" ht="13.5">
      <c r="A5326" s="201"/>
      <c r="B5326" s="201"/>
      <c r="C5326" s="201"/>
      <c r="D5326" s="361"/>
    </row>
    <row r="5327" spans="1:4" ht="13.5">
      <c r="A5327" s="201"/>
      <c r="B5327" s="201"/>
      <c r="C5327" s="201"/>
      <c r="D5327" s="361"/>
    </row>
    <row r="5328" spans="1:4" ht="13.5">
      <c r="A5328" s="201"/>
      <c r="B5328" s="201"/>
      <c r="C5328" s="201"/>
      <c r="D5328" s="361"/>
    </row>
    <row r="5329" spans="1:4" ht="13.5">
      <c r="A5329" s="201"/>
      <c r="B5329" s="201"/>
      <c r="C5329" s="201"/>
      <c r="D5329" s="362"/>
    </row>
    <row r="5330" spans="1:4" ht="13.5">
      <c r="A5330" s="201"/>
      <c r="B5330" s="201"/>
      <c r="C5330" s="201"/>
      <c r="D5330" s="361"/>
    </row>
    <row r="5331" spans="1:4" ht="13.5">
      <c r="A5331" s="201"/>
      <c r="B5331" s="201"/>
      <c r="C5331" s="201"/>
      <c r="D5331" s="361"/>
    </row>
    <row r="5332" spans="1:4" ht="13.5">
      <c r="A5332" s="201"/>
      <c r="B5332" s="201"/>
      <c r="C5332" s="201"/>
      <c r="D5332" s="361"/>
    </row>
    <row r="5333" spans="1:4" ht="13.5">
      <c r="A5333" s="201"/>
      <c r="B5333" s="201"/>
      <c r="C5333" s="201"/>
      <c r="D5333" s="361"/>
    </row>
    <row r="5334" spans="1:4" ht="13.5">
      <c r="A5334" s="201"/>
      <c r="B5334" s="201"/>
      <c r="C5334" s="201"/>
      <c r="D5334" s="361"/>
    </row>
    <row r="5335" spans="1:4" ht="13.5">
      <c r="A5335" s="201"/>
      <c r="B5335" s="201"/>
      <c r="C5335" s="201"/>
      <c r="D5335" s="361"/>
    </row>
    <row r="5336" spans="1:4" ht="13.5">
      <c r="A5336" s="201"/>
      <c r="B5336" s="201"/>
      <c r="C5336" s="201"/>
      <c r="D5336" s="361"/>
    </row>
    <row r="5337" spans="1:4" ht="13.5">
      <c r="A5337" s="201"/>
      <c r="B5337" s="201"/>
      <c r="C5337" s="201"/>
      <c r="D5337" s="361"/>
    </row>
    <row r="5338" spans="1:4" ht="13.5">
      <c r="A5338" s="201"/>
      <c r="B5338" s="201"/>
      <c r="C5338" s="201"/>
      <c r="D5338" s="361"/>
    </row>
    <row r="5339" spans="1:4" ht="13.5">
      <c r="A5339" s="201"/>
      <c r="B5339" s="201"/>
      <c r="C5339" s="201"/>
      <c r="D5339" s="361"/>
    </row>
    <row r="5340" spans="1:4" ht="13.5">
      <c r="A5340" s="201"/>
      <c r="B5340" s="201"/>
      <c r="C5340" s="201"/>
      <c r="D5340" s="361"/>
    </row>
    <row r="5341" spans="1:4" ht="13.5">
      <c r="A5341" s="201"/>
      <c r="B5341" s="201"/>
      <c r="C5341" s="201"/>
      <c r="D5341" s="361"/>
    </row>
    <row r="5342" spans="1:4" ht="13.5">
      <c r="A5342" s="201"/>
      <c r="B5342" s="201"/>
      <c r="C5342" s="201"/>
      <c r="D5342" s="361"/>
    </row>
    <row r="5343" spans="1:4" ht="13.5">
      <c r="A5343" s="201"/>
      <c r="B5343" s="201"/>
      <c r="C5343" s="201"/>
      <c r="D5343" s="361"/>
    </row>
    <row r="5344" spans="1:4" ht="13.5">
      <c r="A5344" s="201"/>
      <c r="B5344" s="201"/>
      <c r="C5344" s="201"/>
      <c r="D5344" s="361"/>
    </row>
    <row r="5345" spans="1:4" ht="13.5">
      <c r="A5345" s="201"/>
      <c r="B5345" s="201"/>
      <c r="C5345" s="201"/>
      <c r="D5345" s="361"/>
    </row>
    <row r="5346" spans="1:4" ht="13.5">
      <c r="A5346" s="201"/>
      <c r="B5346" s="201"/>
      <c r="C5346" s="201"/>
      <c r="D5346" s="361"/>
    </row>
    <row r="5347" spans="1:4" ht="13.5">
      <c r="A5347" s="201"/>
      <c r="B5347" s="201"/>
      <c r="C5347" s="201"/>
      <c r="D5347" s="361"/>
    </row>
    <row r="5348" spans="1:4" ht="13.5">
      <c r="A5348" s="201"/>
      <c r="B5348" s="201"/>
      <c r="C5348" s="201"/>
      <c r="D5348" s="361"/>
    </row>
    <row r="5349" spans="1:4" ht="13.5">
      <c r="A5349" s="201"/>
      <c r="B5349" s="201"/>
      <c r="C5349" s="201"/>
      <c r="D5349" s="361"/>
    </row>
    <row r="5350" spans="1:4" ht="13.5">
      <c r="A5350" s="201"/>
      <c r="B5350" s="201"/>
      <c r="C5350" s="201"/>
      <c r="D5350" s="361"/>
    </row>
    <row r="5351" spans="1:4" ht="13.5">
      <c r="A5351" s="201"/>
      <c r="B5351" s="201"/>
      <c r="C5351" s="201"/>
      <c r="D5351" s="361"/>
    </row>
    <row r="5352" spans="1:4" ht="13.5">
      <c r="A5352" s="201"/>
      <c r="B5352" s="201"/>
      <c r="C5352" s="201"/>
      <c r="D5352" s="361"/>
    </row>
    <row r="5353" spans="1:4" ht="13.5">
      <c r="A5353" s="201"/>
      <c r="B5353" s="201"/>
      <c r="C5353" s="201"/>
      <c r="D5353" s="361"/>
    </row>
    <row r="5354" spans="1:4" ht="13.5">
      <c r="A5354" s="201"/>
      <c r="B5354" s="201"/>
      <c r="C5354" s="201"/>
      <c r="D5354" s="361"/>
    </row>
    <row r="5355" spans="1:4" ht="13.5">
      <c r="A5355" s="201"/>
      <c r="B5355" s="201"/>
      <c r="C5355" s="201"/>
      <c r="D5355" s="361"/>
    </row>
    <row r="5356" spans="1:4" ht="13.5">
      <c r="A5356" s="201"/>
      <c r="B5356" s="201"/>
      <c r="C5356" s="201"/>
      <c r="D5356" s="361"/>
    </row>
    <row r="5357" spans="1:4" ht="13.5">
      <c r="A5357" s="201"/>
      <c r="B5357" s="201"/>
      <c r="C5357" s="201"/>
      <c r="D5357" s="361"/>
    </row>
    <row r="5358" spans="1:4" ht="13.5">
      <c r="A5358" s="201"/>
      <c r="B5358" s="201"/>
      <c r="C5358" s="201"/>
      <c r="D5358" s="361"/>
    </row>
    <row r="5359" spans="1:4" ht="13.5">
      <c r="A5359" s="201"/>
      <c r="B5359" s="201"/>
      <c r="C5359" s="201"/>
      <c r="D5359" s="361"/>
    </row>
    <row r="5360" spans="1:4" ht="13.5">
      <c r="A5360" s="201"/>
      <c r="B5360" s="201"/>
      <c r="C5360" s="201"/>
      <c r="D5360" s="361"/>
    </row>
    <row r="5361" spans="1:4" ht="13.5">
      <c r="A5361" s="201"/>
      <c r="B5361" s="201"/>
      <c r="C5361" s="201"/>
      <c r="D5361" s="361"/>
    </row>
    <row r="5362" spans="1:4" ht="13.5">
      <c r="A5362" s="201"/>
      <c r="B5362" s="201"/>
      <c r="C5362" s="201"/>
      <c r="D5362" s="361"/>
    </row>
    <row r="5363" spans="1:4" ht="13.5">
      <c r="A5363" s="201"/>
      <c r="B5363" s="201"/>
      <c r="C5363" s="201"/>
      <c r="D5363" s="361"/>
    </row>
    <row r="5364" spans="1:4" ht="13.5">
      <c r="A5364" s="201"/>
      <c r="B5364" s="201"/>
      <c r="C5364" s="201"/>
      <c r="D5364" s="361"/>
    </row>
    <row r="5365" spans="1:4" ht="13.5">
      <c r="A5365" s="201"/>
      <c r="B5365" s="201"/>
      <c r="C5365" s="201"/>
      <c r="D5365" s="361"/>
    </row>
    <row r="5366" spans="1:4" ht="13.5">
      <c r="A5366" s="201"/>
      <c r="B5366" s="201"/>
      <c r="C5366" s="201"/>
      <c r="D5366" s="361"/>
    </row>
    <row r="5367" spans="1:4" ht="13.5">
      <c r="A5367" s="201"/>
      <c r="B5367" s="201"/>
      <c r="C5367" s="201"/>
      <c r="D5367" s="361"/>
    </row>
    <row r="5368" spans="1:4" ht="13.5">
      <c r="A5368" s="201"/>
      <c r="B5368" s="201"/>
      <c r="C5368" s="201"/>
      <c r="D5368" s="361"/>
    </row>
    <row r="5369" spans="1:4" ht="13.5">
      <c r="A5369" s="201"/>
      <c r="B5369" s="201"/>
      <c r="C5369" s="201"/>
      <c r="D5369" s="361"/>
    </row>
    <row r="5370" spans="1:4" ht="13.5">
      <c r="A5370" s="201"/>
      <c r="B5370" s="201"/>
      <c r="C5370" s="201"/>
      <c r="D5370" s="361"/>
    </row>
    <row r="5371" spans="1:4" ht="13.5">
      <c r="A5371" s="201"/>
      <c r="B5371" s="201"/>
      <c r="C5371" s="201"/>
      <c r="D5371" s="361"/>
    </row>
    <row r="5372" spans="1:4" ht="13.5">
      <c r="A5372" s="201"/>
      <c r="B5372" s="201"/>
      <c r="C5372" s="201"/>
      <c r="D5372" s="361"/>
    </row>
    <row r="5373" spans="1:4" ht="13.5">
      <c r="A5373" s="201"/>
      <c r="B5373" s="201"/>
      <c r="C5373" s="201"/>
      <c r="D5373" s="361"/>
    </row>
    <row r="5374" spans="1:4" ht="13.5">
      <c r="A5374" s="201"/>
      <c r="B5374" s="201"/>
      <c r="C5374" s="201"/>
      <c r="D5374" s="361"/>
    </row>
    <row r="5375" spans="1:4" ht="13.5">
      <c r="A5375" s="201"/>
      <c r="B5375" s="201"/>
      <c r="C5375" s="201"/>
      <c r="D5375" s="361"/>
    </row>
    <row r="5376" spans="1:4" ht="13.5">
      <c r="A5376" s="201"/>
      <c r="B5376" s="201"/>
      <c r="C5376" s="201"/>
      <c r="D5376" s="361"/>
    </row>
    <row r="5377" spans="1:4" ht="13.5">
      <c r="A5377" s="201"/>
      <c r="B5377" s="201"/>
      <c r="C5377" s="201"/>
      <c r="D5377" s="361"/>
    </row>
    <row r="5378" spans="1:4" ht="13.5">
      <c r="A5378" s="201"/>
      <c r="B5378" s="201"/>
      <c r="C5378" s="201"/>
      <c r="D5378" s="361"/>
    </row>
    <row r="5379" spans="1:4" ht="13.5">
      <c r="A5379" s="201"/>
      <c r="B5379" s="201"/>
      <c r="C5379" s="201"/>
      <c r="D5379" s="361"/>
    </row>
    <row r="5380" spans="1:4" ht="13.5">
      <c r="A5380" s="201"/>
      <c r="B5380" s="201"/>
      <c r="C5380" s="201"/>
      <c r="D5380" s="361"/>
    </row>
    <row r="5381" spans="1:4" ht="13.5">
      <c r="A5381" s="201"/>
      <c r="B5381" s="201"/>
      <c r="C5381" s="201"/>
      <c r="D5381" s="361"/>
    </row>
    <row r="5382" spans="1:4" ht="13.5">
      <c r="A5382" s="201"/>
      <c r="B5382" s="201"/>
      <c r="C5382" s="201"/>
      <c r="D5382" s="361"/>
    </row>
    <row r="5383" spans="1:4" ht="13.5">
      <c r="A5383" s="201"/>
      <c r="B5383" s="201"/>
      <c r="C5383" s="201"/>
      <c r="D5383" s="361"/>
    </row>
    <row r="5384" spans="1:4" ht="13.5">
      <c r="A5384" s="201"/>
      <c r="B5384" s="201"/>
      <c r="C5384" s="201"/>
      <c r="D5384" s="361"/>
    </row>
    <row r="5385" spans="1:4" ht="13.5">
      <c r="A5385" s="201"/>
      <c r="B5385" s="201"/>
      <c r="C5385" s="201"/>
      <c r="D5385" s="361"/>
    </row>
    <row r="5386" spans="1:4" ht="13.5">
      <c r="A5386" s="201"/>
      <c r="B5386" s="201"/>
      <c r="C5386" s="201"/>
      <c r="D5386" s="362"/>
    </row>
    <row r="5387" spans="1:4" ht="13.5">
      <c r="A5387" s="201"/>
      <c r="B5387" s="201"/>
      <c r="C5387" s="201"/>
      <c r="D5387" s="362"/>
    </row>
    <row r="5388" spans="1:4" ht="13.5">
      <c r="A5388" s="201"/>
      <c r="B5388" s="201"/>
      <c r="C5388" s="201"/>
      <c r="D5388" s="362"/>
    </row>
    <row r="5389" spans="1:4" ht="13.5">
      <c r="A5389" s="201"/>
      <c r="B5389" s="201"/>
      <c r="C5389" s="201"/>
      <c r="D5389" s="362"/>
    </row>
    <row r="5390" spans="1:4" ht="13.5">
      <c r="A5390" s="201"/>
      <c r="B5390" s="201"/>
      <c r="C5390" s="201"/>
      <c r="D5390" s="361"/>
    </row>
    <row r="5391" spans="1:4" ht="13.5">
      <c r="A5391" s="201"/>
      <c r="B5391" s="201"/>
      <c r="C5391" s="201"/>
      <c r="D5391" s="361"/>
    </row>
    <row r="5392" spans="1:4" ht="13.5">
      <c r="A5392" s="201"/>
      <c r="B5392" s="201"/>
      <c r="C5392" s="201"/>
      <c r="D5392" s="361"/>
    </row>
    <row r="5393" spans="1:4" ht="13.5">
      <c r="A5393" s="201"/>
      <c r="B5393" s="201"/>
      <c r="C5393" s="201"/>
      <c r="D5393" s="361"/>
    </row>
    <row r="5394" spans="1:4" ht="13.5">
      <c r="A5394" s="201"/>
      <c r="B5394" s="201"/>
      <c r="C5394" s="201"/>
      <c r="D5394" s="361"/>
    </row>
    <row r="5395" spans="1:4" ht="13.5">
      <c r="A5395" s="201"/>
      <c r="B5395" s="201"/>
      <c r="C5395" s="201"/>
      <c r="D5395" s="362"/>
    </row>
    <row r="5396" spans="1:4" ht="13.5">
      <c r="A5396" s="201"/>
      <c r="B5396" s="201"/>
      <c r="C5396" s="201"/>
      <c r="D5396" s="362"/>
    </row>
    <row r="5397" spans="1:4" ht="13.5">
      <c r="A5397" s="201"/>
      <c r="B5397" s="201"/>
      <c r="C5397" s="201"/>
      <c r="D5397" s="362"/>
    </row>
    <row r="5398" spans="1:4" ht="13.5">
      <c r="A5398" s="201"/>
      <c r="B5398" s="201"/>
      <c r="C5398" s="201"/>
      <c r="D5398" s="362"/>
    </row>
    <row r="5399" spans="1:4" ht="13.5">
      <c r="A5399" s="201"/>
      <c r="B5399" s="201"/>
      <c r="C5399" s="201"/>
      <c r="D5399" s="362"/>
    </row>
    <row r="5400" spans="1:4" ht="13.5">
      <c r="A5400" s="201"/>
      <c r="B5400" s="201"/>
      <c r="C5400" s="201"/>
      <c r="D5400" s="362"/>
    </row>
    <row r="5401" spans="1:4" ht="13.5">
      <c r="A5401" s="201"/>
      <c r="B5401" s="201"/>
      <c r="C5401" s="201"/>
      <c r="D5401" s="361"/>
    </row>
    <row r="5402" spans="1:4" ht="13.5">
      <c r="A5402" s="201"/>
      <c r="B5402" s="201"/>
      <c r="C5402" s="201"/>
      <c r="D5402" s="362"/>
    </row>
    <row r="5403" spans="1:4" ht="13.5">
      <c r="A5403" s="201"/>
      <c r="B5403" s="201"/>
      <c r="C5403" s="201"/>
      <c r="D5403" s="361"/>
    </row>
    <row r="5404" spans="1:4" ht="13.5">
      <c r="A5404" s="201"/>
      <c r="B5404" s="201"/>
      <c r="C5404" s="201"/>
      <c r="D5404" s="362"/>
    </row>
    <row r="5405" spans="1:4" ht="13.5">
      <c r="A5405" s="201"/>
      <c r="B5405" s="201"/>
      <c r="C5405" s="201"/>
      <c r="D5405" s="362"/>
    </row>
    <row r="5406" spans="1:4" ht="13.5">
      <c r="A5406" s="201"/>
      <c r="B5406" s="201"/>
      <c r="C5406" s="201"/>
      <c r="D5406" s="361"/>
    </row>
    <row r="5407" spans="1:4" ht="13.5">
      <c r="A5407" s="201"/>
      <c r="B5407" s="201"/>
      <c r="C5407" s="201"/>
      <c r="D5407" s="362"/>
    </row>
    <row r="5408" spans="1:4" ht="13.5">
      <c r="A5408" s="201"/>
      <c r="B5408" s="201"/>
      <c r="C5408" s="201"/>
      <c r="D5408" s="361"/>
    </row>
    <row r="5409" spans="1:4" ht="13.5">
      <c r="A5409" s="201"/>
      <c r="B5409" s="201"/>
      <c r="C5409" s="201"/>
      <c r="D5409" s="361"/>
    </row>
    <row r="5410" spans="1:4" ht="13.5">
      <c r="A5410" s="201"/>
      <c r="B5410" s="201"/>
      <c r="C5410" s="201"/>
      <c r="D5410" s="362"/>
    </row>
    <row r="5411" spans="1:4" ht="13.5">
      <c r="A5411" s="201"/>
      <c r="B5411" s="201"/>
      <c r="C5411" s="201"/>
      <c r="D5411" s="361"/>
    </row>
    <row r="5412" spans="1:4" ht="13.5">
      <c r="A5412" s="201"/>
      <c r="B5412" s="201"/>
      <c r="C5412" s="201"/>
      <c r="D5412" s="361"/>
    </row>
    <row r="5413" spans="1:4" ht="13.5">
      <c r="A5413" s="201"/>
      <c r="B5413" s="201"/>
      <c r="C5413" s="201"/>
      <c r="D5413" s="361"/>
    </row>
    <row r="5414" spans="1:4" ht="13.5">
      <c r="A5414" s="201"/>
      <c r="B5414" s="201"/>
      <c r="C5414" s="201"/>
      <c r="D5414" s="361"/>
    </row>
    <row r="5415" spans="1:4" ht="13.5">
      <c r="A5415" s="201"/>
      <c r="B5415" s="201"/>
      <c r="C5415" s="201"/>
      <c r="D5415" s="362"/>
    </row>
    <row r="5416" spans="1:4" ht="13.5">
      <c r="A5416" s="201"/>
      <c r="B5416" s="201"/>
      <c r="C5416" s="201"/>
      <c r="D5416" s="361"/>
    </row>
    <row r="5417" spans="1:4" ht="13.5">
      <c r="A5417" s="201"/>
      <c r="B5417" s="201"/>
      <c r="C5417" s="201"/>
      <c r="D5417" s="362"/>
    </row>
    <row r="5418" spans="1:4" ht="13.5">
      <c r="A5418" s="201"/>
      <c r="B5418" s="201"/>
      <c r="C5418" s="201"/>
      <c r="D5418" s="362"/>
    </row>
    <row r="5419" spans="1:4" ht="13.5">
      <c r="A5419" s="201"/>
      <c r="B5419" s="201"/>
      <c r="C5419" s="201"/>
      <c r="D5419" s="362"/>
    </row>
    <row r="5420" spans="1:4" ht="13.5">
      <c r="A5420" s="201"/>
      <c r="B5420" s="201"/>
      <c r="C5420" s="201"/>
      <c r="D5420" s="362"/>
    </row>
    <row r="5421" spans="1:4" ht="13.5">
      <c r="A5421" s="201"/>
      <c r="B5421" s="201"/>
      <c r="C5421" s="201"/>
      <c r="D5421" s="362"/>
    </row>
    <row r="5422" spans="1:4" ht="13.5">
      <c r="A5422" s="201"/>
      <c r="B5422" s="201"/>
      <c r="C5422" s="201"/>
      <c r="D5422" s="361"/>
    </row>
    <row r="5423" spans="1:4" ht="13.5">
      <c r="A5423" s="201"/>
      <c r="B5423" s="201"/>
      <c r="C5423" s="201"/>
      <c r="D5423" s="361"/>
    </row>
    <row r="5424" spans="1:4" ht="13.5">
      <c r="A5424" s="201"/>
      <c r="B5424" s="201"/>
      <c r="C5424" s="201"/>
      <c r="D5424" s="361"/>
    </row>
    <row r="5425" spans="1:4" ht="13.5">
      <c r="A5425" s="201"/>
      <c r="B5425" s="201"/>
      <c r="C5425" s="201"/>
      <c r="D5425" s="361"/>
    </row>
    <row r="5426" spans="1:4" ht="13.5">
      <c r="A5426" s="201"/>
      <c r="B5426" s="201"/>
      <c r="C5426" s="201"/>
      <c r="D5426" s="361"/>
    </row>
    <row r="5427" spans="1:4" ht="13.5">
      <c r="A5427" s="201"/>
      <c r="B5427" s="201"/>
      <c r="C5427" s="201"/>
      <c r="D5427" s="361"/>
    </row>
    <row r="5428" spans="1:4" ht="13.5">
      <c r="A5428" s="201"/>
      <c r="B5428" s="201"/>
      <c r="C5428" s="201"/>
      <c r="D5428" s="361"/>
    </row>
    <row r="5429" spans="1:4" ht="13.5">
      <c r="A5429" s="201"/>
      <c r="B5429" s="201"/>
      <c r="C5429" s="201"/>
      <c r="D5429" s="361"/>
    </row>
    <row r="5430" spans="1:4" ht="13.5">
      <c r="A5430" s="201"/>
      <c r="B5430" s="201"/>
      <c r="C5430" s="201"/>
      <c r="D5430" s="361"/>
    </row>
    <row r="5431" spans="1:4" ht="13.5">
      <c r="A5431" s="201"/>
      <c r="B5431" s="201"/>
      <c r="C5431" s="201"/>
      <c r="D5431" s="361"/>
    </row>
    <row r="5432" spans="1:4" ht="13.5">
      <c r="A5432" s="201"/>
      <c r="B5432" s="201"/>
      <c r="C5432" s="201"/>
      <c r="D5432" s="362"/>
    </row>
    <row r="5433" spans="1:4" ht="13.5">
      <c r="A5433" s="201"/>
      <c r="B5433" s="201"/>
      <c r="C5433" s="201"/>
      <c r="D5433" s="361"/>
    </row>
    <row r="5434" spans="1:4" ht="13.5">
      <c r="A5434" s="201"/>
      <c r="B5434" s="201"/>
      <c r="C5434" s="201"/>
      <c r="D5434" s="361"/>
    </row>
    <row r="5435" spans="1:4" ht="13.5">
      <c r="A5435" s="201"/>
      <c r="B5435" s="201"/>
      <c r="C5435" s="201"/>
      <c r="D5435" s="361"/>
    </row>
    <row r="5436" spans="1:4" ht="13.5">
      <c r="A5436" s="201"/>
      <c r="B5436" s="201"/>
      <c r="C5436" s="201"/>
      <c r="D5436" s="361"/>
    </row>
    <row r="5437" spans="1:4" ht="13.5">
      <c r="A5437" s="201"/>
      <c r="B5437" s="201"/>
      <c r="C5437" s="201"/>
      <c r="D5437" s="361"/>
    </row>
    <row r="5438" spans="1:4" ht="13.5">
      <c r="A5438" s="201"/>
      <c r="B5438" s="201"/>
      <c r="C5438" s="201"/>
      <c r="D5438" s="361"/>
    </row>
    <row r="5439" spans="1:4" ht="13.5">
      <c r="A5439" s="201"/>
      <c r="B5439" s="201"/>
      <c r="C5439" s="201"/>
      <c r="D5439" s="361"/>
    </row>
    <row r="5440" spans="1:4" ht="13.5">
      <c r="A5440" s="201"/>
      <c r="B5440" s="201"/>
      <c r="C5440" s="201"/>
      <c r="D5440" s="361"/>
    </row>
    <row r="5441" spans="1:4" ht="13.5">
      <c r="A5441" s="201"/>
      <c r="B5441" s="201"/>
      <c r="C5441" s="201"/>
      <c r="D5441" s="361"/>
    </row>
    <row r="5442" spans="1:4" ht="13.5">
      <c r="A5442" s="201"/>
      <c r="B5442" s="201"/>
      <c r="C5442" s="201"/>
      <c r="D5442" s="361"/>
    </row>
    <row r="5443" spans="1:4" ht="13.5">
      <c r="A5443" s="201"/>
      <c r="B5443" s="201"/>
      <c r="C5443" s="201"/>
      <c r="D5443" s="361"/>
    </row>
    <row r="5444" spans="1:4" ht="13.5">
      <c r="A5444" s="201"/>
      <c r="B5444" s="201"/>
      <c r="C5444" s="201"/>
      <c r="D5444" s="361"/>
    </row>
    <row r="5445" spans="1:4" ht="13.5">
      <c r="A5445" s="201"/>
      <c r="B5445" s="201"/>
      <c r="C5445" s="201"/>
      <c r="D5445" s="361"/>
    </row>
    <row r="5446" spans="1:4" ht="13.5">
      <c r="A5446" s="201"/>
      <c r="B5446" s="201"/>
      <c r="C5446" s="201"/>
      <c r="D5446" s="361"/>
    </row>
    <row r="5447" spans="1:4" ht="13.5">
      <c r="A5447" s="201"/>
      <c r="B5447" s="201"/>
      <c r="C5447" s="201"/>
      <c r="D5447" s="361"/>
    </row>
    <row r="5448" spans="1:4" ht="13.5">
      <c r="A5448" s="201"/>
      <c r="B5448" s="201"/>
      <c r="C5448" s="201"/>
      <c r="D5448" s="361"/>
    </row>
    <row r="5449" spans="1:4" ht="13.5">
      <c r="A5449" s="201"/>
      <c r="B5449" s="201"/>
      <c r="C5449" s="201"/>
      <c r="D5449" s="361"/>
    </row>
    <row r="5450" spans="1:4" ht="13.5">
      <c r="A5450" s="201"/>
      <c r="B5450" s="201"/>
      <c r="C5450" s="201"/>
      <c r="D5450" s="361"/>
    </row>
    <row r="5451" spans="1:4" ht="13.5">
      <c r="A5451" s="201"/>
      <c r="B5451" s="201"/>
      <c r="C5451" s="201"/>
      <c r="D5451" s="361"/>
    </row>
    <row r="5452" spans="1:4" ht="13.5">
      <c r="A5452" s="201"/>
      <c r="B5452" s="201"/>
      <c r="C5452" s="201"/>
      <c r="D5452" s="361"/>
    </row>
    <row r="5453" spans="1:4" ht="13.5">
      <c r="A5453" s="201"/>
      <c r="B5453" s="201"/>
      <c r="C5453" s="201"/>
      <c r="D5453" s="361"/>
    </row>
    <row r="5454" spans="1:4" ht="13.5">
      <c r="A5454" s="201"/>
      <c r="B5454" s="201"/>
      <c r="C5454" s="201"/>
      <c r="D5454" s="361"/>
    </row>
    <row r="5455" spans="1:4" ht="13.5">
      <c r="A5455" s="201"/>
      <c r="B5455" s="201"/>
      <c r="C5455" s="201"/>
      <c r="D5455" s="361"/>
    </row>
    <row r="5456" spans="1:4" ht="13.5">
      <c r="A5456" s="201"/>
      <c r="B5456" s="201"/>
      <c r="C5456" s="201"/>
      <c r="D5456" s="361"/>
    </row>
    <row r="5457" spans="1:4" ht="13.5">
      <c r="A5457" s="201"/>
      <c r="B5457" s="201"/>
      <c r="C5457" s="201"/>
      <c r="D5457" s="361"/>
    </row>
    <row r="5458" spans="1:4" ht="13.5">
      <c r="A5458" s="201"/>
      <c r="B5458" s="201"/>
      <c r="C5458" s="201"/>
      <c r="D5458" s="361"/>
    </row>
    <row r="5459" spans="1:4" ht="13.5">
      <c r="A5459" s="201"/>
      <c r="B5459" s="201"/>
      <c r="C5459" s="201"/>
      <c r="D5459" s="361"/>
    </row>
    <row r="5460" spans="1:4" ht="13.5">
      <c r="A5460" s="201"/>
      <c r="B5460" s="201"/>
      <c r="C5460" s="201"/>
      <c r="D5460" s="361"/>
    </row>
    <row r="5461" spans="1:4" ht="13.5">
      <c r="A5461" s="201"/>
      <c r="B5461" s="201"/>
      <c r="C5461" s="201"/>
      <c r="D5461" s="361"/>
    </row>
    <row r="5462" spans="1:4" ht="13.5">
      <c r="A5462" s="201"/>
      <c r="B5462" s="201"/>
      <c r="C5462" s="201"/>
      <c r="D5462" s="361"/>
    </row>
    <row r="5463" spans="1:4" ht="13.5">
      <c r="A5463" s="201"/>
      <c r="B5463" s="201"/>
      <c r="C5463" s="201"/>
      <c r="D5463" s="361"/>
    </row>
    <row r="5464" spans="1:4" ht="13.5">
      <c r="A5464" s="201"/>
      <c r="B5464" s="201"/>
      <c r="C5464" s="201"/>
      <c r="D5464" s="361"/>
    </row>
    <row r="5465" spans="1:4" ht="13.5">
      <c r="A5465" s="201"/>
      <c r="B5465" s="201"/>
      <c r="C5465" s="201"/>
      <c r="D5465" s="361"/>
    </row>
    <row r="5466" spans="1:4" ht="13.5">
      <c r="A5466" s="201"/>
      <c r="B5466" s="201"/>
      <c r="C5466" s="201"/>
      <c r="D5466" s="361"/>
    </row>
    <row r="5467" spans="1:4" ht="13.5">
      <c r="A5467" s="201"/>
      <c r="B5467" s="201"/>
      <c r="C5467" s="201"/>
      <c r="D5467" s="361"/>
    </row>
    <row r="5468" spans="1:4" ht="13.5">
      <c r="A5468" s="201"/>
      <c r="B5468" s="201"/>
      <c r="C5468" s="201"/>
      <c r="D5468" s="361"/>
    </row>
    <row r="5469" spans="1:4" ht="13.5">
      <c r="A5469" s="201"/>
      <c r="B5469" s="201"/>
      <c r="C5469" s="201"/>
      <c r="D5469" s="361"/>
    </row>
    <row r="5470" spans="1:4" ht="13.5">
      <c r="A5470" s="201"/>
      <c r="B5470" s="201"/>
      <c r="C5470" s="201"/>
      <c r="D5470" s="361"/>
    </row>
    <row r="5471" spans="1:4" ht="13.5">
      <c r="A5471" s="201"/>
      <c r="B5471" s="201"/>
      <c r="C5471" s="201"/>
      <c r="D5471" s="361"/>
    </row>
    <row r="5472" spans="1:4" ht="13.5">
      <c r="A5472" s="201"/>
      <c r="B5472" s="201"/>
      <c r="C5472" s="201"/>
      <c r="D5472" s="361"/>
    </row>
    <row r="5473" spans="1:4" ht="13.5">
      <c r="A5473" s="201"/>
      <c r="B5473" s="201"/>
      <c r="C5473" s="201"/>
      <c r="D5473" s="361"/>
    </row>
    <row r="5474" spans="1:4" ht="13.5">
      <c r="A5474" s="201"/>
      <c r="B5474" s="201"/>
      <c r="C5474" s="201"/>
      <c r="D5474" s="361"/>
    </row>
    <row r="5475" spans="1:4" ht="13.5">
      <c r="A5475" s="201"/>
      <c r="B5475" s="201"/>
      <c r="C5475" s="201"/>
      <c r="D5475" s="361"/>
    </row>
    <row r="5476" spans="1:4" ht="13.5">
      <c r="A5476" s="201"/>
      <c r="B5476" s="201"/>
      <c r="C5476" s="201"/>
      <c r="D5476" s="361"/>
    </row>
    <row r="5477" spans="1:4" ht="13.5">
      <c r="A5477" s="201"/>
      <c r="B5477" s="201"/>
      <c r="C5477" s="201"/>
      <c r="D5477" s="361"/>
    </row>
    <row r="5478" spans="1:4" ht="13.5">
      <c r="A5478" s="201"/>
      <c r="B5478" s="201"/>
      <c r="C5478" s="201"/>
      <c r="D5478" s="361"/>
    </row>
    <row r="5479" spans="1:4" ht="13.5">
      <c r="A5479" s="201"/>
      <c r="B5479" s="201"/>
      <c r="C5479" s="201"/>
      <c r="D5479" s="361"/>
    </row>
    <row r="5480" spans="1:4" ht="13.5">
      <c r="A5480" s="201"/>
      <c r="B5480" s="201"/>
      <c r="C5480" s="201"/>
      <c r="D5480" s="361"/>
    </row>
    <row r="5481" spans="1:4" ht="13.5">
      <c r="A5481" s="201"/>
      <c r="B5481" s="201"/>
      <c r="C5481" s="201"/>
      <c r="D5481" s="361"/>
    </row>
    <row r="5482" spans="1:4" ht="13.5">
      <c r="A5482" s="201"/>
      <c r="B5482" s="201"/>
      <c r="C5482" s="201"/>
      <c r="D5482" s="361"/>
    </row>
    <row r="5483" spans="1:4" ht="13.5">
      <c r="A5483" s="201"/>
      <c r="B5483" s="201"/>
      <c r="C5483" s="201"/>
      <c r="D5483" s="361"/>
    </row>
    <row r="5484" spans="1:4" ht="13.5">
      <c r="A5484" s="201"/>
      <c r="B5484" s="201"/>
      <c r="C5484" s="201"/>
      <c r="D5484" s="361"/>
    </row>
    <row r="5485" spans="1:4" ht="13.5">
      <c r="A5485" s="201"/>
      <c r="B5485" s="201"/>
      <c r="C5485" s="201"/>
      <c r="D5485" s="361"/>
    </row>
    <row r="5486" spans="1:4" ht="13.5">
      <c r="A5486" s="201"/>
      <c r="B5486" s="201"/>
      <c r="C5486" s="201"/>
      <c r="D5486" s="361"/>
    </row>
    <row r="5487" spans="1:4" ht="13.5">
      <c r="A5487" s="201"/>
      <c r="B5487" s="201"/>
      <c r="C5487" s="201"/>
      <c r="D5487" s="361"/>
    </row>
    <row r="5488" spans="1:4" ht="13.5">
      <c r="A5488" s="201"/>
      <c r="B5488" s="201"/>
      <c r="C5488" s="201"/>
      <c r="D5488" s="361"/>
    </row>
    <row r="5489" spans="1:4" ht="13.5">
      <c r="A5489" s="201"/>
      <c r="B5489" s="201"/>
      <c r="C5489" s="201"/>
      <c r="D5489" s="361"/>
    </row>
    <row r="5490" spans="1:4" ht="13.5">
      <c r="A5490" s="201"/>
      <c r="B5490" s="201"/>
      <c r="C5490" s="201"/>
      <c r="D5490" s="361"/>
    </row>
    <row r="5491" spans="1:4" ht="13.5">
      <c r="A5491" s="201"/>
      <c r="B5491" s="201"/>
      <c r="C5491" s="201"/>
      <c r="D5491" s="361"/>
    </row>
    <row r="5492" spans="1:4" ht="13.5">
      <c r="A5492" s="201"/>
      <c r="B5492" s="201"/>
      <c r="C5492" s="201"/>
      <c r="D5492" s="361"/>
    </row>
    <row r="5493" spans="1:4" ht="13.5">
      <c r="A5493" s="201"/>
      <c r="B5493" s="201"/>
      <c r="C5493" s="201"/>
      <c r="D5493" s="361"/>
    </row>
    <row r="5494" spans="1:4" ht="13.5">
      <c r="A5494" s="201"/>
      <c r="B5494" s="201"/>
      <c r="C5494" s="201"/>
      <c r="D5494" s="361"/>
    </row>
    <row r="5495" spans="1:4" ht="13.5">
      <c r="A5495" s="201"/>
      <c r="B5495" s="201"/>
      <c r="C5495" s="201"/>
      <c r="D5495" s="361"/>
    </row>
    <row r="5496" spans="1:4" ht="13.5">
      <c r="A5496" s="201"/>
      <c r="B5496" s="201"/>
      <c r="C5496" s="201"/>
      <c r="D5496" s="361"/>
    </row>
    <row r="5497" spans="1:4" ht="13.5">
      <c r="A5497" s="201"/>
      <c r="B5497" s="201"/>
      <c r="C5497" s="201"/>
      <c r="D5497" s="361"/>
    </row>
    <row r="5498" spans="1:4" ht="13.5">
      <c r="A5498" s="201"/>
      <c r="B5498" s="201"/>
      <c r="C5498" s="201"/>
      <c r="D5498" s="361"/>
    </row>
    <row r="5499" spans="1:4" ht="13.5">
      <c r="A5499" s="201"/>
      <c r="B5499" s="201"/>
      <c r="C5499" s="201"/>
      <c r="D5499" s="361"/>
    </row>
    <row r="5500" spans="1:4" ht="13.5">
      <c r="A5500" s="201"/>
      <c r="B5500" s="201"/>
      <c r="C5500" s="201"/>
      <c r="D5500" s="361"/>
    </row>
    <row r="5501" spans="1:4" ht="13.5">
      <c r="A5501" s="201"/>
      <c r="B5501" s="201"/>
      <c r="C5501" s="201"/>
      <c r="D5501" s="361"/>
    </row>
    <row r="5502" spans="1:4" ht="13.5">
      <c r="A5502" s="201"/>
      <c r="B5502" s="201"/>
      <c r="C5502" s="201"/>
      <c r="D5502" s="361"/>
    </row>
    <row r="5503" spans="1:4" ht="13.5">
      <c r="A5503" s="201"/>
      <c r="B5503" s="201"/>
      <c r="C5503" s="201"/>
      <c r="D5503" s="361"/>
    </row>
    <row r="5504" spans="1:4" ht="13.5">
      <c r="A5504" s="201"/>
      <c r="B5504" s="201"/>
      <c r="C5504" s="201"/>
      <c r="D5504" s="361"/>
    </row>
    <row r="5505" spans="1:4" ht="13.5">
      <c r="A5505" s="201"/>
      <c r="B5505" s="201"/>
      <c r="C5505" s="201"/>
      <c r="D5505" s="361"/>
    </row>
    <row r="5506" spans="1:4" ht="13.5">
      <c r="A5506" s="201"/>
      <c r="B5506" s="201"/>
      <c r="C5506" s="201"/>
      <c r="D5506" s="362"/>
    </row>
    <row r="5507" spans="1:4" ht="13.5">
      <c r="A5507" s="201"/>
      <c r="B5507" s="201"/>
      <c r="C5507" s="201"/>
      <c r="D5507" s="361"/>
    </row>
    <row r="5508" spans="1:4" ht="13.5">
      <c r="A5508" s="201"/>
      <c r="B5508" s="201"/>
      <c r="C5508" s="201"/>
      <c r="D5508" s="361"/>
    </row>
    <row r="5509" spans="1:4" ht="13.5">
      <c r="A5509" s="201"/>
      <c r="B5509" s="201"/>
      <c r="C5509" s="201"/>
      <c r="D5509" s="361"/>
    </row>
    <row r="5510" spans="1:4" ht="13.5">
      <c r="A5510" s="201"/>
      <c r="B5510" s="201"/>
      <c r="C5510" s="201"/>
      <c r="D5510" s="361"/>
    </row>
    <row r="5511" spans="1:4" ht="13.5">
      <c r="A5511" s="201"/>
      <c r="B5511" s="201"/>
      <c r="C5511" s="201"/>
      <c r="D5511" s="361"/>
    </row>
    <row r="5512" spans="1:4" ht="13.5">
      <c r="A5512" s="201"/>
      <c r="B5512" s="201"/>
      <c r="C5512" s="201"/>
      <c r="D5512" s="361"/>
    </row>
    <row r="5513" spans="1:4" ht="13.5">
      <c r="A5513" s="201"/>
      <c r="B5513" s="201"/>
      <c r="C5513" s="201"/>
      <c r="D5513" s="361"/>
    </row>
    <row r="5514" spans="1:4" ht="13.5">
      <c r="A5514" s="201"/>
      <c r="B5514" s="201"/>
      <c r="C5514" s="201"/>
      <c r="D5514" s="361"/>
    </row>
    <row r="5515" spans="1:4" ht="13.5">
      <c r="A5515" s="201"/>
      <c r="B5515" s="201"/>
      <c r="C5515" s="201"/>
      <c r="D5515" s="361"/>
    </row>
    <row r="5516" spans="1:4" ht="13.5">
      <c r="A5516" s="201"/>
      <c r="B5516" s="201"/>
      <c r="C5516" s="201"/>
      <c r="D5516" s="361"/>
    </row>
    <row r="5517" spans="1:4" ht="13.5">
      <c r="A5517" s="201"/>
      <c r="B5517" s="201"/>
      <c r="C5517" s="201"/>
      <c r="D5517" s="361"/>
    </row>
    <row r="5518" spans="1:4" ht="13.5">
      <c r="A5518" s="201"/>
      <c r="B5518" s="201"/>
      <c r="C5518" s="201"/>
      <c r="D5518" s="361"/>
    </row>
    <row r="5519" spans="1:4" ht="13.5">
      <c r="A5519" s="201"/>
      <c r="B5519" s="201"/>
      <c r="C5519" s="201"/>
      <c r="D5519" s="361"/>
    </row>
    <row r="5520" spans="1:4" ht="13.5">
      <c r="A5520" s="201"/>
      <c r="B5520" s="201"/>
      <c r="C5520" s="201"/>
      <c r="D5520" s="361"/>
    </row>
    <row r="5521" spans="1:4" ht="13.5">
      <c r="A5521" s="201"/>
      <c r="B5521" s="201"/>
      <c r="C5521" s="201"/>
      <c r="D5521" s="361"/>
    </row>
    <row r="5522" spans="1:4" ht="13.5">
      <c r="A5522" s="201"/>
      <c r="B5522" s="201"/>
      <c r="C5522" s="201"/>
      <c r="D5522" s="361"/>
    </row>
    <row r="5523" spans="1:4" ht="13.5">
      <c r="A5523" s="201"/>
      <c r="B5523" s="201"/>
      <c r="C5523" s="201"/>
      <c r="D5523" s="361"/>
    </row>
    <row r="5524" spans="1:4" ht="13.5">
      <c r="A5524" s="201"/>
      <c r="B5524" s="201"/>
      <c r="C5524" s="201"/>
      <c r="D5524" s="361"/>
    </row>
    <row r="5525" spans="1:4" ht="13.5">
      <c r="A5525" s="201"/>
      <c r="B5525" s="201"/>
      <c r="C5525" s="201"/>
      <c r="D5525" s="361"/>
    </row>
    <row r="5526" spans="1:4" ht="13.5">
      <c r="A5526" s="201"/>
      <c r="B5526" s="201"/>
      <c r="C5526" s="201"/>
      <c r="D5526" s="361"/>
    </row>
    <row r="5527" spans="1:4" ht="13.5">
      <c r="A5527" s="201"/>
      <c r="B5527" s="201"/>
      <c r="C5527" s="201"/>
      <c r="D5527" s="361"/>
    </row>
    <row r="5528" spans="1:4" ht="13.5">
      <c r="A5528" s="201"/>
      <c r="B5528" s="201"/>
      <c r="C5528" s="201"/>
      <c r="D5528" s="361"/>
    </row>
    <row r="5529" spans="1:4" ht="13.5">
      <c r="A5529" s="201"/>
      <c r="B5529" s="201"/>
      <c r="C5529" s="201"/>
      <c r="D5529" s="361"/>
    </row>
    <row r="5530" spans="1:4" ht="13.5">
      <c r="A5530" s="201"/>
      <c r="B5530" s="201"/>
      <c r="C5530" s="201"/>
      <c r="D5530" s="361"/>
    </row>
    <row r="5531" spans="1:4" ht="13.5">
      <c r="A5531" s="201"/>
      <c r="B5531" s="201"/>
      <c r="C5531" s="201"/>
      <c r="D5531" s="361"/>
    </row>
    <row r="5532" spans="1:4" ht="13.5">
      <c r="A5532" s="201"/>
      <c r="B5532" s="201"/>
      <c r="C5532" s="201"/>
      <c r="D5532" s="361"/>
    </row>
    <row r="5533" spans="1:4" ht="13.5">
      <c r="A5533" s="201"/>
      <c r="B5533" s="201"/>
      <c r="C5533" s="201"/>
      <c r="D5533" s="361"/>
    </row>
    <row r="5534" spans="1:4" ht="13.5">
      <c r="A5534" s="201"/>
      <c r="B5534" s="201"/>
      <c r="C5534" s="201"/>
      <c r="D5534" s="361"/>
    </row>
    <row r="5535" spans="1:4" ht="13.5">
      <c r="A5535" s="201"/>
      <c r="B5535" s="201"/>
      <c r="C5535" s="201"/>
      <c r="D5535" s="361"/>
    </row>
    <row r="5536" spans="1:4" ht="13.5">
      <c r="A5536" s="201"/>
      <c r="B5536" s="201"/>
      <c r="C5536" s="201"/>
      <c r="D5536" s="361"/>
    </row>
    <row r="5537" spans="1:4" ht="13.5">
      <c r="A5537" s="201"/>
      <c r="B5537" s="201"/>
      <c r="C5537" s="201"/>
      <c r="D5537" s="361"/>
    </row>
    <row r="5538" spans="1:4" ht="13.5">
      <c r="A5538" s="201"/>
      <c r="B5538" s="201"/>
      <c r="C5538" s="201"/>
      <c r="D5538" s="361"/>
    </row>
    <row r="5539" spans="1:4" ht="13.5">
      <c r="A5539" s="201"/>
      <c r="B5539" s="201"/>
      <c r="C5539" s="201"/>
      <c r="D5539" s="361"/>
    </row>
    <row r="5540" spans="1:4" ht="13.5">
      <c r="A5540" s="201"/>
      <c r="B5540" s="201"/>
      <c r="C5540" s="201"/>
      <c r="D5540" s="361"/>
    </row>
    <row r="5541" spans="1:4" ht="13.5">
      <c r="A5541" s="201"/>
      <c r="B5541" s="201"/>
      <c r="C5541" s="201"/>
      <c r="D5541" s="361"/>
    </row>
    <row r="5542" spans="1:4" ht="13.5">
      <c r="A5542" s="201"/>
      <c r="B5542" s="201"/>
      <c r="C5542" s="201"/>
      <c r="D5542" s="361"/>
    </row>
    <row r="5543" spans="1:4" ht="13.5">
      <c r="A5543" s="201"/>
      <c r="B5543" s="201"/>
      <c r="C5543" s="201"/>
      <c r="D5543" s="361"/>
    </row>
    <row r="5544" spans="1:4" ht="13.5">
      <c r="A5544" s="201"/>
      <c r="B5544" s="201"/>
      <c r="C5544" s="201"/>
      <c r="D5544" s="361"/>
    </row>
    <row r="5545" spans="1:4" ht="13.5">
      <c r="A5545" s="201"/>
      <c r="B5545" s="201"/>
      <c r="C5545" s="201"/>
      <c r="D5545" s="361"/>
    </row>
    <row r="5546" spans="1:4" ht="13.5">
      <c r="A5546" s="201"/>
      <c r="B5546" s="201"/>
      <c r="C5546" s="201"/>
      <c r="D5546" s="361"/>
    </row>
    <row r="5547" spans="1:4" ht="13.5">
      <c r="A5547" s="201"/>
      <c r="B5547" s="201"/>
      <c r="C5547" s="201"/>
      <c r="D5547" s="361"/>
    </row>
    <row r="5548" spans="1:4" ht="13.5">
      <c r="A5548" s="201"/>
      <c r="B5548" s="201"/>
      <c r="C5548" s="201"/>
      <c r="D5548" s="361"/>
    </row>
    <row r="5549" spans="1:4" ht="13.5">
      <c r="A5549" s="201"/>
      <c r="B5549" s="201"/>
      <c r="C5549" s="201"/>
      <c r="D5549" s="361"/>
    </row>
    <row r="5550" spans="1:4" ht="13.5">
      <c r="A5550" s="201"/>
      <c r="B5550" s="201"/>
      <c r="C5550" s="201"/>
      <c r="D5550" s="361"/>
    </row>
    <row r="5551" spans="1:4" ht="13.5">
      <c r="A5551" s="201"/>
      <c r="B5551" s="201"/>
      <c r="C5551" s="201"/>
      <c r="D5551" s="361"/>
    </row>
    <row r="5552" spans="1:4" ht="13.5">
      <c r="A5552" s="201"/>
      <c r="B5552" s="201"/>
      <c r="C5552" s="201"/>
      <c r="D5552" s="361"/>
    </row>
    <row r="5553" spans="1:4" ht="13.5">
      <c r="A5553" s="201"/>
      <c r="B5553" s="201"/>
      <c r="C5553" s="201"/>
      <c r="D5553" s="361"/>
    </row>
    <row r="5554" spans="1:4" ht="13.5">
      <c r="A5554" s="201"/>
      <c r="B5554" s="201"/>
      <c r="C5554" s="201"/>
      <c r="D5554" s="361"/>
    </row>
    <row r="5555" spans="1:4" ht="13.5">
      <c r="A5555" s="201"/>
      <c r="B5555" s="201"/>
      <c r="C5555" s="201"/>
      <c r="D5555" s="361"/>
    </row>
    <row r="5556" spans="1:4" ht="13.5">
      <c r="A5556" s="201"/>
      <c r="B5556" s="201"/>
      <c r="C5556" s="201"/>
      <c r="D5556" s="361"/>
    </row>
    <row r="5557" spans="1:4" ht="13.5">
      <c r="A5557" s="201"/>
      <c r="B5557" s="201"/>
      <c r="C5557" s="201"/>
      <c r="D5557" s="361"/>
    </row>
    <row r="5558" spans="1:4" ht="13.5">
      <c r="A5558" s="201"/>
      <c r="B5558" s="201"/>
      <c r="C5558" s="201"/>
      <c r="D5558" s="361"/>
    </row>
    <row r="5559" spans="1:4" ht="13.5">
      <c r="A5559" s="201"/>
      <c r="B5559" s="201"/>
      <c r="C5559" s="201"/>
      <c r="D5559" s="361"/>
    </row>
    <row r="5560" spans="1:4" ht="13.5">
      <c r="A5560" s="201"/>
      <c r="B5560" s="201"/>
      <c r="C5560" s="201"/>
      <c r="D5560" s="361"/>
    </row>
    <row r="5561" spans="1:4" ht="13.5">
      <c r="A5561" s="201"/>
      <c r="B5561" s="201"/>
      <c r="C5561" s="201"/>
      <c r="D5561" s="361"/>
    </row>
    <row r="5562" spans="1:4" ht="13.5">
      <c r="A5562" s="201"/>
      <c r="B5562" s="201"/>
      <c r="C5562" s="201"/>
      <c r="D5562" s="361"/>
    </row>
    <row r="5563" spans="1:4" ht="13.5">
      <c r="A5563" s="201"/>
      <c r="B5563" s="201"/>
      <c r="C5563" s="201"/>
      <c r="D5563" s="361"/>
    </row>
    <row r="5564" spans="1:4" ht="13.5">
      <c r="A5564" s="201"/>
      <c r="B5564" s="201"/>
      <c r="C5564" s="201"/>
      <c r="D5564" s="361"/>
    </row>
    <row r="5565" spans="1:4" ht="13.5">
      <c r="A5565" s="201"/>
      <c r="B5565" s="201"/>
      <c r="C5565" s="201"/>
      <c r="D5565" s="361"/>
    </row>
    <row r="5566" spans="1:4" ht="13.5">
      <c r="A5566" s="201"/>
      <c r="B5566" s="201"/>
      <c r="C5566" s="201"/>
      <c r="D5566" s="361"/>
    </row>
    <row r="5567" spans="1:4" ht="13.5">
      <c r="A5567" s="201"/>
      <c r="B5567" s="201"/>
      <c r="C5567" s="201"/>
      <c r="D5567" s="361"/>
    </row>
    <row r="5568" spans="1:4" ht="13.5">
      <c r="A5568" s="201"/>
      <c r="B5568" s="201"/>
      <c r="C5568" s="201"/>
      <c r="D5568" s="361"/>
    </row>
    <row r="5569" spans="1:4" ht="13.5">
      <c r="A5569" s="201"/>
      <c r="B5569" s="201"/>
      <c r="C5569" s="201"/>
      <c r="D5569" s="361"/>
    </row>
    <row r="5570" spans="1:4" ht="13.5">
      <c r="A5570" s="201"/>
      <c r="B5570" s="201"/>
      <c r="C5570" s="201"/>
      <c r="D5570" s="361"/>
    </row>
    <row r="5571" spans="1:4" ht="13.5">
      <c r="A5571" s="201"/>
      <c r="B5571" s="201"/>
      <c r="C5571" s="201"/>
      <c r="D5571" s="361"/>
    </row>
    <row r="5572" spans="1:4" ht="13.5">
      <c r="A5572" s="201"/>
      <c r="B5572" s="201"/>
      <c r="C5572" s="201"/>
      <c r="D5572" s="361"/>
    </row>
    <row r="5573" spans="1:4" ht="13.5">
      <c r="A5573" s="201"/>
      <c r="B5573" s="201"/>
      <c r="C5573" s="201"/>
      <c r="D5573" s="361"/>
    </row>
    <row r="5574" spans="1:4" ht="13.5">
      <c r="A5574" s="201"/>
      <c r="B5574" s="201"/>
      <c r="C5574" s="201"/>
      <c r="D5574" s="361"/>
    </row>
    <row r="5575" spans="1:4" ht="13.5">
      <c r="A5575" s="201"/>
      <c r="B5575" s="201"/>
      <c r="C5575" s="201"/>
      <c r="D5575" s="361"/>
    </row>
    <row r="5576" spans="1:4" ht="13.5">
      <c r="A5576" s="201"/>
      <c r="B5576" s="201"/>
      <c r="C5576" s="201"/>
      <c r="D5576" s="361"/>
    </row>
    <row r="5577" spans="1:4" ht="13.5">
      <c r="A5577" s="201"/>
      <c r="B5577" s="201"/>
      <c r="C5577" s="201"/>
      <c r="D5577" s="361"/>
    </row>
    <row r="5578" spans="1:4" ht="13.5">
      <c r="A5578" s="201"/>
      <c r="B5578" s="201"/>
      <c r="C5578" s="201"/>
      <c r="D5578" s="361"/>
    </row>
    <row r="5579" spans="1:4" ht="13.5">
      <c r="A5579" s="201"/>
      <c r="B5579" s="201"/>
      <c r="C5579" s="201"/>
      <c r="D5579" s="361"/>
    </row>
    <row r="5580" spans="1:4" ht="13.5">
      <c r="A5580" s="201"/>
      <c r="B5580" s="201"/>
      <c r="C5580" s="201"/>
      <c r="D5580" s="361"/>
    </row>
    <row r="5581" spans="1:4" ht="13.5">
      <c r="A5581" s="201"/>
      <c r="B5581" s="201"/>
      <c r="C5581" s="201"/>
      <c r="D5581" s="361"/>
    </row>
    <row r="5582" spans="1:4" ht="13.5">
      <c r="A5582" s="201"/>
      <c r="B5582" s="201"/>
      <c r="C5582" s="201"/>
      <c r="D5582" s="361"/>
    </row>
    <row r="5583" spans="1:4" ht="13.5">
      <c r="A5583" s="201"/>
      <c r="B5583" s="201"/>
      <c r="C5583" s="201"/>
      <c r="D5583" s="361"/>
    </row>
    <row r="5584" spans="1:4" ht="13.5">
      <c r="A5584" s="201"/>
      <c r="B5584" s="201"/>
      <c r="C5584" s="201"/>
      <c r="D5584" s="361"/>
    </row>
    <row r="5585" spans="1:4" ht="13.5">
      <c r="A5585" s="201"/>
      <c r="B5585" s="201"/>
      <c r="C5585" s="201"/>
      <c r="D5585" s="361"/>
    </row>
    <row r="5586" spans="1:4" ht="13.5">
      <c r="A5586" s="201"/>
      <c r="B5586" s="201"/>
      <c r="C5586" s="201"/>
      <c r="D5586" s="361"/>
    </row>
    <row r="5587" spans="1:4" ht="13.5">
      <c r="A5587" s="201"/>
      <c r="B5587" s="201"/>
      <c r="C5587" s="201"/>
      <c r="D5587" s="361"/>
    </row>
    <row r="5588" spans="1:4" ht="13.5">
      <c r="A5588" s="201"/>
      <c r="B5588" s="201"/>
      <c r="C5588" s="201"/>
      <c r="D5588" s="361"/>
    </row>
    <row r="5589" spans="1:4" ht="13.5">
      <c r="A5589" s="201"/>
      <c r="B5589" s="201"/>
      <c r="C5589" s="201"/>
      <c r="D5589" s="361"/>
    </row>
    <row r="5590" spans="1:4" ht="13.5">
      <c r="A5590" s="201"/>
      <c r="B5590" s="201"/>
      <c r="C5590" s="201"/>
      <c r="D5590" s="361"/>
    </row>
    <row r="5591" spans="1:4" ht="13.5">
      <c r="A5591" s="201"/>
      <c r="B5591" s="201"/>
      <c r="C5591" s="201"/>
      <c r="D5591" s="361"/>
    </row>
    <row r="5592" spans="1:4" ht="13.5">
      <c r="A5592" s="201"/>
      <c r="B5592" s="201"/>
      <c r="C5592" s="201"/>
      <c r="D5592" s="361"/>
    </row>
    <row r="5593" spans="1:4" ht="13.5">
      <c r="A5593" s="201"/>
      <c r="B5593" s="201"/>
      <c r="C5593" s="201"/>
      <c r="D5593" s="361"/>
    </row>
    <row r="5594" spans="1:4" ht="13.5">
      <c r="A5594" s="201"/>
      <c r="B5594" s="201"/>
      <c r="C5594" s="201"/>
      <c r="D5594" s="361"/>
    </row>
    <row r="5595" spans="1:4" ht="13.5">
      <c r="A5595" s="201"/>
      <c r="B5595" s="201"/>
      <c r="C5595" s="201"/>
      <c r="D5595" s="361"/>
    </row>
    <row r="5596" spans="1:4" ht="13.5">
      <c r="A5596" s="201"/>
      <c r="B5596" s="201"/>
      <c r="C5596" s="201"/>
      <c r="D5596" s="361"/>
    </row>
    <row r="5597" spans="1:4" ht="13.5">
      <c r="A5597" s="201"/>
      <c r="B5597" s="201"/>
      <c r="C5597" s="201"/>
      <c r="D5597" s="361"/>
    </row>
    <row r="5598" spans="1:4" ht="13.5">
      <c r="A5598" s="201"/>
      <c r="B5598" s="201"/>
      <c r="C5598" s="201"/>
      <c r="D5598" s="361"/>
    </row>
    <row r="5599" spans="1:4" ht="13.5">
      <c r="A5599" s="201"/>
      <c r="B5599" s="201"/>
      <c r="C5599" s="201"/>
      <c r="D5599" s="361"/>
    </row>
    <row r="5600" spans="1:4" ht="13.5">
      <c r="A5600" s="201"/>
      <c r="B5600" s="201"/>
      <c r="C5600" s="201"/>
      <c r="D5600" s="361"/>
    </row>
    <row r="5601" spans="1:4" ht="13.5">
      <c r="A5601" s="201"/>
      <c r="B5601" s="201"/>
      <c r="C5601" s="201"/>
      <c r="D5601" s="361"/>
    </row>
    <row r="5602" spans="1:4" ht="13.5">
      <c r="A5602" s="201"/>
      <c r="B5602" s="201"/>
      <c r="C5602" s="201"/>
      <c r="D5602" s="361"/>
    </row>
    <row r="5603" spans="1:4" ht="13.5">
      <c r="A5603" s="201"/>
      <c r="B5603" s="201"/>
      <c r="C5603" s="201"/>
      <c r="D5603" s="361"/>
    </row>
    <row r="5604" spans="1:4" ht="13.5">
      <c r="A5604" s="201"/>
      <c r="B5604" s="201"/>
      <c r="C5604" s="201"/>
      <c r="D5604" s="361"/>
    </row>
    <row r="5605" spans="1:4" ht="13.5">
      <c r="A5605" s="201"/>
      <c r="B5605" s="201"/>
      <c r="C5605" s="201"/>
      <c r="D5605" s="361"/>
    </row>
    <row r="5606" spans="1:4" ht="13.5">
      <c r="A5606" s="201"/>
      <c r="B5606" s="201"/>
      <c r="C5606" s="201"/>
      <c r="D5606" s="361"/>
    </row>
    <row r="5607" spans="1:4" ht="13.5">
      <c r="A5607" s="201"/>
      <c r="B5607" s="201"/>
      <c r="C5607" s="201"/>
      <c r="D5607" s="361"/>
    </row>
    <row r="5608" spans="1:4" ht="13.5">
      <c r="A5608" s="201"/>
      <c r="B5608" s="201"/>
      <c r="C5608" s="201"/>
      <c r="D5608" s="361"/>
    </row>
    <row r="5609" spans="1:4" ht="13.5">
      <c r="A5609" s="201"/>
      <c r="B5609" s="201"/>
      <c r="C5609" s="201"/>
      <c r="D5609" s="361"/>
    </row>
    <row r="5610" spans="1:4" ht="13.5">
      <c r="A5610" s="201"/>
      <c r="B5610" s="201"/>
      <c r="C5610" s="201"/>
      <c r="D5610" s="361"/>
    </row>
    <row r="5611" spans="1:4" ht="13.5">
      <c r="A5611" s="201"/>
      <c r="B5611" s="201"/>
      <c r="C5611" s="201"/>
      <c r="D5611" s="361"/>
    </row>
    <row r="5612" spans="1:4" ht="13.5">
      <c r="A5612" s="201"/>
      <c r="B5612" s="201"/>
      <c r="C5612" s="201"/>
      <c r="D5612" s="361"/>
    </row>
    <row r="5613" spans="1:4" ht="13.5">
      <c r="A5613" s="201"/>
      <c r="B5613" s="201"/>
      <c r="C5613" s="201"/>
      <c r="D5613" s="361"/>
    </row>
    <row r="5614" spans="1:4" ht="13.5">
      <c r="A5614" s="201"/>
      <c r="B5614" s="201"/>
      <c r="C5614" s="201"/>
      <c r="D5614" s="361"/>
    </row>
    <row r="5615" spans="1:4" ht="13.5">
      <c r="A5615" s="201"/>
      <c r="B5615" s="201"/>
      <c r="C5615" s="201"/>
      <c r="D5615" s="361"/>
    </row>
    <row r="5616" spans="1:4" ht="13.5">
      <c r="A5616" s="201"/>
      <c r="B5616" s="201"/>
      <c r="C5616" s="201"/>
      <c r="D5616" s="361"/>
    </row>
    <row r="5617" spans="1:4" ht="13.5">
      <c r="A5617" s="201"/>
      <c r="B5617" s="201"/>
      <c r="C5617" s="201"/>
      <c r="D5617" s="361"/>
    </row>
    <row r="5618" spans="1:4" ht="13.5">
      <c r="A5618" s="201"/>
      <c r="B5618" s="201"/>
      <c r="C5618" s="201"/>
      <c r="D5618" s="361"/>
    </row>
    <row r="5619" spans="1:4" ht="13.5">
      <c r="A5619" s="201"/>
      <c r="B5619" s="201"/>
      <c r="C5619" s="201"/>
      <c r="D5619" s="361"/>
    </row>
    <row r="5620" spans="1:4" ht="13.5">
      <c r="A5620" s="201"/>
      <c r="B5620" s="201"/>
      <c r="C5620" s="201"/>
      <c r="D5620" s="361"/>
    </row>
    <row r="5621" spans="1:4" ht="13.5">
      <c r="A5621" s="201"/>
      <c r="B5621" s="201"/>
      <c r="C5621" s="201"/>
      <c r="D5621" s="361"/>
    </row>
    <row r="5622" spans="1:4" ht="13.5">
      <c r="A5622" s="201"/>
      <c r="B5622" s="201"/>
      <c r="C5622" s="201"/>
      <c r="D5622" s="361"/>
    </row>
    <row r="5623" spans="1:4" ht="13.5">
      <c r="A5623" s="201"/>
      <c r="B5623" s="201"/>
      <c r="C5623" s="201"/>
      <c r="D5623" s="361"/>
    </row>
    <row r="5624" spans="1:4" ht="13.5">
      <c r="A5624" s="201"/>
      <c r="B5624" s="201"/>
      <c r="C5624" s="201"/>
      <c r="D5624" s="361"/>
    </row>
    <row r="5625" spans="1:4" ht="13.5">
      <c r="A5625" s="201"/>
      <c r="B5625" s="201"/>
      <c r="C5625" s="201"/>
      <c r="D5625" s="361"/>
    </row>
    <row r="5626" spans="1:4" ht="13.5">
      <c r="A5626" s="201"/>
      <c r="B5626" s="201"/>
      <c r="C5626" s="201"/>
      <c r="D5626" s="361"/>
    </row>
    <row r="5627" spans="1:4" ht="13.5">
      <c r="A5627" s="201"/>
      <c r="B5627" s="201"/>
      <c r="C5627" s="201"/>
      <c r="D5627" s="361"/>
    </row>
    <row r="5628" spans="1:4" ht="13.5">
      <c r="A5628" s="201"/>
      <c r="B5628" s="201"/>
      <c r="C5628" s="201"/>
      <c r="D5628" s="361"/>
    </row>
    <row r="5629" spans="1:4" ht="13.5">
      <c r="A5629" s="201"/>
      <c r="B5629" s="201"/>
      <c r="C5629" s="201"/>
      <c r="D5629" s="361"/>
    </row>
    <row r="5630" spans="1:4" ht="13.5">
      <c r="A5630" s="201"/>
      <c r="B5630" s="201"/>
      <c r="C5630" s="201"/>
      <c r="D5630" s="361"/>
    </row>
    <row r="5631" spans="1:4" ht="13.5">
      <c r="A5631" s="201"/>
      <c r="B5631" s="201"/>
      <c r="C5631" s="201"/>
      <c r="D5631" s="361"/>
    </row>
    <row r="5632" spans="1:4" ht="13.5">
      <c r="A5632" s="201"/>
      <c r="B5632" s="201"/>
      <c r="C5632" s="201"/>
      <c r="D5632" s="361"/>
    </row>
    <row r="5633" spans="1:4" ht="13.5">
      <c r="A5633" s="201"/>
      <c r="B5633" s="201"/>
      <c r="C5633" s="201"/>
      <c r="D5633" s="361"/>
    </row>
    <row r="5634" spans="1:4" ht="13.5">
      <c r="A5634" s="201"/>
      <c r="B5634" s="201"/>
      <c r="C5634" s="201"/>
      <c r="D5634" s="361"/>
    </row>
    <row r="5635" spans="1:4" ht="13.5">
      <c r="A5635" s="201"/>
      <c r="B5635" s="201"/>
      <c r="C5635" s="201"/>
      <c r="D5635" s="361"/>
    </row>
    <row r="5636" spans="1:4" ht="13.5">
      <c r="A5636" s="201"/>
      <c r="B5636" s="201"/>
      <c r="C5636" s="201"/>
      <c r="D5636" s="361"/>
    </row>
    <row r="5637" spans="1:4" ht="13.5">
      <c r="A5637" s="201"/>
      <c r="B5637" s="201"/>
      <c r="C5637" s="201"/>
      <c r="D5637" s="361"/>
    </row>
    <row r="5638" spans="1:4" ht="13.5">
      <c r="A5638" s="201"/>
      <c r="B5638" s="201"/>
      <c r="C5638" s="201"/>
      <c r="D5638" s="361"/>
    </row>
    <row r="5639" spans="1:4" ht="13.5">
      <c r="A5639" s="201"/>
      <c r="B5639" s="201"/>
      <c r="C5639" s="201"/>
      <c r="D5639" s="361"/>
    </row>
    <row r="5640" spans="1:4" ht="13.5">
      <c r="A5640" s="201"/>
      <c r="B5640" s="201"/>
      <c r="C5640" s="201"/>
      <c r="D5640" s="361"/>
    </row>
    <row r="5641" spans="1:4" ht="13.5">
      <c r="A5641" s="201"/>
      <c r="B5641" s="201"/>
      <c r="C5641" s="201"/>
      <c r="D5641" s="361"/>
    </row>
    <row r="5642" spans="1:4" ht="13.5">
      <c r="A5642" s="201"/>
      <c r="B5642" s="201"/>
      <c r="C5642" s="201"/>
      <c r="D5642" s="361"/>
    </row>
    <row r="5643" spans="1:4" ht="13.5">
      <c r="A5643" s="201"/>
      <c r="B5643" s="201"/>
      <c r="C5643" s="201"/>
      <c r="D5643" s="361"/>
    </row>
    <row r="5644" spans="1:4" ht="13.5">
      <c r="A5644" s="201"/>
      <c r="B5644" s="201"/>
      <c r="C5644" s="201"/>
      <c r="D5644" s="361"/>
    </row>
    <row r="5645" spans="1:4" ht="13.5">
      <c r="A5645" s="201"/>
      <c r="B5645" s="201"/>
      <c r="C5645" s="201"/>
      <c r="D5645" s="361"/>
    </row>
    <row r="5646" spans="1:4" ht="13.5">
      <c r="A5646" s="201"/>
      <c r="B5646" s="201"/>
      <c r="C5646" s="201"/>
      <c r="D5646" s="361"/>
    </row>
    <row r="5647" spans="1:4" ht="13.5">
      <c r="A5647" s="201"/>
      <c r="B5647" s="201"/>
      <c r="C5647" s="201"/>
      <c r="D5647" s="361"/>
    </row>
    <row r="5648" spans="1:4" ht="13.5">
      <c r="A5648" s="201"/>
      <c r="B5648" s="201"/>
      <c r="C5648" s="201"/>
      <c r="D5648" s="361"/>
    </row>
    <row r="5649" spans="1:4" ht="13.5">
      <c r="A5649" s="201"/>
      <c r="B5649" s="201"/>
      <c r="C5649" s="201"/>
      <c r="D5649" s="361"/>
    </row>
    <row r="5650" spans="1:4" ht="13.5">
      <c r="A5650" s="201"/>
      <c r="B5650" s="201"/>
      <c r="C5650" s="201"/>
      <c r="D5650" s="361"/>
    </row>
    <row r="5651" spans="1:4" ht="13.5">
      <c r="A5651" s="201"/>
      <c r="B5651" s="201"/>
      <c r="C5651" s="201"/>
      <c r="D5651" s="361"/>
    </row>
    <row r="5652" spans="1:4" ht="13.5">
      <c r="A5652" s="201"/>
      <c r="B5652" s="201"/>
      <c r="C5652" s="201"/>
      <c r="D5652" s="361"/>
    </row>
    <row r="5653" spans="1:4" ht="13.5">
      <c r="A5653" s="201"/>
      <c r="B5653" s="201"/>
      <c r="C5653" s="201"/>
      <c r="D5653" s="361"/>
    </row>
    <row r="5654" spans="1:4" ht="13.5">
      <c r="A5654" s="201"/>
      <c r="B5654" s="201"/>
      <c r="C5654" s="201"/>
      <c r="D5654" s="361"/>
    </row>
    <row r="5655" spans="1:4" ht="13.5">
      <c r="A5655" s="201"/>
      <c r="B5655" s="201"/>
      <c r="C5655" s="201"/>
      <c r="D5655" s="361"/>
    </row>
    <row r="5656" spans="1:4" ht="13.5">
      <c r="A5656" s="201"/>
      <c r="B5656" s="201"/>
      <c r="C5656" s="201"/>
      <c r="D5656" s="361"/>
    </row>
    <row r="5657" spans="1:4" ht="13.5">
      <c r="A5657" s="201"/>
      <c r="B5657" s="201"/>
      <c r="C5657" s="201"/>
      <c r="D5657" s="361"/>
    </row>
    <row r="5658" spans="1:4" ht="13.5">
      <c r="A5658" s="201"/>
      <c r="B5658" s="201"/>
      <c r="C5658" s="201"/>
      <c r="D5658" s="361"/>
    </row>
    <row r="5659" spans="1:4" ht="13.5">
      <c r="A5659" s="201"/>
      <c r="B5659" s="201"/>
      <c r="C5659" s="201"/>
      <c r="D5659" s="361"/>
    </row>
    <row r="5660" spans="1:4" ht="13.5">
      <c r="A5660" s="201"/>
      <c r="B5660" s="201"/>
      <c r="C5660" s="201"/>
      <c r="D5660" s="361"/>
    </row>
    <row r="5661" spans="1:4" ht="13.5">
      <c r="A5661" s="201"/>
      <c r="B5661" s="201"/>
      <c r="C5661" s="201"/>
      <c r="D5661" s="361"/>
    </row>
    <row r="5662" spans="1:4" ht="13.5">
      <c r="A5662" s="201"/>
      <c r="B5662" s="201"/>
      <c r="C5662" s="201"/>
      <c r="D5662" s="361"/>
    </row>
    <row r="5663" spans="1:4" ht="13.5">
      <c r="A5663" s="201"/>
      <c r="B5663" s="201"/>
      <c r="C5663" s="201"/>
      <c r="D5663" s="361"/>
    </row>
    <row r="5664" spans="1:4" ht="13.5">
      <c r="A5664" s="201"/>
      <c r="B5664" s="201"/>
      <c r="C5664" s="201"/>
      <c r="D5664" s="361"/>
    </row>
    <row r="5665" spans="1:4" ht="13.5">
      <c r="A5665" s="201"/>
      <c r="B5665" s="201"/>
      <c r="C5665" s="201"/>
      <c r="D5665" s="361"/>
    </row>
    <row r="5666" spans="1:4" ht="13.5">
      <c r="A5666" s="201"/>
      <c r="B5666" s="201"/>
      <c r="C5666" s="201"/>
      <c r="D5666" s="361"/>
    </row>
    <row r="5667" spans="1:4" ht="13.5">
      <c r="A5667" s="201"/>
      <c r="B5667" s="201"/>
      <c r="C5667" s="201"/>
      <c r="D5667" s="361"/>
    </row>
    <row r="5668" spans="1:4" ht="13.5">
      <c r="A5668" s="201"/>
      <c r="B5668" s="201"/>
      <c r="C5668" s="201"/>
      <c r="D5668" s="361"/>
    </row>
    <row r="5669" spans="1:4" ht="13.5">
      <c r="A5669" s="201"/>
      <c r="B5669" s="201"/>
      <c r="C5669" s="201"/>
      <c r="D5669" s="361"/>
    </row>
    <row r="5670" spans="1:4" ht="13.5">
      <c r="A5670" s="201"/>
      <c r="B5670" s="201"/>
      <c r="C5670" s="201"/>
      <c r="D5670" s="361"/>
    </row>
    <row r="5671" spans="1:4" ht="13.5">
      <c r="A5671" s="201"/>
      <c r="B5671" s="201"/>
      <c r="C5671" s="201"/>
      <c r="D5671" s="361"/>
    </row>
    <row r="5672" spans="1:4" ht="13.5">
      <c r="A5672" s="201"/>
      <c r="B5672" s="201"/>
      <c r="C5672" s="201"/>
      <c r="D5672" s="361"/>
    </row>
    <row r="5673" spans="1:4" ht="13.5">
      <c r="A5673" s="201"/>
      <c r="B5673" s="201"/>
      <c r="C5673" s="201"/>
      <c r="D5673" s="361"/>
    </row>
    <row r="5674" spans="1:4" ht="13.5">
      <c r="A5674" s="201"/>
      <c r="B5674" s="201"/>
      <c r="C5674" s="201"/>
      <c r="D5674" s="361"/>
    </row>
    <row r="5675" spans="1:4" ht="13.5">
      <c r="A5675" s="201"/>
      <c r="B5675" s="201"/>
      <c r="C5675" s="201"/>
      <c r="D5675" s="361"/>
    </row>
    <row r="5676" spans="1:4" ht="13.5">
      <c r="A5676" s="201"/>
      <c r="B5676" s="201"/>
      <c r="C5676" s="201"/>
      <c r="D5676" s="361"/>
    </row>
    <row r="5677" spans="1:4" ht="13.5">
      <c r="A5677" s="201"/>
      <c r="B5677" s="201"/>
      <c r="C5677" s="201"/>
      <c r="D5677" s="361"/>
    </row>
    <row r="5678" spans="1:4" ht="13.5">
      <c r="A5678" s="201"/>
      <c r="B5678" s="201"/>
      <c r="C5678" s="201"/>
      <c r="D5678" s="361"/>
    </row>
    <row r="5679" spans="1:4" ht="13.5">
      <c r="A5679" s="201"/>
      <c r="B5679" s="201"/>
      <c r="C5679" s="201"/>
      <c r="D5679" s="361"/>
    </row>
    <row r="5680" spans="1:4" ht="13.5">
      <c r="A5680" s="201"/>
      <c r="B5680" s="201"/>
      <c r="C5680" s="201"/>
      <c r="D5680" s="361"/>
    </row>
    <row r="5681" spans="1:4" ht="13.5">
      <c r="A5681" s="201"/>
      <c r="B5681" s="201"/>
      <c r="C5681" s="201"/>
      <c r="D5681" s="361"/>
    </row>
    <row r="5682" spans="1:4" ht="13.5">
      <c r="A5682" s="201"/>
      <c r="B5682" s="201"/>
      <c r="C5682" s="201"/>
      <c r="D5682" s="361"/>
    </row>
    <row r="5683" spans="1:4" ht="13.5">
      <c r="A5683" s="201"/>
      <c r="B5683" s="201"/>
      <c r="C5683" s="201"/>
      <c r="D5683" s="361"/>
    </row>
    <row r="5684" spans="1:4" ht="13.5">
      <c r="A5684" s="201"/>
      <c r="B5684" s="201"/>
      <c r="C5684" s="201"/>
      <c r="D5684" s="361"/>
    </row>
    <row r="5685" spans="1:4" ht="13.5">
      <c r="A5685" s="201"/>
      <c r="B5685" s="201"/>
      <c r="C5685" s="201"/>
      <c r="D5685" s="361"/>
    </row>
    <row r="5686" spans="1:4" ht="13.5">
      <c r="A5686" s="201"/>
      <c r="B5686" s="201"/>
      <c r="C5686" s="201"/>
      <c r="D5686" s="361"/>
    </row>
    <row r="5687" spans="1:4" ht="13.5">
      <c r="A5687" s="201"/>
      <c r="B5687" s="201"/>
      <c r="C5687" s="201"/>
      <c r="D5687" s="361"/>
    </row>
    <row r="5688" spans="1:4" ht="13.5">
      <c r="A5688" s="201"/>
      <c r="B5688" s="201"/>
      <c r="C5688" s="201"/>
      <c r="D5688" s="361"/>
    </row>
    <row r="5689" spans="1:4" ht="13.5">
      <c r="A5689" s="201"/>
      <c r="B5689" s="201"/>
      <c r="C5689" s="201"/>
      <c r="D5689" s="361"/>
    </row>
    <row r="5690" spans="1:4" ht="13.5">
      <c r="A5690" s="201"/>
      <c r="B5690" s="201"/>
      <c r="C5690" s="201"/>
      <c r="D5690" s="361"/>
    </row>
    <row r="5691" spans="1:4" ht="13.5">
      <c r="A5691" s="201"/>
      <c r="B5691" s="201"/>
      <c r="C5691" s="201"/>
      <c r="D5691" s="361"/>
    </row>
    <row r="5692" spans="1:4" ht="13.5">
      <c r="A5692" s="201"/>
      <c r="B5692" s="201"/>
      <c r="C5692" s="201"/>
      <c r="D5692" s="361"/>
    </row>
    <row r="5693" spans="1:4" ht="13.5">
      <c r="A5693" s="201"/>
      <c r="B5693" s="201"/>
      <c r="C5693" s="201"/>
      <c r="D5693" s="361"/>
    </row>
    <row r="5694" spans="1:4" ht="13.5">
      <c r="A5694" s="201"/>
      <c r="B5694" s="201"/>
      <c r="C5694" s="201"/>
      <c r="D5694" s="361"/>
    </row>
    <row r="5695" spans="1:4" ht="13.5">
      <c r="A5695" s="201"/>
      <c r="B5695" s="201"/>
      <c r="C5695" s="201"/>
      <c r="D5695" s="361"/>
    </row>
    <row r="5696" spans="1:4" ht="13.5">
      <c r="A5696" s="201"/>
      <c r="B5696" s="201"/>
      <c r="C5696" s="201"/>
      <c r="D5696" s="361"/>
    </row>
    <row r="5697" spans="1:4" ht="13.5">
      <c r="A5697" s="201"/>
      <c r="B5697" s="201"/>
      <c r="C5697" s="201"/>
      <c r="D5697" s="361"/>
    </row>
    <row r="5698" spans="1:4" ht="13.5">
      <c r="A5698" s="201"/>
      <c r="B5698" s="201"/>
      <c r="C5698" s="201"/>
      <c r="D5698" s="361"/>
    </row>
    <row r="5699" spans="1:4" ht="13.5">
      <c r="A5699" s="201"/>
      <c r="B5699" s="201"/>
      <c r="C5699" s="201"/>
      <c r="D5699" s="361"/>
    </row>
    <row r="5700" spans="1:4" ht="13.5">
      <c r="A5700" s="201"/>
      <c r="B5700" s="201"/>
      <c r="C5700" s="201"/>
      <c r="D5700" s="361"/>
    </row>
    <row r="5701" spans="1:4" ht="13.5">
      <c r="A5701" s="201"/>
      <c r="B5701" s="201"/>
      <c r="C5701" s="201"/>
      <c r="D5701" s="361"/>
    </row>
    <row r="5702" spans="1:4" ht="13.5">
      <c r="A5702" s="201"/>
      <c r="B5702" s="201"/>
      <c r="C5702" s="201"/>
      <c r="D5702" s="361"/>
    </row>
    <row r="5703" spans="1:4" ht="13.5">
      <c r="A5703" s="201"/>
      <c r="B5703" s="201"/>
      <c r="C5703" s="201"/>
      <c r="D5703" s="361"/>
    </row>
    <row r="5704" spans="1:4" ht="13.5">
      <c r="A5704" s="201"/>
      <c r="B5704" s="201"/>
      <c r="C5704" s="201"/>
      <c r="D5704" s="361"/>
    </row>
    <row r="5705" spans="1:4" ht="13.5">
      <c r="A5705" s="201"/>
      <c r="B5705" s="201"/>
      <c r="C5705" s="201"/>
      <c r="D5705" s="361"/>
    </row>
    <row r="5706" spans="1:4" ht="13.5">
      <c r="A5706" s="201"/>
      <c r="B5706" s="201"/>
      <c r="C5706" s="201"/>
      <c r="D5706" s="361"/>
    </row>
    <row r="5707" spans="1:4" ht="13.5">
      <c r="A5707" s="201"/>
      <c r="B5707" s="201"/>
      <c r="C5707" s="201"/>
      <c r="D5707" s="361"/>
    </row>
    <row r="5708" spans="1:4" ht="13.5">
      <c r="A5708" s="201"/>
      <c r="B5708" s="201"/>
      <c r="C5708" s="201"/>
      <c r="D5708" s="361"/>
    </row>
    <row r="5709" spans="1:4" ht="13.5">
      <c r="A5709" s="201"/>
      <c r="B5709" s="201"/>
      <c r="C5709" s="201"/>
      <c r="D5709" s="361"/>
    </row>
    <row r="5710" spans="1:4" ht="13.5">
      <c r="A5710" s="201"/>
      <c r="B5710" s="201"/>
      <c r="C5710" s="201"/>
      <c r="D5710" s="361"/>
    </row>
    <row r="5711" spans="1:4" ht="13.5">
      <c r="A5711" s="201"/>
      <c r="B5711" s="201"/>
      <c r="C5711" s="201"/>
      <c r="D5711" s="361"/>
    </row>
    <row r="5712" spans="1:4" ht="13.5">
      <c r="A5712" s="201"/>
      <c r="B5712" s="201"/>
      <c r="C5712" s="201"/>
      <c r="D5712" s="361"/>
    </row>
    <row r="5713" spans="1:4" ht="13.5">
      <c r="A5713" s="201"/>
      <c r="B5713" s="201"/>
      <c r="C5713" s="201"/>
      <c r="D5713" s="361"/>
    </row>
    <row r="5714" spans="1:4" ht="13.5">
      <c r="A5714" s="201"/>
      <c r="B5714" s="201"/>
      <c r="C5714" s="201"/>
      <c r="D5714" s="361"/>
    </row>
    <row r="5715" spans="1:4" ht="13.5">
      <c r="A5715" s="201"/>
      <c r="B5715" s="201"/>
      <c r="C5715" s="201"/>
      <c r="D5715" s="361"/>
    </row>
    <row r="5716" spans="1:4" ht="13.5">
      <c r="A5716" s="201"/>
      <c r="B5716" s="201"/>
      <c r="C5716" s="201"/>
      <c r="D5716" s="361"/>
    </row>
    <row r="5717" spans="1:4" ht="13.5">
      <c r="A5717" s="201"/>
      <c r="B5717" s="201"/>
      <c r="C5717" s="201"/>
      <c r="D5717" s="361"/>
    </row>
    <row r="5718" spans="1:4" ht="13.5">
      <c r="A5718" s="201"/>
      <c r="B5718" s="201"/>
      <c r="C5718" s="201"/>
      <c r="D5718" s="361"/>
    </row>
    <row r="5719" spans="1:4" ht="13.5">
      <c r="A5719" s="201"/>
      <c r="B5719" s="201"/>
      <c r="C5719" s="201"/>
      <c r="D5719" s="361"/>
    </row>
    <row r="5720" spans="1:4" ht="13.5">
      <c r="A5720" s="201"/>
      <c r="B5720" s="201"/>
      <c r="C5720" s="201"/>
      <c r="D5720" s="361"/>
    </row>
    <row r="5721" spans="1:4" ht="13.5">
      <c r="A5721" s="201"/>
      <c r="B5721" s="201"/>
      <c r="C5721" s="201"/>
      <c r="D5721" s="361"/>
    </row>
    <row r="5722" spans="1:4" ht="13.5">
      <c r="A5722" s="201"/>
      <c r="B5722" s="201"/>
      <c r="C5722" s="201"/>
      <c r="D5722" s="361"/>
    </row>
    <row r="5723" spans="1:4" ht="13.5">
      <c r="A5723" s="201"/>
      <c r="B5723" s="201"/>
      <c r="C5723" s="201"/>
      <c r="D5723" s="361"/>
    </row>
    <row r="5724" spans="1:4" ht="13.5">
      <c r="A5724" s="201"/>
      <c r="B5724" s="201"/>
      <c r="C5724" s="201"/>
      <c r="D5724" s="361"/>
    </row>
    <row r="5725" spans="1:4" ht="13.5">
      <c r="A5725" s="201"/>
      <c r="B5725" s="201"/>
      <c r="C5725" s="201"/>
      <c r="D5725" s="361"/>
    </row>
    <row r="5726" spans="1:4" ht="13.5">
      <c r="A5726" s="201"/>
      <c r="B5726" s="201"/>
      <c r="C5726" s="201"/>
      <c r="D5726" s="361"/>
    </row>
    <row r="5727" spans="1:4" ht="13.5">
      <c r="A5727" s="201"/>
      <c r="B5727" s="201"/>
      <c r="C5727" s="201"/>
      <c r="D5727" s="361"/>
    </row>
    <row r="5728" spans="1:4" ht="13.5">
      <c r="A5728" s="201"/>
      <c r="B5728" s="201"/>
      <c r="C5728" s="201"/>
      <c r="D5728" s="361"/>
    </row>
    <row r="5729" spans="1:4" ht="13.5">
      <c r="A5729" s="201"/>
      <c r="B5729" s="201"/>
      <c r="C5729" s="201"/>
      <c r="D5729" s="361"/>
    </row>
    <row r="5730" spans="1:4" ht="13.5">
      <c r="A5730" s="201"/>
      <c r="B5730" s="201"/>
      <c r="C5730" s="201"/>
      <c r="D5730" s="361"/>
    </row>
    <row r="5731" spans="1:4" ht="13.5">
      <c r="A5731" s="201"/>
      <c r="B5731" s="201"/>
      <c r="C5731" s="201"/>
      <c r="D5731" s="361"/>
    </row>
    <row r="5732" spans="1:4" ht="13.5">
      <c r="A5732" s="201"/>
      <c r="B5732" s="201"/>
      <c r="C5732" s="201"/>
      <c r="D5732" s="361"/>
    </row>
    <row r="5733" spans="1:4" ht="13.5">
      <c r="A5733" s="201"/>
      <c r="B5733" s="201"/>
      <c r="C5733" s="201"/>
      <c r="D5733" s="361"/>
    </row>
    <row r="5734" spans="1:4" ht="13.5">
      <c r="A5734" s="201"/>
      <c r="B5734" s="201"/>
      <c r="C5734" s="201"/>
      <c r="D5734" s="361"/>
    </row>
    <row r="5735" spans="1:4" ht="13.5">
      <c r="A5735" s="201"/>
      <c r="B5735" s="201"/>
      <c r="C5735" s="201"/>
      <c r="D5735" s="361"/>
    </row>
    <row r="5736" spans="1:4" ht="13.5">
      <c r="A5736" s="201"/>
      <c r="B5736" s="201"/>
      <c r="C5736" s="201"/>
      <c r="D5736" s="361"/>
    </row>
    <row r="5737" spans="1:4" ht="13.5">
      <c r="A5737" s="201"/>
      <c r="B5737" s="201"/>
      <c r="C5737" s="201"/>
      <c r="D5737" s="361"/>
    </row>
    <row r="5738" spans="1:4" ht="13.5">
      <c r="A5738" s="201"/>
      <c r="B5738" s="201"/>
      <c r="C5738" s="201"/>
      <c r="D5738" s="361"/>
    </row>
    <row r="5739" spans="1:4" ht="13.5">
      <c r="A5739" s="201"/>
      <c r="B5739" s="201"/>
      <c r="C5739" s="201"/>
      <c r="D5739" s="361"/>
    </row>
    <row r="5740" spans="1:4" ht="13.5">
      <c r="A5740" s="201"/>
      <c r="B5740" s="201"/>
      <c r="C5740" s="201"/>
      <c r="D5740" s="361"/>
    </row>
    <row r="5741" spans="1:4" ht="13.5">
      <c r="A5741" s="201"/>
      <c r="B5741" s="201"/>
      <c r="C5741" s="201"/>
      <c r="D5741" s="361"/>
    </row>
    <row r="5742" spans="1:4" ht="13.5">
      <c r="A5742" s="201"/>
      <c r="B5742" s="201"/>
      <c r="C5742" s="201"/>
      <c r="D5742" s="361"/>
    </row>
    <row r="5743" spans="1:4" ht="13.5">
      <c r="A5743" s="201"/>
      <c r="B5743" s="201"/>
      <c r="C5743" s="201"/>
      <c r="D5743" s="361"/>
    </row>
    <row r="5744" spans="1:4" ht="13.5">
      <c r="A5744" s="201"/>
      <c r="B5744" s="201"/>
      <c r="C5744" s="201"/>
      <c r="D5744" s="361"/>
    </row>
    <row r="5745" spans="1:4" ht="13.5">
      <c r="A5745" s="201"/>
      <c r="B5745" s="201"/>
      <c r="C5745" s="201"/>
      <c r="D5745" s="361"/>
    </row>
    <row r="5746" spans="1:4" ht="13.5">
      <c r="A5746" s="201"/>
      <c r="B5746" s="201"/>
      <c r="C5746" s="201"/>
      <c r="D5746" s="361"/>
    </row>
    <row r="5747" spans="1:4" ht="13.5">
      <c r="A5747" s="201"/>
      <c r="B5747" s="201"/>
      <c r="C5747" s="201"/>
      <c r="D5747" s="361"/>
    </row>
    <row r="5748" spans="1:4" ht="13.5">
      <c r="A5748" s="201"/>
      <c r="B5748" s="201"/>
      <c r="C5748" s="201"/>
      <c r="D5748" s="361"/>
    </row>
    <row r="5749" spans="1:4" ht="13.5">
      <c r="A5749" s="201"/>
      <c r="B5749" s="201"/>
      <c r="C5749" s="201"/>
      <c r="D5749" s="361"/>
    </row>
    <row r="5750" spans="1:4" ht="13.5">
      <c r="A5750" s="201"/>
      <c r="B5750" s="201"/>
      <c r="C5750" s="201"/>
      <c r="D5750" s="361"/>
    </row>
    <row r="5751" spans="1:4" ht="13.5">
      <c r="A5751" s="201"/>
      <c r="B5751" s="201"/>
      <c r="C5751" s="201"/>
      <c r="D5751" s="361"/>
    </row>
    <row r="5752" spans="1:4" ht="13.5">
      <c r="A5752" s="201"/>
      <c r="B5752" s="201"/>
      <c r="C5752" s="201"/>
      <c r="D5752" s="361"/>
    </row>
    <row r="5753" spans="1:4" ht="13.5">
      <c r="A5753" s="201"/>
      <c r="B5753" s="201"/>
      <c r="C5753" s="201"/>
      <c r="D5753" s="361"/>
    </row>
    <row r="5754" spans="1:4" ht="13.5">
      <c r="A5754" s="201"/>
      <c r="B5754" s="201"/>
      <c r="C5754" s="201"/>
      <c r="D5754" s="361"/>
    </row>
    <row r="5755" spans="1:4" ht="13.5">
      <c r="A5755" s="201"/>
      <c r="B5755" s="201"/>
      <c r="C5755" s="201"/>
      <c r="D5755" s="361"/>
    </row>
    <row r="5756" spans="1:4" ht="13.5">
      <c r="A5756" s="201"/>
      <c r="B5756" s="201"/>
      <c r="C5756" s="201"/>
      <c r="D5756" s="361"/>
    </row>
    <row r="5757" spans="1:4" ht="13.5">
      <c r="A5757" s="201"/>
      <c r="B5757" s="201"/>
      <c r="C5757" s="201"/>
      <c r="D5757" s="361"/>
    </row>
    <row r="5758" spans="1:4" ht="13.5">
      <c r="A5758" s="201"/>
      <c r="B5758" s="201"/>
      <c r="C5758" s="201"/>
      <c r="D5758" s="361"/>
    </row>
    <row r="5759" spans="1:4" ht="13.5">
      <c r="A5759" s="201"/>
      <c r="B5759" s="201"/>
      <c r="C5759" s="201"/>
      <c r="D5759" s="361"/>
    </row>
    <row r="5760" spans="1:4" ht="13.5">
      <c r="A5760" s="201"/>
      <c r="B5760" s="201"/>
      <c r="C5760" s="201"/>
      <c r="D5760" s="361"/>
    </row>
    <row r="5761" spans="1:4" ht="13.5">
      <c r="A5761" s="201"/>
      <c r="B5761" s="201"/>
      <c r="C5761" s="201"/>
      <c r="D5761" s="361"/>
    </row>
    <row r="5762" spans="1:4" ht="13.5">
      <c r="A5762" s="201"/>
      <c r="B5762" s="201"/>
      <c r="C5762" s="201"/>
      <c r="D5762" s="361"/>
    </row>
    <row r="5763" spans="1:4" ht="13.5">
      <c r="A5763" s="201"/>
      <c r="B5763" s="201"/>
      <c r="C5763" s="201"/>
      <c r="D5763" s="361"/>
    </row>
    <row r="5764" spans="1:4" ht="13.5">
      <c r="A5764" s="201"/>
      <c r="B5764" s="201"/>
      <c r="C5764" s="201"/>
      <c r="D5764" s="361"/>
    </row>
    <row r="5765" spans="1:4" ht="13.5">
      <c r="A5765" s="201"/>
      <c r="B5765" s="201"/>
      <c r="C5765" s="201"/>
      <c r="D5765" s="361"/>
    </row>
    <row r="5766" spans="1:4" ht="13.5">
      <c r="A5766" s="201"/>
      <c r="B5766" s="201"/>
      <c r="C5766" s="201"/>
      <c r="D5766" s="361"/>
    </row>
    <row r="5767" spans="1:4" ht="13.5">
      <c r="A5767" s="201"/>
      <c r="B5767" s="201"/>
      <c r="C5767" s="201"/>
      <c r="D5767" s="361"/>
    </row>
    <row r="5768" spans="1:4" ht="13.5">
      <c r="A5768" s="201"/>
      <c r="B5768" s="201"/>
      <c r="C5768" s="201"/>
      <c r="D5768" s="361"/>
    </row>
    <row r="5769" spans="1:4" ht="13.5">
      <c r="A5769" s="201"/>
      <c r="B5769" s="201"/>
      <c r="C5769" s="201"/>
      <c r="D5769" s="361"/>
    </row>
    <row r="5770" spans="1:4" ht="13.5">
      <c r="A5770" s="201"/>
      <c r="B5770" s="201"/>
      <c r="C5770" s="201"/>
      <c r="D5770" s="361"/>
    </row>
    <row r="5771" spans="1:4" ht="13.5">
      <c r="A5771" s="201"/>
      <c r="B5771" s="201"/>
      <c r="C5771" s="201"/>
      <c r="D5771" s="361"/>
    </row>
    <row r="5772" spans="1:4" ht="13.5">
      <c r="A5772" s="201"/>
      <c r="B5772" s="201"/>
      <c r="C5772" s="201"/>
      <c r="D5772" s="361"/>
    </row>
    <row r="5773" spans="1:4" ht="13.5">
      <c r="A5773" s="201"/>
      <c r="B5773" s="201"/>
      <c r="C5773" s="201"/>
      <c r="D5773" s="361"/>
    </row>
    <row r="5774" spans="1:4" ht="13.5">
      <c r="A5774" s="201"/>
      <c r="B5774" s="201"/>
      <c r="C5774" s="201"/>
      <c r="D5774" s="361"/>
    </row>
    <row r="5775" spans="1:4" ht="13.5">
      <c r="A5775" s="201"/>
      <c r="B5775" s="201"/>
      <c r="C5775" s="201"/>
      <c r="D5775" s="361"/>
    </row>
    <row r="5776" spans="1:4" ht="13.5">
      <c r="A5776" s="201"/>
      <c r="B5776" s="201"/>
      <c r="C5776" s="201"/>
      <c r="D5776" s="361"/>
    </row>
    <row r="5777" spans="1:4" ht="13.5">
      <c r="A5777" s="201"/>
      <c r="B5777" s="201"/>
      <c r="C5777" s="201"/>
      <c r="D5777" s="361"/>
    </row>
    <row r="5778" spans="1:4" ht="13.5">
      <c r="A5778" s="201"/>
      <c r="B5778" s="201"/>
      <c r="C5778" s="201"/>
      <c r="D5778" s="361"/>
    </row>
    <row r="5779" spans="1:4" ht="13.5">
      <c r="A5779" s="201"/>
      <c r="B5779" s="201"/>
      <c r="C5779" s="201"/>
      <c r="D5779" s="361"/>
    </row>
    <row r="5780" spans="1:4" ht="13.5">
      <c r="A5780" s="201"/>
      <c r="B5780" s="201"/>
      <c r="C5780" s="201"/>
      <c r="D5780" s="361"/>
    </row>
    <row r="5781" spans="1:4" ht="13.5">
      <c r="A5781" s="201"/>
      <c r="B5781" s="201"/>
      <c r="C5781" s="201"/>
      <c r="D5781" s="361"/>
    </row>
    <row r="5782" spans="1:4" ht="13.5">
      <c r="A5782" s="201"/>
      <c r="B5782" s="201"/>
      <c r="C5782" s="201"/>
      <c r="D5782" s="361"/>
    </row>
    <row r="5783" spans="1:4" ht="13.5">
      <c r="A5783" s="201"/>
      <c r="B5783" s="201"/>
      <c r="C5783" s="201"/>
      <c r="D5783" s="361"/>
    </row>
    <row r="5784" spans="1:4" ht="13.5">
      <c r="A5784" s="201"/>
      <c r="B5784" s="201"/>
      <c r="C5784" s="201"/>
      <c r="D5784" s="361"/>
    </row>
    <row r="5785" spans="1:4" ht="13.5">
      <c r="A5785" s="201"/>
      <c r="B5785" s="201"/>
      <c r="C5785" s="201"/>
      <c r="D5785" s="361"/>
    </row>
    <row r="5786" spans="1:4" ht="13.5">
      <c r="A5786" s="201"/>
      <c r="B5786" s="201"/>
      <c r="C5786" s="201"/>
      <c r="D5786" s="361"/>
    </row>
    <row r="5787" spans="1:4" ht="13.5">
      <c r="A5787" s="201"/>
      <c r="B5787" s="201"/>
      <c r="C5787" s="201"/>
      <c r="D5787" s="361"/>
    </row>
    <row r="5788" spans="1:4" ht="13.5">
      <c r="A5788" s="201"/>
      <c r="B5788" s="201"/>
      <c r="C5788" s="201"/>
      <c r="D5788" s="361"/>
    </row>
    <row r="5789" spans="1:4" ht="13.5">
      <c r="A5789" s="201"/>
      <c r="B5789" s="201"/>
      <c r="C5789" s="201"/>
      <c r="D5789" s="361"/>
    </row>
    <row r="5790" spans="1:4" ht="13.5">
      <c r="A5790" s="201"/>
      <c r="B5790" s="201"/>
      <c r="C5790" s="201"/>
      <c r="D5790" s="361"/>
    </row>
    <row r="5791" spans="1:4" ht="13.5">
      <c r="A5791" s="201"/>
      <c r="B5791" s="201"/>
      <c r="C5791" s="201"/>
      <c r="D5791" s="361"/>
    </row>
    <row r="5792" spans="1:4" ht="13.5">
      <c r="A5792" s="201"/>
      <c r="B5792" s="201"/>
      <c r="C5792" s="201"/>
      <c r="D5792" s="361"/>
    </row>
    <row r="5793" spans="1:4" ht="13.5">
      <c r="A5793" s="201"/>
      <c r="B5793" s="201"/>
      <c r="C5793" s="201"/>
      <c r="D5793" s="361"/>
    </row>
    <row r="5794" spans="1:4" ht="13.5">
      <c r="A5794" s="201"/>
      <c r="B5794" s="201"/>
      <c r="C5794" s="201"/>
      <c r="D5794" s="361"/>
    </row>
    <row r="5795" spans="1:4" ht="13.5">
      <c r="A5795" s="201"/>
      <c r="B5795" s="201"/>
      <c r="C5795" s="201"/>
      <c r="D5795" s="361"/>
    </row>
    <row r="5796" spans="1:4" ht="13.5">
      <c r="A5796" s="201"/>
      <c r="B5796" s="201"/>
      <c r="C5796" s="201"/>
      <c r="D5796" s="361"/>
    </row>
    <row r="5797" spans="1:4" ht="13.5">
      <c r="A5797" s="201"/>
      <c r="B5797" s="201"/>
      <c r="C5797" s="201"/>
      <c r="D5797" s="361"/>
    </row>
    <row r="5798" spans="1:4" ht="13.5">
      <c r="A5798" s="201"/>
      <c r="B5798" s="201"/>
      <c r="C5798" s="201"/>
      <c r="D5798" s="361"/>
    </row>
    <row r="5799" spans="1:4" ht="13.5">
      <c r="A5799" s="201"/>
      <c r="B5799" s="201"/>
      <c r="C5799" s="201"/>
      <c r="D5799" s="361"/>
    </row>
    <row r="5800" spans="1:4" ht="13.5">
      <c r="A5800" s="201"/>
      <c r="B5800" s="201"/>
      <c r="C5800" s="201"/>
      <c r="D5800" s="361"/>
    </row>
    <row r="5801" spans="1:4" ht="13.5">
      <c r="A5801" s="201"/>
      <c r="B5801" s="201"/>
      <c r="C5801" s="201"/>
      <c r="D5801" s="361"/>
    </row>
    <row r="5802" spans="1:4" ht="13.5">
      <c r="A5802" s="201"/>
      <c r="B5802" s="201"/>
      <c r="C5802" s="201"/>
      <c r="D5802" s="361"/>
    </row>
    <row r="5803" spans="1:4" ht="13.5">
      <c r="A5803" s="201"/>
      <c r="B5803" s="201"/>
      <c r="C5803" s="201"/>
      <c r="D5803" s="361"/>
    </row>
    <row r="5804" spans="1:4" ht="13.5">
      <c r="A5804" s="201"/>
      <c r="B5804" s="201"/>
      <c r="C5804" s="201"/>
      <c r="D5804" s="361"/>
    </row>
    <row r="5805" spans="1:4" ht="13.5">
      <c r="A5805" s="201"/>
      <c r="B5805" s="201"/>
      <c r="C5805" s="201"/>
      <c r="D5805" s="361"/>
    </row>
    <row r="5806" spans="1:4" ht="13.5">
      <c r="A5806" s="201"/>
      <c r="B5806" s="201"/>
      <c r="C5806" s="201"/>
      <c r="D5806" s="361"/>
    </row>
    <row r="5807" spans="1:4" ht="13.5">
      <c r="A5807" s="201"/>
      <c r="B5807" s="201"/>
      <c r="C5807" s="201"/>
      <c r="D5807" s="361"/>
    </row>
    <row r="5808" spans="1:4" ht="13.5">
      <c r="A5808" s="201"/>
      <c r="B5808" s="201"/>
      <c r="C5808" s="201"/>
      <c r="D5808" s="361"/>
    </row>
    <row r="5809" spans="1:4" ht="13.5">
      <c r="A5809" s="201"/>
      <c r="B5809" s="201"/>
      <c r="C5809" s="201"/>
      <c r="D5809" s="361"/>
    </row>
    <row r="5810" spans="1:4" ht="13.5">
      <c r="A5810" s="201"/>
      <c r="B5810" s="201"/>
      <c r="C5810" s="201"/>
      <c r="D5810" s="361"/>
    </row>
    <row r="5811" spans="1:4" ht="13.5">
      <c r="A5811" s="201"/>
      <c r="B5811" s="201"/>
      <c r="C5811" s="201"/>
      <c r="D5811" s="361"/>
    </row>
    <row r="5812" spans="1:4" ht="13.5">
      <c r="A5812" s="201"/>
      <c r="B5812" s="201"/>
      <c r="C5812" s="201"/>
      <c r="D5812" s="361"/>
    </row>
    <row r="5813" spans="1:4" ht="13.5">
      <c r="A5813" s="201"/>
      <c r="B5813" s="201"/>
      <c r="C5813" s="201"/>
      <c r="D5813" s="361"/>
    </row>
    <row r="5814" spans="1:4" ht="13.5">
      <c r="A5814" s="201"/>
      <c r="B5814" s="201"/>
      <c r="C5814" s="201"/>
      <c r="D5814" s="361"/>
    </row>
    <row r="5815" spans="1:4" ht="13.5">
      <c r="A5815" s="201"/>
      <c r="B5815" s="201"/>
      <c r="C5815" s="201"/>
      <c r="D5815" s="361"/>
    </row>
    <row r="5816" spans="1:4" ht="13.5">
      <c r="A5816" s="201"/>
      <c r="B5816" s="201"/>
      <c r="C5816" s="201"/>
      <c r="D5816" s="361"/>
    </row>
    <row r="5817" spans="1:4" ht="13.5">
      <c r="A5817" s="201"/>
      <c r="B5817" s="201"/>
      <c r="C5817" s="201"/>
      <c r="D5817" s="361"/>
    </row>
    <row r="5818" spans="1:4" ht="13.5">
      <c r="A5818" s="201"/>
      <c r="B5818" s="201"/>
      <c r="C5818" s="201"/>
      <c r="D5818" s="361"/>
    </row>
    <row r="5819" spans="1:4" ht="13.5">
      <c r="A5819" s="201"/>
      <c r="B5819" s="201"/>
      <c r="C5819" s="201"/>
      <c r="D5819" s="361"/>
    </row>
    <row r="5820" spans="1:4" ht="13.5">
      <c r="A5820" s="201"/>
      <c r="B5820" s="201"/>
      <c r="C5820" s="201"/>
      <c r="D5820" s="361"/>
    </row>
    <row r="5821" spans="1:4" ht="13.5">
      <c r="A5821" s="201"/>
      <c r="B5821" s="201"/>
      <c r="C5821" s="201"/>
      <c r="D5821" s="361"/>
    </row>
    <row r="5822" spans="1:4" ht="13.5">
      <c r="A5822" s="201"/>
      <c r="B5822" s="201"/>
      <c r="C5822" s="201"/>
      <c r="D5822" s="361"/>
    </row>
    <row r="5823" spans="1:4" ht="13.5">
      <c r="A5823" s="201"/>
      <c r="B5823" s="201"/>
      <c r="C5823" s="201"/>
      <c r="D5823" s="361"/>
    </row>
    <row r="5824" spans="1:4" ht="13.5">
      <c r="A5824" s="201"/>
      <c r="B5824" s="201"/>
      <c r="C5824" s="201"/>
      <c r="D5824" s="361"/>
    </row>
    <row r="5825" spans="1:4" ht="13.5">
      <c r="A5825" s="201"/>
      <c r="B5825" s="201"/>
      <c r="C5825" s="201"/>
      <c r="D5825" s="361"/>
    </row>
    <row r="5826" spans="1:4" ht="13.5">
      <c r="A5826" s="201"/>
      <c r="B5826" s="201"/>
      <c r="C5826" s="201"/>
      <c r="D5826" s="361"/>
    </row>
    <row r="5827" spans="1:4" ht="13.5">
      <c r="A5827" s="201"/>
      <c r="B5827" s="201"/>
      <c r="C5827" s="201"/>
      <c r="D5827" s="361"/>
    </row>
    <row r="5828" spans="1:4" ht="13.5">
      <c r="A5828" s="201"/>
      <c r="B5828" s="201"/>
      <c r="C5828" s="201"/>
      <c r="D5828" s="361"/>
    </row>
    <row r="5829" spans="1:4" ht="13.5">
      <c r="A5829" s="201"/>
      <c r="B5829" s="201"/>
      <c r="C5829" s="201"/>
      <c r="D5829" s="361"/>
    </row>
    <row r="5830" spans="1:4" ht="13.5">
      <c r="A5830" s="201"/>
      <c r="B5830" s="201"/>
      <c r="C5830" s="201"/>
      <c r="D5830" s="361"/>
    </row>
    <row r="5831" spans="1:4" ht="13.5">
      <c r="A5831" s="201"/>
      <c r="B5831" s="201"/>
      <c r="C5831" s="201"/>
      <c r="D5831" s="361"/>
    </row>
    <row r="5832" spans="1:4" ht="13.5">
      <c r="A5832" s="201"/>
      <c r="B5832" s="201"/>
      <c r="C5832" s="201"/>
      <c r="D5832" s="361"/>
    </row>
    <row r="5833" spans="1:4" ht="13.5">
      <c r="A5833" s="201"/>
      <c r="B5833" s="201"/>
      <c r="C5833" s="201"/>
      <c r="D5833" s="361"/>
    </row>
    <row r="5834" spans="1:4" ht="13.5">
      <c r="A5834" s="201"/>
      <c r="B5834" s="201"/>
      <c r="C5834" s="201"/>
      <c r="D5834" s="361"/>
    </row>
    <row r="5835" spans="1:4" ht="13.5">
      <c r="A5835" s="201"/>
      <c r="B5835" s="201"/>
      <c r="C5835" s="201"/>
      <c r="D5835" s="361"/>
    </row>
    <row r="5836" spans="1:4" ht="13.5">
      <c r="A5836" s="201"/>
      <c r="B5836" s="201"/>
      <c r="C5836" s="201"/>
      <c r="D5836" s="361"/>
    </row>
    <row r="5837" spans="1:4" ht="13.5">
      <c r="A5837" s="201"/>
      <c r="B5837" s="201"/>
      <c r="C5837" s="201"/>
      <c r="D5837" s="361"/>
    </row>
    <row r="5838" spans="1:4" ht="13.5">
      <c r="A5838" s="201"/>
      <c r="B5838" s="201"/>
      <c r="C5838" s="201"/>
      <c r="D5838" s="361"/>
    </row>
    <row r="5839" spans="1:4" ht="13.5">
      <c r="A5839" s="201"/>
      <c r="B5839" s="201"/>
      <c r="C5839" s="201"/>
      <c r="D5839" s="361"/>
    </row>
    <row r="5840" spans="1:4" ht="13.5">
      <c r="A5840" s="201"/>
      <c r="B5840" s="201"/>
      <c r="C5840" s="201"/>
      <c r="D5840" s="361"/>
    </row>
    <row r="5841" spans="1:4" ht="13.5">
      <c r="A5841" s="201"/>
      <c r="B5841" s="201"/>
      <c r="C5841" s="201"/>
      <c r="D5841" s="361"/>
    </row>
    <row r="5842" spans="1:4" ht="13.5">
      <c r="A5842" s="201"/>
      <c r="B5842" s="201"/>
      <c r="C5842" s="201"/>
      <c r="D5842" s="361"/>
    </row>
    <row r="5843" spans="1:4" ht="13.5">
      <c r="A5843" s="201"/>
      <c r="B5843" s="201"/>
      <c r="C5843" s="201"/>
      <c r="D5843" s="361"/>
    </row>
    <row r="5844" spans="1:4" ht="13.5">
      <c r="A5844" s="201"/>
      <c r="B5844" s="201"/>
      <c r="C5844" s="201"/>
      <c r="D5844" s="361"/>
    </row>
    <row r="5845" spans="1:4" ht="13.5">
      <c r="A5845" s="201"/>
      <c r="B5845" s="201"/>
      <c r="C5845" s="201"/>
      <c r="D5845" s="361"/>
    </row>
    <row r="5846" spans="1:4" ht="13.5">
      <c r="A5846" s="201"/>
      <c r="B5846" s="201"/>
      <c r="C5846" s="201"/>
      <c r="D5846" s="361"/>
    </row>
    <row r="5847" spans="1:4" ht="13.5">
      <c r="A5847" s="201"/>
      <c r="B5847" s="201"/>
      <c r="C5847" s="201"/>
      <c r="D5847" s="361"/>
    </row>
    <row r="5848" spans="1:4" ht="13.5">
      <c r="A5848" s="201"/>
      <c r="B5848" s="201"/>
      <c r="C5848" s="201"/>
      <c r="D5848" s="361"/>
    </row>
    <row r="5849" spans="1:4" ht="13.5">
      <c r="A5849" s="201"/>
      <c r="B5849" s="201"/>
      <c r="C5849" s="201"/>
      <c r="D5849" s="361"/>
    </row>
    <row r="5850" spans="1:4" ht="13.5">
      <c r="A5850" s="201"/>
      <c r="B5850" s="201"/>
      <c r="C5850" s="201"/>
      <c r="D5850" s="361"/>
    </row>
    <row r="5851" spans="1:4" ht="13.5">
      <c r="A5851" s="201"/>
      <c r="B5851" s="201"/>
      <c r="C5851" s="201"/>
      <c r="D5851" s="361"/>
    </row>
    <row r="5852" spans="1:4" ht="13.5">
      <c r="A5852" s="201"/>
      <c r="B5852" s="201"/>
      <c r="C5852" s="201"/>
      <c r="D5852" s="361"/>
    </row>
    <row r="5853" spans="1:4" ht="13.5">
      <c r="A5853" s="201"/>
      <c r="B5853" s="201"/>
      <c r="C5853" s="201"/>
      <c r="D5853" s="361"/>
    </row>
    <row r="5854" spans="1:4" ht="13.5">
      <c r="A5854" s="201"/>
      <c r="B5854" s="201"/>
      <c r="C5854" s="201"/>
      <c r="D5854" s="361"/>
    </row>
    <row r="5855" spans="1:4" ht="13.5">
      <c r="A5855" s="201"/>
      <c r="B5855" s="201"/>
      <c r="C5855" s="201"/>
      <c r="D5855" s="361"/>
    </row>
    <row r="5856" spans="1:4" ht="13.5">
      <c r="A5856" s="201"/>
      <c r="B5856" s="201"/>
      <c r="C5856" s="201"/>
      <c r="D5856" s="361"/>
    </row>
    <row r="5857" spans="1:4" ht="13.5">
      <c r="A5857" s="201"/>
      <c r="B5857" s="201"/>
      <c r="C5857" s="201"/>
      <c r="D5857" s="361"/>
    </row>
    <row r="5858" spans="1:4" ht="13.5">
      <c r="A5858" s="201"/>
      <c r="B5858" s="201"/>
      <c r="C5858" s="201"/>
      <c r="D5858" s="361"/>
    </row>
    <row r="5859" spans="1:4" ht="13.5">
      <c r="A5859" s="201"/>
      <c r="B5859" s="201"/>
      <c r="C5859" s="201"/>
      <c r="D5859" s="361"/>
    </row>
    <row r="5860" spans="1:4" ht="13.5">
      <c r="A5860" s="201"/>
      <c r="B5860" s="201"/>
      <c r="C5860" s="201"/>
      <c r="D5860" s="361"/>
    </row>
    <row r="5861" spans="1:4" ht="13.5">
      <c r="A5861" s="201"/>
      <c r="B5861" s="201"/>
      <c r="C5861" s="201"/>
      <c r="D5861" s="361"/>
    </row>
    <row r="5862" spans="1:4" ht="13.5">
      <c r="A5862" s="201"/>
      <c r="B5862" s="201"/>
      <c r="C5862" s="201"/>
      <c r="D5862" s="361"/>
    </row>
    <row r="5863" spans="1:4" ht="13.5">
      <c r="A5863" s="201"/>
      <c r="B5863" s="201"/>
      <c r="C5863" s="201"/>
      <c r="D5863" s="361"/>
    </row>
    <row r="5864" spans="1:4" ht="13.5">
      <c r="A5864" s="201"/>
      <c r="B5864" s="201"/>
      <c r="C5864" s="201"/>
      <c r="D5864" s="361"/>
    </row>
    <row r="5865" spans="1:4" ht="13.5">
      <c r="A5865" s="201"/>
      <c r="B5865" s="201"/>
      <c r="C5865" s="201"/>
      <c r="D5865" s="361"/>
    </row>
    <row r="5866" spans="1:4" ht="13.5">
      <c r="A5866" s="201"/>
      <c r="B5866" s="201"/>
      <c r="C5866" s="201"/>
      <c r="D5866" s="361"/>
    </row>
    <row r="5867" spans="1:4" ht="13.5">
      <c r="A5867" s="201"/>
      <c r="B5867" s="201"/>
      <c r="C5867" s="201"/>
      <c r="D5867" s="361"/>
    </row>
    <row r="5868" spans="1:4" ht="13.5">
      <c r="A5868" s="201"/>
      <c r="B5868" s="201"/>
      <c r="C5868" s="201"/>
      <c r="D5868" s="361"/>
    </row>
    <row r="5869" spans="1:4" ht="13.5">
      <c r="A5869" s="201"/>
      <c r="B5869" s="201"/>
      <c r="C5869" s="201"/>
      <c r="D5869" s="361"/>
    </row>
    <row r="5870" spans="1:4" ht="13.5">
      <c r="A5870" s="201"/>
      <c r="B5870" s="201"/>
      <c r="C5870" s="201"/>
      <c r="D5870" s="361"/>
    </row>
    <row r="5871" spans="1:4" ht="13.5">
      <c r="A5871" s="201"/>
      <c r="B5871" s="201"/>
      <c r="C5871" s="201"/>
      <c r="D5871" s="361"/>
    </row>
    <row r="5872" spans="1:4" ht="13.5">
      <c r="A5872" s="201"/>
      <c r="B5872" s="201"/>
      <c r="C5872" s="201"/>
      <c r="D5872" s="361"/>
    </row>
    <row r="5873" spans="1:4" ht="13.5">
      <c r="A5873" s="201"/>
      <c r="B5873" s="201"/>
      <c r="C5873" s="201"/>
      <c r="D5873" s="361"/>
    </row>
    <row r="5874" spans="1:4" ht="13.5">
      <c r="A5874" s="201"/>
      <c r="B5874" s="201"/>
      <c r="C5874" s="201"/>
      <c r="D5874" s="361"/>
    </row>
    <row r="5875" spans="1:4" ht="13.5">
      <c r="A5875" s="201"/>
      <c r="B5875" s="201"/>
      <c r="C5875" s="201"/>
      <c r="D5875" s="361"/>
    </row>
    <row r="5876" spans="1:4" ht="13.5">
      <c r="A5876" s="201"/>
      <c r="B5876" s="201"/>
      <c r="C5876" s="201"/>
      <c r="D5876" s="361"/>
    </row>
    <row r="5877" spans="1:4" ht="13.5">
      <c r="A5877" s="201"/>
      <c r="B5877" s="201"/>
      <c r="C5877" s="201"/>
      <c r="D5877" s="361"/>
    </row>
    <row r="5878" spans="1:4" ht="13.5">
      <c r="A5878" s="201"/>
      <c r="B5878" s="201"/>
      <c r="C5878" s="201"/>
      <c r="D5878" s="361"/>
    </row>
    <row r="5879" spans="1:4" ht="13.5">
      <c r="A5879" s="201"/>
      <c r="B5879" s="201"/>
      <c r="C5879" s="201"/>
      <c r="D5879" s="361"/>
    </row>
    <row r="5880" spans="1:4" ht="13.5">
      <c r="A5880" s="201"/>
      <c r="B5880" s="201"/>
      <c r="C5880" s="201"/>
      <c r="D5880" s="361"/>
    </row>
    <row r="5881" spans="1:4" ht="13.5">
      <c r="A5881" s="201"/>
      <c r="B5881" s="201"/>
      <c r="C5881" s="201"/>
      <c r="D5881" s="361"/>
    </row>
    <row r="5882" spans="1:4" ht="13.5">
      <c r="A5882" s="201"/>
      <c r="B5882" s="201"/>
      <c r="C5882" s="201"/>
      <c r="D5882" s="361"/>
    </row>
    <row r="5883" spans="1:4" ht="13.5">
      <c r="A5883" s="201"/>
      <c r="B5883" s="201"/>
      <c r="C5883" s="201"/>
      <c r="D5883" s="361"/>
    </row>
    <row r="5884" spans="1:4" ht="13.5">
      <c r="A5884" s="201"/>
      <c r="B5884" s="201"/>
      <c r="C5884" s="201"/>
      <c r="D5884" s="361"/>
    </row>
    <row r="5885" spans="1:4" ht="13.5">
      <c r="A5885" s="201"/>
      <c r="B5885" s="201"/>
      <c r="C5885" s="201"/>
      <c r="D5885" s="361"/>
    </row>
    <row r="5886" spans="1:4" ht="13.5">
      <c r="A5886" s="201"/>
      <c r="B5886" s="201"/>
      <c r="C5886" s="201"/>
      <c r="D5886" s="361"/>
    </row>
    <row r="5887" spans="1:4" ht="13.5">
      <c r="A5887" s="201"/>
      <c r="B5887" s="201"/>
      <c r="C5887" s="201"/>
      <c r="D5887" s="361"/>
    </row>
    <row r="5888" spans="1:4" ht="13.5">
      <c r="A5888" s="201"/>
      <c r="B5888" s="201"/>
      <c r="C5888" s="201"/>
      <c r="D5888" s="361"/>
    </row>
    <row r="5889" spans="1:4" ht="13.5">
      <c r="A5889" s="201"/>
      <c r="B5889" s="201"/>
      <c r="C5889" s="201"/>
      <c r="D5889" s="361"/>
    </row>
    <row r="5890" spans="1:4" ht="13.5">
      <c r="A5890" s="201"/>
      <c r="B5890" s="201"/>
      <c r="C5890" s="201"/>
      <c r="D5890" s="361"/>
    </row>
    <row r="5891" spans="1:4" ht="13.5">
      <c r="A5891" s="201"/>
      <c r="B5891" s="201"/>
      <c r="C5891" s="201"/>
      <c r="D5891" s="361"/>
    </row>
    <row r="5892" spans="1:4" ht="13.5">
      <c r="A5892" s="201"/>
      <c r="B5892" s="201"/>
      <c r="C5892" s="201"/>
      <c r="D5892" s="361"/>
    </row>
    <row r="5893" spans="1:4" ht="13.5">
      <c r="A5893" s="201"/>
      <c r="B5893" s="201"/>
      <c r="C5893" s="201"/>
      <c r="D5893" s="361"/>
    </row>
    <row r="5894" spans="1:4" ht="13.5">
      <c r="A5894" s="201"/>
      <c r="B5894" s="201"/>
      <c r="C5894" s="201"/>
      <c r="D5894" s="361"/>
    </row>
    <row r="5895" spans="1:4" ht="13.5">
      <c r="A5895" s="201"/>
      <c r="B5895" s="201"/>
      <c r="C5895" s="201"/>
      <c r="D5895" s="361"/>
    </row>
    <row r="5896" spans="1:4" ht="13.5">
      <c r="A5896" s="201"/>
      <c r="B5896" s="201"/>
      <c r="C5896" s="201"/>
      <c r="D5896" s="361"/>
    </row>
    <row r="5897" spans="1:4" ht="13.5">
      <c r="A5897" s="201"/>
      <c r="B5897" s="201"/>
      <c r="C5897" s="201"/>
      <c r="D5897" s="361"/>
    </row>
    <row r="5898" spans="1:4" ht="13.5">
      <c r="A5898" s="201"/>
      <c r="B5898" s="201"/>
      <c r="C5898" s="201"/>
      <c r="D5898" s="362"/>
    </row>
    <row r="5899" spans="1:4" ht="13.5">
      <c r="A5899" s="201"/>
      <c r="B5899" s="201"/>
      <c r="C5899" s="201"/>
      <c r="D5899" s="361"/>
    </row>
    <row r="5900" spans="1:4" ht="13.5">
      <c r="A5900" s="201"/>
      <c r="B5900" s="201"/>
      <c r="C5900" s="201"/>
      <c r="D5900" s="361"/>
    </row>
    <row r="5901" spans="1:4" ht="13.5">
      <c r="A5901" s="201"/>
      <c r="B5901" s="201"/>
      <c r="C5901" s="201"/>
      <c r="D5901" s="361"/>
    </row>
    <row r="5902" spans="1:4" ht="13.5">
      <c r="A5902" s="201"/>
      <c r="B5902" s="201"/>
      <c r="C5902" s="201"/>
      <c r="D5902" s="361"/>
    </row>
    <row r="5903" spans="1:4" ht="13.5">
      <c r="A5903" s="201"/>
      <c r="B5903" s="201"/>
      <c r="C5903" s="201"/>
      <c r="D5903" s="361"/>
    </row>
    <row r="5904" spans="1:4" ht="13.5">
      <c r="A5904" s="201"/>
      <c r="B5904" s="201"/>
      <c r="C5904" s="201"/>
      <c r="D5904" s="361"/>
    </row>
    <row r="5905" spans="1:4" ht="13.5">
      <c r="A5905" s="201"/>
      <c r="B5905" s="201"/>
      <c r="C5905" s="201"/>
      <c r="D5905" s="361"/>
    </row>
    <row r="5906" spans="1:4" ht="13.5">
      <c r="A5906" s="201"/>
      <c r="B5906" s="201"/>
      <c r="C5906" s="201"/>
      <c r="D5906" s="361"/>
    </row>
    <row r="5907" spans="1:4" ht="13.5">
      <c r="A5907" s="201"/>
      <c r="B5907" s="201"/>
      <c r="C5907" s="201"/>
      <c r="D5907" s="361"/>
    </row>
    <row r="5908" spans="1:4" ht="13.5">
      <c r="A5908" s="201"/>
      <c r="B5908" s="201"/>
      <c r="C5908" s="201"/>
      <c r="D5908" s="361"/>
    </row>
    <row r="5909" spans="1:4" ht="13.5">
      <c r="A5909" s="201"/>
      <c r="B5909" s="201"/>
      <c r="C5909" s="201"/>
      <c r="D5909" s="361"/>
    </row>
    <row r="5910" spans="1:4" ht="13.5">
      <c r="A5910" s="201"/>
      <c r="B5910" s="201"/>
      <c r="C5910" s="201"/>
      <c r="D5910" s="361"/>
    </row>
    <row r="5911" spans="1:4" ht="13.5">
      <c r="A5911" s="201"/>
      <c r="B5911" s="201"/>
      <c r="C5911" s="201"/>
      <c r="D5911" s="361"/>
    </row>
    <row r="5912" spans="1:4" ht="13.5">
      <c r="A5912" s="201"/>
      <c r="B5912" s="201"/>
      <c r="C5912" s="201"/>
      <c r="D5912" s="361"/>
    </row>
    <row r="5913" spans="1:4" ht="13.5">
      <c r="A5913" s="201"/>
      <c r="B5913" s="201"/>
      <c r="C5913" s="201"/>
      <c r="D5913" s="361"/>
    </row>
    <row r="5914" spans="1:4" ht="13.5">
      <c r="A5914" s="201"/>
      <c r="B5914" s="201"/>
      <c r="C5914" s="201"/>
      <c r="D5914" s="361"/>
    </row>
    <row r="5915" spans="1:4" ht="13.5">
      <c r="A5915" s="201"/>
      <c r="B5915" s="201"/>
      <c r="C5915" s="201"/>
      <c r="D5915" s="361"/>
    </row>
    <row r="5916" spans="1:4" ht="13.5">
      <c r="A5916" s="201"/>
      <c r="B5916" s="201"/>
      <c r="C5916" s="201"/>
      <c r="D5916" s="361"/>
    </row>
    <row r="5917" spans="1:4" ht="13.5">
      <c r="A5917" s="201"/>
      <c r="B5917" s="201"/>
      <c r="C5917" s="201"/>
      <c r="D5917" s="361"/>
    </row>
    <row r="5918" spans="1:4" ht="13.5">
      <c r="A5918" s="201"/>
      <c r="B5918" s="201"/>
      <c r="C5918" s="201"/>
      <c r="D5918" s="361"/>
    </row>
    <row r="5919" spans="1:4" ht="13.5">
      <c r="A5919" s="201"/>
      <c r="B5919" s="201"/>
      <c r="C5919" s="201"/>
      <c r="D5919" s="361"/>
    </row>
    <row r="5920" spans="1:4" ht="13.5">
      <c r="A5920" s="201"/>
      <c r="B5920" s="201"/>
      <c r="C5920" s="201"/>
      <c r="D5920" s="361"/>
    </row>
    <row r="5921" spans="1:4" ht="13.5">
      <c r="A5921" s="201"/>
      <c r="B5921" s="201"/>
      <c r="C5921" s="201"/>
      <c r="D5921" s="361"/>
    </row>
    <row r="5922" spans="1:4" ht="13.5">
      <c r="A5922" s="201"/>
      <c r="B5922" s="201"/>
      <c r="C5922" s="201"/>
      <c r="D5922" s="361"/>
    </row>
    <row r="5923" spans="1:4" ht="13.5">
      <c r="A5923" s="201"/>
      <c r="B5923" s="201"/>
      <c r="C5923" s="201"/>
      <c r="D5923" s="361"/>
    </row>
    <row r="5924" spans="1:4" ht="13.5">
      <c r="A5924" s="201"/>
      <c r="B5924" s="201"/>
      <c r="C5924" s="201"/>
      <c r="D5924" s="361"/>
    </row>
    <row r="5925" spans="1:4" ht="13.5">
      <c r="A5925" s="201"/>
      <c r="B5925" s="201"/>
      <c r="C5925" s="201"/>
      <c r="D5925" s="361"/>
    </row>
    <row r="5926" spans="1:4" ht="13.5">
      <c r="A5926" s="201"/>
      <c r="B5926" s="201"/>
      <c r="C5926" s="201"/>
      <c r="D5926" s="361"/>
    </row>
    <row r="5927" spans="1:4" ht="13.5">
      <c r="A5927" s="201"/>
      <c r="B5927" s="201"/>
      <c r="C5927" s="201"/>
      <c r="D5927" s="361"/>
    </row>
    <row r="5928" spans="1:4" ht="13.5">
      <c r="A5928" s="201"/>
      <c r="B5928" s="201"/>
      <c r="C5928" s="201"/>
      <c r="D5928" s="361"/>
    </row>
    <row r="5929" spans="1:4" ht="13.5">
      <c r="A5929" s="201"/>
      <c r="B5929" s="201"/>
      <c r="C5929" s="201"/>
      <c r="D5929" s="361"/>
    </row>
    <row r="5930" spans="1:4" ht="13.5">
      <c r="A5930" s="201"/>
      <c r="B5930" s="201"/>
      <c r="C5930" s="201"/>
      <c r="D5930" s="361"/>
    </row>
    <row r="5931" spans="1:4" ht="13.5">
      <c r="A5931" s="201"/>
      <c r="B5931" s="201"/>
      <c r="C5931" s="201"/>
      <c r="D5931" s="361"/>
    </row>
    <row r="5932" spans="1:4" ht="13.5">
      <c r="A5932" s="201"/>
      <c r="B5932" s="201"/>
      <c r="C5932" s="201"/>
      <c r="D5932" s="361"/>
    </row>
    <row r="5933" spans="1:4" ht="13.5">
      <c r="A5933" s="201"/>
      <c r="B5933" s="201"/>
      <c r="C5933" s="201"/>
      <c r="D5933" s="361"/>
    </row>
    <row r="5934" spans="1:4" ht="13.5">
      <c r="A5934" s="201"/>
      <c r="B5934" s="201"/>
      <c r="C5934" s="201"/>
      <c r="D5934" s="361"/>
    </row>
    <row r="5935" spans="1:4" ht="13.5">
      <c r="A5935" s="201"/>
      <c r="B5935" s="201"/>
      <c r="C5935" s="201"/>
      <c r="D5935" s="361"/>
    </row>
    <row r="5936" spans="1:4" ht="13.5">
      <c r="A5936" s="201"/>
      <c r="B5936" s="201"/>
      <c r="C5936" s="201"/>
      <c r="D5936" s="361"/>
    </row>
    <row r="5937" spans="1:4" ht="13.5">
      <c r="A5937" s="201"/>
      <c r="B5937" s="201"/>
      <c r="C5937" s="201"/>
      <c r="D5937" s="361"/>
    </row>
    <row r="5938" spans="1:4" ht="13.5">
      <c r="A5938" s="201"/>
      <c r="B5938" s="201"/>
      <c r="C5938" s="201"/>
      <c r="D5938" s="361"/>
    </row>
    <row r="5939" spans="1:4" ht="13.5">
      <c r="A5939" s="201"/>
      <c r="B5939" s="201"/>
      <c r="C5939" s="201"/>
      <c r="D5939" s="361"/>
    </row>
    <row r="5940" spans="1:4" ht="13.5">
      <c r="A5940" s="201"/>
      <c r="B5940" s="201"/>
      <c r="C5940" s="201"/>
      <c r="D5940" s="361"/>
    </row>
    <row r="5941" spans="1:4" ht="13.5">
      <c r="A5941" s="201"/>
      <c r="B5941" s="201"/>
      <c r="C5941" s="201"/>
      <c r="D5941" s="361"/>
    </row>
    <row r="5942" spans="1:4" ht="13.5">
      <c r="A5942" s="201"/>
      <c r="B5942" s="201"/>
      <c r="C5942" s="201"/>
      <c r="D5942" s="361"/>
    </row>
    <row r="5943" spans="1:4" ht="13.5">
      <c r="A5943" s="201"/>
      <c r="B5943" s="201"/>
      <c r="C5943" s="201"/>
      <c r="D5943" s="361"/>
    </row>
    <row r="5944" spans="1:4" ht="13.5">
      <c r="A5944" s="201"/>
      <c r="B5944" s="201"/>
      <c r="C5944" s="201"/>
      <c r="D5944" s="361"/>
    </row>
    <row r="5945" spans="1:4" ht="13.5">
      <c r="A5945" s="201"/>
      <c r="B5945" s="201"/>
      <c r="C5945" s="201"/>
      <c r="D5945" s="361"/>
    </row>
    <row r="5946" spans="1:4" ht="13.5">
      <c r="A5946" s="201"/>
      <c r="B5946" s="201"/>
      <c r="C5946" s="201"/>
      <c r="D5946" s="361"/>
    </row>
    <row r="5947" spans="1:4" ht="13.5">
      <c r="A5947" s="201"/>
      <c r="B5947" s="201"/>
      <c r="C5947" s="201"/>
      <c r="D5947" s="361"/>
    </row>
    <row r="5948" spans="1:4" ht="13.5">
      <c r="A5948" s="201"/>
      <c r="B5948" s="201"/>
      <c r="C5948" s="201"/>
      <c r="D5948" s="361"/>
    </row>
    <row r="5949" spans="1:4" ht="13.5">
      <c r="A5949" s="201"/>
      <c r="B5949" s="201"/>
      <c r="C5949" s="201"/>
      <c r="D5949" s="361"/>
    </row>
    <row r="5950" spans="1:4" ht="13.5">
      <c r="A5950" s="201"/>
      <c r="B5950" s="201"/>
      <c r="C5950" s="201"/>
      <c r="D5950" s="361"/>
    </row>
    <row r="5951" spans="1:4" ht="13.5">
      <c r="A5951" s="201"/>
      <c r="B5951" s="201"/>
      <c r="C5951" s="201"/>
      <c r="D5951" s="361"/>
    </row>
    <row r="5952" spans="1:4" ht="13.5">
      <c r="A5952" s="201"/>
      <c r="B5952" s="201"/>
      <c r="C5952" s="201"/>
      <c r="D5952" s="361"/>
    </row>
    <row r="5953" spans="1:4" ht="13.5">
      <c r="A5953" s="201"/>
      <c r="B5953" s="201"/>
      <c r="C5953" s="201"/>
      <c r="D5953" s="361"/>
    </row>
    <row r="5954" spans="1:4" ht="13.5">
      <c r="A5954" s="201"/>
      <c r="B5954" s="201"/>
      <c r="C5954" s="201"/>
      <c r="D5954" s="361"/>
    </row>
    <row r="5955" spans="1:4" ht="13.5">
      <c r="A5955" s="201"/>
      <c r="B5955" s="201"/>
      <c r="C5955" s="201"/>
      <c r="D5955" s="361"/>
    </row>
    <row r="5956" spans="1:4" ht="13.5">
      <c r="A5956" s="201"/>
      <c r="B5956" s="201"/>
      <c r="C5956" s="201"/>
      <c r="D5956" s="361"/>
    </row>
    <row r="5957" spans="1:4" ht="13.5">
      <c r="A5957" s="201"/>
      <c r="B5957" s="201"/>
      <c r="C5957" s="201"/>
      <c r="D5957" s="361"/>
    </row>
    <row r="5958" spans="1:4" ht="13.5">
      <c r="A5958" s="201"/>
      <c r="B5958" s="201"/>
      <c r="C5958" s="201"/>
      <c r="D5958" s="361"/>
    </row>
    <row r="5959" spans="1:4" ht="13.5">
      <c r="A5959" s="201"/>
      <c r="B5959" s="201"/>
      <c r="C5959" s="201"/>
      <c r="D5959" s="361"/>
    </row>
    <row r="5960" spans="1:4" ht="13.5">
      <c r="A5960" s="201"/>
      <c r="B5960" s="201"/>
      <c r="C5960" s="201"/>
      <c r="D5960" s="361"/>
    </row>
    <row r="5961" spans="1:4" ht="13.5">
      <c r="A5961" s="201"/>
      <c r="B5961" s="201"/>
      <c r="C5961" s="201"/>
      <c r="D5961" s="361"/>
    </row>
    <row r="5962" spans="1:4" ht="13.5">
      <c r="A5962" s="201"/>
      <c r="B5962" s="201"/>
      <c r="C5962" s="201"/>
      <c r="D5962" s="361"/>
    </row>
    <row r="5963" spans="1:4" ht="13.5">
      <c r="A5963" s="201"/>
      <c r="B5963" s="201"/>
      <c r="C5963" s="201"/>
      <c r="D5963" s="361"/>
    </row>
    <row r="5964" spans="1:4" ht="13.5">
      <c r="A5964" s="201"/>
      <c r="B5964" s="201"/>
      <c r="C5964" s="201"/>
      <c r="D5964" s="361"/>
    </row>
    <row r="5965" spans="1:4" ht="13.5">
      <c r="A5965" s="201"/>
      <c r="B5965" s="201"/>
      <c r="C5965" s="201"/>
      <c r="D5965" s="361"/>
    </row>
    <row r="5966" spans="1:4" ht="13.5">
      <c r="A5966" s="201"/>
      <c r="B5966" s="201"/>
      <c r="C5966" s="201"/>
      <c r="D5966" s="361"/>
    </row>
    <row r="5967" spans="1:4" ht="13.5">
      <c r="A5967" s="201"/>
      <c r="B5967" s="201"/>
      <c r="C5967" s="201"/>
      <c r="D5967" s="361"/>
    </row>
    <row r="5968" spans="1:4" ht="13.5">
      <c r="A5968" s="201"/>
      <c r="B5968" s="201"/>
      <c r="C5968" s="201"/>
      <c r="D5968" s="361"/>
    </row>
    <row r="5969" spans="1:4" ht="13.5">
      <c r="A5969" s="201"/>
      <c r="B5969" s="201"/>
      <c r="C5969" s="201"/>
      <c r="D5969" s="361"/>
    </row>
    <row r="5970" spans="1:4" ht="13.5">
      <c r="A5970" s="201"/>
      <c r="B5970" s="201"/>
      <c r="C5970" s="201"/>
      <c r="D5970" s="361"/>
    </row>
    <row r="5971" spans="1:4" ht="13.5">
      <c r="A5971" s="201"/>
      <c r="B5971" s="201"/>
      <c r="C5971" s="201"/>
      <c r="D5971" s="361"/>
    </row>
    <row r="5972" spans="1:4" ht="13.5">
      <c r="A5972" s="201"/>
      <c r="B5972" s="201"/>
      <c r="C5972" s="201"/>
      <c r="D5972" s="361"/>
    </row>
    <row r="5973" spans="1:4" ht="13.5">
      <c r="A5973" s="201"/>
      <c r="B5973" s="201"/>
      <c r="C5973" s="201"/>
      <c r="D5973" s="361"/>
    </row>
    <row r="5974" spans="1:4" ht="13.5">
      <c r="A5974" s="201"/>
      <c r="B5974" s="201"/>
      <c r="C5974" s="201"/>
      <c r="D5974" s="361"/>
    </row>
    <row r="5975" spans="1:4" ht="13.5">
      <c r="A5975" s="201"/>
      <c r="B5975" s="201"/>
      <c r="C5975" s="201"/>
      <c r="D5975" s="361"/>
    </row>
    <row r="5976" spans="1:4" ht="13.5">
      <c r="A5976" s="201"/>
      <c r="B5976" s="201"/>
      <c r="C5976" s="201"/>
      <c r="D5976" s="361"/>
    </row>
    <row r="5977" spans="1:4" ht="13.5">
      <c r="A5977" s="201"/>
      <c r="B5977" s="201"/>
      <c r="C5977" s="201"/>
      <c r="D5977" s="361"/>
    </row>
    <row r="5978" spans="1:4" ht="13.5">
      <c r="A5978" s="201"/>
      <c r="B5978" s="201"/>
      <c r="C5978" s="201"/>
      <c r="D5978" s="361"/>
    </row>
    <row r="5979" spans="1:4" ht="13.5">
      <c r="A5979" s="201"/>
      <c r="B5979" s="201"/>
      <c r="C5979" s="201"/>
      <c r="D5979" s="361"/>
    </row>
    <row r="5980" spans="1:4" ht="13.5">
      <c r="A5980" s="201"/>
      <c r="B5980" s="201"/>
      <c r="C5980" s="201"/>
      <c r="D5980" s="361"/>
    </row>
    <row r="5981" spans="1:4" ht="13.5">
      <c r="A5981" s="201"/>
      <c r="B5981" s="201"/>
      <c r="C5981" s="201"/>
      <c r="D5981" s="361"/>
    </row>
    <row r="5982" spans="1:4" ht="13.5">
      <c r="A5982" s="201"/>
      <c r="B5982" s="201"/>
      <c r="C5982" s="201"/>
      <c r="D5982" s="361"/>
    </row>
    <row r="5983" spans="1:4" ht="13.5">
      <c r="A5983" s="201"/>
      <c r="B5983" s="201"/>
      <c r="C5983" s="201"/>
      <c r="D5983" s="362"/>
    </row>
    <row r="5984" spans="1:4" ht="13.5">
      <c r="A5984" s="201"/>
      <c r="B5984" s="201"/>
      <c r="C5984" s="201"/>
      <c r="D5984" s="362"/>
    </row>
    <row r="5985" spans="1:4" ht="13.5">
      <c r="A5985" s="201"/>
      <c r="B5985" s="201"/>
      <c r="C5985" s="201"/>
      <c r="D5985" s="361"/>
    </row>
    <row r="5986" spans="1:4" ht="13.5">
      <c r="A5986" s="201"/>
      <c r="B5986" s="201"/>
      <c r="C5986" s="201"/>
      <c r="D5986" s="361"/>
    </row>
    <row r="5987" spans="1:4" ht="13.5">
      <c r="A5987" s="201"/>
      <c r="B5987" s="201"/>
      <c r="C5987" s="201"/>
      <c r="D5987" s="361"/>
    </row>
    <row r="5988" spans="1:4" ht="13.5">
      <c r="A5988" s="201"/>
      <c r="B5988" s="201"/>
      <c r="C5988" s="201"/>
      <c r="D5988" s="361"/>
    </row>
    <row r="5989" spans="1:4" ht="13.5">
      <c r="A5989" s="201"/>
      <c r="B5989" s="201"/>
      <c r="C5989" s="201"/>
      <c r="D5989" s="361"/>
    </row>
    <row r="5990" spans="1:4" ht="13.5">
      <c r="A5990" s="201"/>
      <c r="B5990" s="201"/>
      <c r="C5990" s="201"/>
      <c r="D5990" s="361"/>
    </row>
    <row r="5991" spans="1:4" ht="13.5">
      <c r="A5991" s="201"/>
      <c r="B5991" s="201"/>
      <c r="C5991" s="201"/>
      <c r="D5991" s="361"/>
    </row>
    <row r="5992" spans="1:4" ht="13.5">
      <c r="A5992" s="201"/>
      <c r="B5992" s="201"/>
      <c r="C5992" s="201"/>
      <c r="D5992" s="361"/>
    </row>
    <row r="5993" spans="1:4" ht="13.5">
      <c r="A5993" s="201"/>
      <c r="B5993" s="201"/>
      <c r="C5993" s="201"/>
      <c r="D5993" s="361"/>
    </row>
    <row r="5994" spans="1:4" ht="13.5">
      <c r="A5994" s="201"/>
      <c r="B5994" s="201"/>
      <c r="C5994" s="201"/>
      <c r="D5994" s="361"/>
    </row>
    <row r="5995" spans="1:4" ht="13.5">
      <c r="A5995" s="201"/>
      <c r="B5995" s="201"/>
      <c r="C5995" s="201"/>
      <c r="D5995" s="361"/>
    </row>
    <row r="5996" spans="1:4" ht="13.5">
      <c r="A5996" s="201"/>
      <c r="B5996" s="201"/>
      <c r="C5996" s="201"/>
      <c r="D5996" s="361"/>
    </row>
    <row r="5997" spans="1:4" ht="13.5">
      <c r="A5997" s="201"/>
      <c r="B5997" s="201"/>
      <c r="C5997" s="201"/>
      <c r="D5997" s="361"/>
    </row>
    <row r="5998" spans="1:4" ht="13.5">
      <c r="A5998" s="201"/>
      <c r="B5998" s="201"/>
      <c r="C5998" s="201"/>
      <c r="D5998" s="361"/>
    </row>
    <row r="5999" spans="1:4" ht="13.5">
      <c r="A5999" s="201"/>
      <c r="B5999" s="201"/>
      <c r="C5999" s="201"/>
      <c r="D5999" s="361"/>
    </row>
    <row r="6000" spans="1:4" ht="13.5">
      <c r="A6000" s="201"/>
      <c r="B6000" s="201"/>
      <c r="C6000" s="201"/>
      <c r="D6000" s="361"/>
    </row>
    <row r="6001" spans="1:4" ht="13.5">
      <c r="A6001" s="201"/>
      <c r="B6001" s="201"/>
      <c r="C6001" s="201"/>
      <c r="D6001" s="361"/>
    </row>
    <row r="6002" spans="1:4" ht="13.5">
      <c r="A6002" s="201"/>
      <c r="B6002" s="201"/>
      <c r="C6002" s="201"/>
      <c r="D6002" s="361"/>
    </row>
    <row r="6003" spans="1:4" ht="13.5">
      <c r="A6003" s="201"/>
      <c r="B6003" s="201"/>
      <c r="C6003" s="201"/>
      <c r="D6003" s="361"/>
    </row>
    <row r="6004" spans="1:4" ht="13.5">
      <c r="A6004" s="201"/>
      <c r="B6004" s="201"/>
      <c r="C6004" s="201"/>
      <c r="D6004" s="361"/>
    </row>
    <row r="6005" spans="1:4" ht="13.5">
      <c r="A6005" s="201"/>
      <c r="B6005" s="201"/>
      <c r="C6005" s="201"/>
      <c r="D6005" s="361"/>
    </row>
    <row r="6006" spans="1:4" ht="13.5">
      <c r="A6006" s="201"/>
      <c r="B6006" s="201"/>
      <c r="C6006" s="201"/>
      <c r="D6006" s="361"/>
    </row>
    <row r="6007" spans="1:4" ht="13.5">
      <c r="A6007" s="201"/>
      <c r="B6007" s="201"/>
      <c r="C6007" s="201"/>
      <c r="D6007" s="361"/>
    </row>
    <row r="6008" spans="1:4" ht="13.5">
      <c r="A6008" s="201"/>
      <c r="B6008" s="201"/>
      <c r="C6008" s="201"/>
      <c r="D6008" s="361"/>
    </row>
    <row r="6009" spans="1:4" ht="13.5">
      <c r="A6009" s="201"/>
      <c r="B6009" s="201"/>
      <c r="C6009" s="201"/>
      <c r="D6009" s="361"/>
    </row>
    <row r="6010" spans="1:4" ht="13.5">
      <c r="A6010" s="201"/>
      <c r="B6010" s="201"/>
      <c r="C6010" s="201"/>
      <c r="D6010" s="361"/>
    </row>
    <row r="6011" spans="1:4" ht="13.5">
      <c r="A6011" s="201"/>
      <c r="B6011" s="201"/>
      <c r="C6011" s="201"/>
      <c r="D6011" s="361"/>
    </row>
    <row r="6012" spans="1:4" ht="13.5">
      <c r="A6012" s="201"/>
      <c r="B6012" s="201"/>
      <c r="C6012" s="201"/>
      <c r="D6012" s="361"/>
    </row>
    <row r="6013" spans="1:4" ht="13.5">
      <c r="A6013" s="201"/>
      <c r="B6013" s="201"/>
      <c r="C6013" s="201"/>
      <c r="D6013" s="361"/>
    </row>
    <row r="6014" spans="1:4" ht="13.5">
      <c r="A6014" s="201"/>
      <c r="B6014" s="201"/>
      <c r="C6014" s="201"/>
      <c r="D6014" s="361"/>
    </row>
    <row r="6015" spans="1:4" ht="13.5">
      <c r="A6015" s="201"/>
      <c r="B6015" s="201"/>
      <c r="C6015" s="201"/>
      <c r="D6015" s="361"/>
    </row>
    <row r="6016" spans="1:4" ht="13.5">
      <c r="A6016" s="201"/>
      <c r="B6016" s="201"/>
      <c r="C6016" s="201"/>
      <c r="D6016" s="361"/>
    </row>
    <row r="6017" spans="1:4" ht="13.5">
      <c r="A6017" s="201"/>
      <c r="B6017" s="201"/>
      <c r="C6017" s="201"/>
      <c r="D6017" s="361"/>
    </row>
    <row r="6018" spans="1:4" ht="13.5">
      <c r="A6018" s="201"/>
      <c r="B6018" s="201"/>
      <c r="C6018" s="201"/>
      <c r="D6018" s="361"/>
    </row>
    <row r="6019" spans="1:4" ht="13.5">
      <c r="A6019" s="201"/>
      <c r="B6019" s="201"/>
      <c r="C6019" s="201"/>
      <c r="D6019" s="361"/>
    </row>
    <row r="6020" spans="1:4" ht="13.5">
      <c r="A6020" s="201"/>
      <c r="B6020" s="201"/>
      <c r="C6020" s="201"/>
      <c r="D6020" s="361"/>
    </row>
    <row r="6021" spans="1:4" ht="13.5">
      <c r="A6021" s="201"/>
      <c r="B6021" s="201"/>
      <c r="C6021" s="201"/>
      <c r="D6021" s="361"/>
    </row>
    <row r="6022" spans="1:4" ht="13.5">
      <c r="A6022" s="201"/>
      <c r="B6022" s="201"/>
      <c r="C6022" s="201"/>
      <c r="D6022" s="361"/>
    </row>
    <row r="6023" spans="1:4" ht="13.5">
      <c r="A6023" s="201"/>
      <c r="B6023" s="201"/>
      <c r="C6023" s="201"/>
      <c r="D6023" s="361"/>
    </row>
    <row r="6024" spans="1:4" ht="13.5">
      <c r="A6024" s="201"/>
      <c r="B6024" s="201"/>
      <c r="C6024" s="201"/>
      <c r="D6024" s="361"/>
    </row>
    <row r="6025" spans="1:4" ht="13.5">
      <c r="A6025" s="201"/>
      <c r="B6025" s="201"/>
      <c r="C6025" s="201"/>
      <c r="D6025" s="361"/>
    </row>
    <row r="6026" spans="1:4" ht="13.5">
      <c r="A6026" s="201"/>
      <c r="B6026" s="201"/>
      <c r="C6026" s="201"/>
      <c r="D6026" s="361"/>
    </row>
    <row r="6027" spans="1:4" ht="13.5">
      <c r="A6027" s="201"/>
      <c r="B6027" s="201"/>
      <c r="C6027" s="201"/>
      <c r="D6027" s="361"/>
    </row>
    <row r="6028" spans="1:4" ht="13.5">
      <c r="A6028" s="201"/>
      <c r="B6028" s="201"/>
      <c r="C6028" s="201"/>
      <c r="D6028" s="361"/>
    </row>
    <row r="6029" spans="1:4" ht="13.5">
      <c r="A6029" s="201"/>
      <c r="B6029" s="201"/>
      <c r="C6029" s="201"/>
      <c r="D6029" s="361"/>
    </row>
    <row r="6030" spans="1:4" ht="13.5">
      <c r="A6030" s="201"/>
      <c r="B6030" s="201"/>
      <c r="C6030" s="201"/>
      <c r="D6030" s="361"/>
    </row>
    <row r="6031" spans="1:4" ht="13.5">
      <c r="A6031" s="201"/>
      <c r="B6031" s="201"/>
      <c r="C6031" s="201"/>
      <c r="D6031" s="361"/>
    </row>
    <row r="6032" spans="1:4" ht="13.5">
      <c r="A6032" s="201"/>
      <c r="B6032" s="201"/>
      <c r="C6032" s="201"/>
      <c r="D6032" s="361"/>
    </row>
    <row r="6033" spans="1:4" ht="13.5">
      <c r="A6033" s="201"/>
      <c r="B6033" s="201"/>
      <c r="C6033" s="201"/>
      <c r="D6033" s="361"/>
    </row>
    <row r="6034" spans="1:4" ht="13.5">
      <c r="A6034" s="201"/>
      <c r="B6034" s="201"/>
      <c r="C6034" s="201"/>
      <c r="D6034" s="361"/>
    </row>
    <row r="6035" spans="1:4" ht="13.5">
      <c r="A6035" s="201"/>
      <c r="B6035" s="201"/>
      <c r="C6035" s="201"/>
      <c r="D6035" s="361"/>
    </row>
    <row r="6036" spans="1:4" ht="13.5">
      <c r="A6036" s="201"/>
      <c r="B6036" s="201"/>
      <c r="C6036" s="201"/>
      <c r="D6036" s="361"/>
    </row>
    <row r="6037" spans="1:4" ht="13.5">
      <c r="A6037" s="201"/>
      <c r="B6037" s="201"/>
      <c r="C6037" s="201"/>
      <c r="D6037" s="361"/>
    </row>
    <row r="6038" spans="1:4" ht="13.5">
      <c r="A6038" s="201"/>
      <c r="B6038" s="201"/>
      <c r="C6038" s="201"/>
      <c r="D6038" s="361"/>
    </row>
    <row r="6039" spans="1:4" ht="13.5">
      <c r="A6039" s="201"/>
      <c r="B6039" s="201"/>
      <c r="C6039" s="201"/>
      <c r="D6039" s="361"/>
    </row>
    <row r="6040" spans="1:4" ht="13.5">
      <c r="A6040" s="201"/>
      <c r="B6040" s="201"/>
      <c r="C6040" s="201"/>
      <c r="D6040" s="361"/>
    </row>
    <row r="6041" spans="1:4" ht="13.5">
      <c r="A6041" s="201"/>
      <c r="B6041" s="201"/>
      <c r="C6041" s="201"/>
      <c r="D6041" s="361"/>
    </row>
    <row r="6042" spans="1:4" ht="13.5">
      <c r="A6042" s="201"/>
      <c r="B6042" s="201"/>
      <c r="C6042" s="201"/>
      <c r="D6042" s="361"/>
    </row>
    <row r="6043" spans="1:4" ht="13.5">
      <c r="A6043" s="201"/>
      <c r="B6043" s="201"/>
      <c r="C6043" s="201"/>
      <c r="D6043" s="361"/>
    </row>
    <row r="6044" spans="1:4" ht="13.5">
      <c r="A6044" s="201"/>
      <c r="B6044" s="201"/>
      <c r="C6044" s="201"/>
      <c r="D6044" s="361"/>
    </row>
    <row r="6045" spans="1:4" ht="13.5">
      <c r="A6045" s="201"/>
      <c r="B6045" s="201"/>
      <c r="C6045" s="201"/>
      <c r="D6045" s="361"/>
    </row>
    <row r="6046" spans="1:4" ht="13.5">
      <c r="A6046" s="201"/>
      <c r="B6046" s="201"/>
      <c r="C6046" s="201"/>
      <c r="D6046" s="361"/>
    </row>
    <row r="6047" spans="1:4" ht="13.5">
      <c r="A6047" s="201"/>
      <c r="B6047" s="201"/>
      <c r="C6047" s="201"/>
      <c r="D6047" s="361"/>
    </row>
    <row r="6048" spans="1:4" ht="13.5">
      <c r="A6048" s="201"/>
      <c r="B6048" s="201"/>
      <c r="C6048" s="201"/>
      <c r="D6048" s="361"/>
    </row>
    <row r="6049" spans="1:4" ht="13.5">
      <c r="A6049" s="201"/>
      <c r="B6049" s="201"/>
      <c r="C6049" s="201"/>
      <c r="D6049" s="361"/>
    </row>
    <row r="6050" spans="1:4" ht="13.5">
      <c r="A6050" s="201"/>
      <c r="B6050" s="201"/>
      <c r="C6050" s="201"/>
      <c r="D6050" s="361"/>
    </row>
    <row r="6051" spans="1:4" ht="13.5">
      <c r="A6051" s="201"/>
      <c r="B6051" s="201"/>
      <c r="C6051" s="201"/>
      <c r="D6051" s="361"/>
    </row>
    <row r="6052" spans="1:4" ht="13.5">
      <c r="A6052" s="201"/>
      <c r="B6052" s="201"/>
      <c r="C6052" s="201"/>
      <c r="D6052" s="361"/>
    </row>
    <row r="6053" spans="1:4" ht="13.5">
      <c r="A6053" s="201"/>
      <c r="B6053" s="201"/>
      <c r="C6053" s="201"/>
      <c r="D6053" s="361"/>
    </row>
    <row r="6054" spans="1:4" ht="13.5">
      <c r="A6054" s="201"/>
      <c r="B6054" s="201"/>
      <c r="C6054" s="201"/>
      <c r="D6054" s="361"/>
    </row>
    <row r="6055" spans="1:4" ht="13.5">
      <c r="A6055" s="201"/>
      <c r="B6055" s="201"/>
      <c r="C6055" s="201"/>
      <c r="D6055" s="361"/>
    </row>
    <row r="6056" spans="1:4" ht="13.5">
      <c r="A6056" s="201"/>
      <c r="B6056" s="201"/>
      <c r="C6056" s="201"/>
      <c r="D6056" s="361"/>
    </row>
    <row r="6057" spans="1:4" ht="13.5">
      <c r="A6057" s="201"/>
      <c r="B6057" s="201"/>
      <c r="C6057" s="201"/>
      <c r="D6057" s="361"/>
    </row>
    <row r="6058" spans="1:4" ht="13.5">
      <c r="A6058" s="201"/>
      <c r="B6058" s="201"/>
      <c r="C6058" s="201"/>
      <c r="D6058" s="361"/>
    </row>
    <row r="6059" spans="1:4" ht="13.5">
      <c r="A6059" s="201"/>
      <c r="B6059" s="201"/>
      <c r="C6059" s="201"/>
      <c r="D6059" s="361"/>
    </row>
    <row r="6060" spans="1:4" ht="13.5">
      <c r="A6060" s="201"/>
      <c r="B6060" s="201"/>
      <c r="C6060" s="201"/>
      <c r="D6060" s="361"/>
    </row>
    <row r="6061" spans="1:4" ht="13.5">
      <c r="A6061" s="201"/>
      <c r="B6061" s="201"/>
      <c r="C6061" s="201"/>
      <c r="D6061" s="361"/>
    </row>
    <row r="6062" spans="1:4" ht="13.5">
      <c r="A6062" s="201"/>
      <c r="B6062" s="201"/>
      <c r="C6062" s="201"/>
      <c r="D6062" s="361"/>
    </row>
    <row r="6063" spans="1:4" ht="13.5">
      <c r="A6063" s="201"/>
      <c r="B6063" s="201"/>
      <c r="C6063" s="201"/>
      <c r="D6063" s="361"/>
    </row>
    <row r="6064" spans="1:4" ht="13.5">
      <c r="A6064" s="201"/>
      <c r="B6064" s="201"/>
      <c r="C6064" s="201"/>
      <c r="D6064" s="361"/>
    </row>
    <row r="6065" spans="1:4" ht="13.5">
      <c r="A6065" s="201"/>
      <c r="B6065" s="201"/>
      <c r="C6065" s="201"/>
      <c r="D6065" s="361"/>
    </row>
    <row r="6066" spans="1:4" ht="13.5">
      <c r="A6066" s="201"/>
      <c r="B6066" s="201"/>
      <c r="C6066" s="201"/>
      <c r="D6066" s="361"/>
    </row>
    <row r="6067" spans="1:4" ht="13.5">
      <c r="A6067" s="201"/>
      <c r="B6067" s="201"/>
      <c r="C6067" s="201"/>
      <c r="D6067" s="361"/>
    </row>
    <row r="6068" spans="1:4" ht="13.5">
      <c r="A6068" s="201"/>
      <c r="B6068" s="201"/>
      <c r="C6068" s="201"/>
      <c r="D6068" s="361"/>
    </row>
    <row r="6069" spans="1:4" ht="13.5">
      <c r="A6069" s="201"/>
      <c r="B6069" s="201"/>
      <c r="C6069" s="201"/>
      <c r="D6069" s="361"/>
    </row>
    <row r="6070" spans="1:4" ht="13.5">
      <c r="A6070" s="201"/>
      <c r="B6070" s="201"/>
      <c r="C6070" s="201"/>
      <c r="D6070" s="361"/>
    </row>
    <row r="6071" spans="1:4" ht="13.5">
      <c r="A6071" s="201"/>
      <c r="B6071" s="201"/>
      <c r="C6071" s="201"/>
      <c r="D6071" s="361"/>
    </row>
    <row r="6072" spans="1:4" ht="13.5">
      <c r="A6072" s="201"/>
      <c r="B6072" s="201"/>
      <c r="C6072" s="201"/>
      <c r="D6072" s="361"/>
    </row>
    <row r="6073" spans="1:4" ht="13.5">
      <c r="A6073" s="201"/>
      <c r="B6073" s="201"/>
      <c r="C6073" s="201"/>
      <c r="D6073" s="361"/>
    </row>
    <row r="6074" spans="1:4" ht="13.5">
      <c r="A6074" s="201"/>
      <c r="B6074" s="201"/>
      <c r="C6074" s="201"/>
      <c r="D6074" s="361"/>
    </row>
    <row r="6075" spans="1:4" ht="13.5">
      <c r="A6075" s="201"/>
      <c r="B6075" s="201"/>
      <c r="C6075" s="201"/>
      <c r="D6075" s="361"/>
    </row>
    <row r="6076" spans="1:4" ht="13.5">
      <c r="A6076" s="201"/>
      <c r="B6076" s="201"/>
      <c r="C6076" s="201"/>
      <c r="D6076" s="361"/>
    </row>
    <row r="6077" spans="1:4" ht="13.5">
      <c r="A6077" s="201"/>
      <c r="B6077" s="201"/>
      <c r="C6077" s="201"/>
      <c r="D6077" s="361"/>
    </row>
    <row r="6078" spans="1:4" ht="13.5">
      <c r="A6078" s="201"/>
      <c r="B6078" s="201"/>
      <c r="C6078" s="201"/>
      <c r="D6078" s="361"/>
    </row>
    <row r="6079" spans="1:4" ht="13.5">
      <c r="A6079" s="201"/>
      <c r="B6079" s="201"/>
      <c r="C6079" s="201"/>
      <c r="D6079" s="361"/>
    </row>
    <row r="6080" spans="1:4" ht="13.5">
      <c r="A6080" s="201"/>
      <c r="B6080" s="201"/>
      <c r="C6080" s="201"/>
      <c r="D6080" s="361"/>
    </row>
    <row r="6081" spans="1:4" ht="13.5">
      <c r="A6081" s="201"/>
      <c r="B6081" s="201"/>
      <c r="C6081" s="201"/>
      <c r="D6081" s="361"/>
    </row>
    <row r="6082" spans="1:4" ht="13.5">
      <c r="A6082" s="201"/>
      <c r="B6082" s="201"/>
      <c r="C6082" s="201"/>
      <c r="D6082" s="361"/>
    </row>
    <row r="6083" spans="1:4" ht="13.5">
      <c r="A6083" s="201"/>
      <c r="B6083" s="201"/>
      <c r="C6083" s="201"/>
      <c r="D6083" s="361"/>
    </row>
    <row r="6084" spans="1:4" ht="13.5">
      <c r="A6084" s="201"/>
      <c r="B6084" s="201"/>
      <c r="C6084" s="201"/>
      <c r="D6084" s="361"/>
    </row>
    <row r="6085" spans="1:4" ht="13.5">
      <c r="A6085" s="201"/>
      <c r="B6085" s="201"/>
      <c r="C6085" s="201"/>
      <c r="D6085" s="361"/>
    </row>
    <row r="6086" spans="1:4" ht="13.5">
      <c r="A6086" s="201"/>
      <c r="B6086" s="201"/>
      <c r="C6086" s="201"/>
      <c r="D6086" s="361"/>
    </row>
    <row r="6087" spans="1:4" ht="13.5">
      <c r="A6087" s="201"/>
      <c r="B6087" s="201"/>
      <c r="C6087" s="201"/>
      <c r="D6087" s="361"/>
    </row>
    <row r="6088" spans="1:4" ht="13.5">
      <c r="A6088" s="201"/>
      <c r="B6088" s="201"/>
      <c r="C6088" s="201"/>
      <c r="D6088" s="361"/>
    </row>
    <row r="6089" spans="1:4" ht="13.5">
      <c r="A6089" s="201"/>
      <c r="B6089" s="201"/>
      <c r="C6089" s="201"/>
      <c r="D6089" s="361"/>
    </row>
    <row r="6090" spans="1:4" ht="13.5">
      <c r="A6090" s="201"/>
      <c r="B6090" s="201"/>
      <c r="C6090" s="201"/>
      <c r="D6090" s="361"/>
    </row>
    <row r="6091" spans="1:4" ht="13.5">
      <c r="A6091" s="201"/>
      <c r="B6091" s="201"/>
      <c r="C6091" s="201"/>
      <c r="D6091" s="361"/>
    </row>
    <row r="6092" spans="1:4" ht="13.5">
      <c r="A6092" s="201"/>
      <c r="B6092" s="201"/>
      <c r="C6092" s="201"/>
      <c r="D6092" s="361"/>
    </row>
    <row r="6093" spans="1:4" ht="13.5">
      <c r="A6093" s="201"/>
      <c r="B6093" s="201"/>
      <c r="C6093" s="201"/>
      <c r="D6093" s="361"/>
    </row>
    <row r="6094" spans="1:4" ht="13.5">
      <c r="A6094" s="201"/>
      <c r="B6094" s="201"/>
      <c r="C6094" s="201"/>
      <c r="D6094" s="361"/>
    </row>
    <row r="6095" spans="1:4" ht="13.5">
      <c r="A6095" s="201"/>
      <c r="B6095" s="201"/>
      <c r="C6095" s="201"/>
      <c r="D6095" s="361"/>
    </row>
    <row r="6096" spans="1:4" ht="13.5">
      <c r="A6096" s="201"/>
      <c r="B6096" s="201"/>
      <c r="C6096" s="201"/>
      <c r="D6096" s="361"/>
    </row>
    <row r="6097" spans="1:4" ht="13.5">
      <c r="A6097" s="201"/>
      <c r="B6097" s="201"/>
      <c r="C6097" s="201"/>
      <c r="D6097" s="361"/>
    </row>
    <row r="6098" spans="1:4" ht="13.5">
      <c r="A6098" s="201"/>
      <c r="B6098" s="201"/>
      <c r="C6098" s="201"/>
      <c r="D6098" s="361"/>
    </row>
    <row r="6099" spans="1:4" ht="13.5">
      <c r="A6099" s="201"/>
      <c r="B6099" s="201"/>
      <c r="C6099" s="201"/>
      <c r="D6099" s="361"/>
    </row>
    <row r="6100" spans="1:4" ht="13.5">
      <c r="A6100" s="201"/>
      <c r="B6100" s="201"/>
      <c r="C6100" s="201"/>
      <c r="D6100" s="361"/>
    </row>
    <row r="6101" spans="1:4" ht="13.5">
      <c r="A6101" s="201"/>
      <c r="B6101" s="201"/>
      <c r="C6101" s="201"/>
      <c r="D6101" s="361"/>
    </row>
    <row r="6102" spans="1:4" ht="13.5">
      <c r="A6102" s="201"/>
      <c r="B6102" s="201"/>
      <c r="C6102" s="201"/>
      <c r="D6102" s="361"/>
    </row>
    <row r="6103" spans="1:4" ht="13.5">
      <c r="A6103" s="201"/>
      <c r="B6103" s="201"/>
      <c r="C6103" s="201"/>
      <c r="D6103" s="361"/>
    </row>
    <row r="6104" spans="1:4" ht="13.5">
      <c r="A6104" s="201"/>
      <c r="B6104" s="201"/>
      <c r="C6104" s="201"/>
      <c r="D6104" s="361"/>
    </row>
    <row r="6105" spans="1:4" ht="13.5">
      <c r="A6105" s="201"/>
      <c r="B6105" s="201"/>
      <c r="C6105" s="201"/>
      <c r="D6105" s="361"/>
    </row>
    <row r="6106" spans="1:4" ht="13.5">
      <c r="A6106" s="201"/>
      <c r="B6106" s="201"/>
      <c r="C6106" s="201"/>
      <c r="D6106" s="361"/>
    </row>
    <row r="6107" spans="1:4" ht="13.5">
      <c r="A6107" s="201"/>
      <c r="B6107" s="201"/>
      <c r="C6107" s="201"/>
      <c r="D6107" s="361"/>
    </row>
    <row r="6108" spans="1:4" ht="13.5">
      <c r="A6108" s="201"/>
      <c r="B6108" s="201"/>
      <c r="C6108" s="201"/>
      <c r="D6108" s="361"/>
    </row>
    <row r="6109" spans="1:4" ht="13.5">
      <c r="A6109" s="201"/>
      <c r="B6109" s="201"/>
      <c r="C6109" s="201"/>
      <c r="D6109" s="361"/>
    </row>
    <row r="6110" spans="1:4" ht="13.5">
      <c r="A6110" s="201"/>
      <c r="B6110" s="201"/>
      <c r="C6110" s="201"/>
      <c r="D6110" s="361"/>
    </row>
    <row r="6111" spans="1:4" ht="13.5">
      <c r="A6111" s="201"/>
      <c r="B6111" s="201"/>
      <c r="C6111" s="201"/>
      <c r="D6111" s="361"/>
    </row>
    <row r="6112" spans="1:4" ht="13.5">
      <c r="A6112" s="201"/>
      <c r="B6112" s="201"/>
      <c r="C6112" s="201"/>
      <c r="D6112" s="361"/>
    </row>
    <row r="6113" spans="1:4" ht="13.5">
      <c r="A6113" s="201"/>
      <c r="B6113" s="201"/>
      <c r="C6113" s="201"/>
      <c r="D6113" s="361"/>
    </row>
    <row r="6114" spans="1:4" ht="13.5">
      <c r="A6114" s="201"/>
      <c r="B6114" s="201"/>
      <c r="C6114" s="201"/>
      <c r="D6114" s="361"/>
    </row>
    <row r="6115" spans="1:4" ht="13.5">
      <c r="A6115" s="201"/>
      <c r="B6115" s="201"/>
      <c r="C6115" s="201"/>
      <c r="D6115" s="361"/>
    </row>
    <row r="6116" spans="1:4" ht="13.5">
      <c r="A6116" s="201"/>
      <c r="B6116" s="201"/>
      <c r="C6116" s="201"/>
      <c r="D6116" s="361"/>
    </row>
    <row r="6117" spans="1:4" ht="13.5">
      <c r="A6117" s="201"/>
      <c r="B6117" s="201"/>
      <c r="C6117" s="201"/>
      <c r="D6117" s="361"/>
    </row>
    <row r="6118" spans="1:4" ht="13.5">
      <c r="A6118" s="201"/>
      <c r="B6118" s="201"/>
      <c r="C6118" s="201"/>
      <c r="D6118" s="361"/>
    </row>
    <row r="6119" spans="1:4" ht="13.5">
      <c r="A6119" s="201"/>
      <c r="B6119" s="201"/>
      <c r="C6119" s="201"/>
      <c r="D6119" s="361"/>
    </row>
    <row r="6120" spans="1:4" ht="13.5">
      <c r="A6120" s="201"/>
      <c r="B6120" s="201"/>
      <c r="C6120" s="201"/>
      <c r="D6120" s="361"/>
    </row>
    <row r="6121" spans="1:4" ht="13.5">
      <c r="A6121" s="201"/>
      <c r="B6121" s="201"/>
      <c r="C6121" s="201"/>
      <c r="D6121" s="361"/>
    </row>
    <row r="6122" spans="1:4" ht="13.5">
      <c r="A6122" s="201"/>
      <c r="B6122" s="201"/>
      <c r="C6122" s="201"/>
      <c r="D6122" s="361"/>
    </row>
    <row r="6123" spans="1:4" ht="13.5">
      <c r="A6123" s="201"/>
      <c r="B6123" s="201"/>
      <c r="C6123" s="201"/>
      <c r="D6123" s="361"/>
    </row>
    <row r="6124" spans="1:4" ht="13.5">
      <c r="A6124" s="201"/>
      <c r="B6124" s="201"/>
      <c r="C6124" s="201"/>
      <c r="D6124" s="361"/>
    </row>
    <row r="6125" spans="1:4" ht="13.5">
      <c r="A6125" s="201"/>
      <c r="B6125" s="201"/>
      <c r="C6125" s="201"/>
      <c r="D6125" s="361"/>
    </row>
    <row r="6126" spans="1:4" ht="13.5">
      <c r="A6126" s="201"/>
      <c r="B6126" s="201"/>
      <c r="C6126" s="201"/>
      <c r="D6126" s="361"/>
    </row>
    <row r="6127" spans="1:4" ht="13.5">
      <c r="A6127" s="201"/>
      <c r="B6127" s="201"/>
      <c r="C6127" s="201"/>
      <c r="D6127" s="361"/>
    </row>
    <row r="6128" spans="1:4" ht="13.5">
      <c r="A6128" s="201"/>
      <c r="B6128" s="201"/>
      <c r="C6128" s="201"/>
      <c r="D6128" s="361"/>
    </row>
    <row r="6129" spans="1:4" ht="13.5">
      <c r="A6129" s="201"/>
      <c r="B6129" s="201"/>
      <c r="C6129" s="201"/>
      <c r="D6129" s="361"/>
    </row>
    <row r="6130" spans="1:4" ht="13.5">
      <c r="A6130" s="201"/>
      <c r="B6130" s="201"/>
      <c r="C6130" s="201"/>
      <c r="D6130" s="361"/>
    </row>
    <row r="6131" spans="1:4" ht="13.5">
      <c r="A6131" s="201"/>
      <c r="B6131" s="201"/>
      <c r="C6131" s="201"/>
      <c r="D6131" s="361"/>
    </row>
    <row r="6132" spans="1:4" ht="13.5">
      <c r="A6132" s="201"/>
      <c r="B6132" s="201"/>
      <c r="C6132" s="201"/>
      <c r="D6132" s="361"/>
    </row>
    <row r="6133" spans="1:4" ht="13.5">
      <c r="A6133" s="201"/>
      <c r="B6133" s="201"/>
      <c r="C6133" s="201"/>
      <c r="D6133" s="361"/>
    </row>
    <row r="6134" spans="1:4" ht="13.5">
      <c r="A6134" s="201"/>
      <c r="B6134" s="201"/>
      <c r="C6134" s="201"/>
      <c r="D6134" s="361"/>
    </row>
    <row r="6135" spans="1:4" ht="13.5">
      <c r="A6135" s="201"/>
      <c r="B6135" s="201"/>
      <c r="C6135" s="201"/>
      <c r="D6135" s="361"/>
    </row>
    <row r="6136" spans="1:4" ht="13.5">
      <c r="A6136" s="201"/>
      <c r="B6136" s="201"/>
      <c r="C6136" s="201"/>
      <c r="D6136" s="361"/>
    </row>
    <row r="6137" spans="1:4" ht="13.5">
      <c r="A6137" s="201"/>
      <c r="B6137" s="201"/>
      <c r="C6137" s="201"/>
      <c r="D6137" s="361"/>
    </row>
    <row r="6138" spans="1:4" ht="13.5">
      <c r="A6138" s="201"/>
      <c r="B6138" s="201"/>
      <c r="C6138" s="201"/>
      <c r="D6138" s="361"/>
    </row>
    <row r="6139" spans="1:4" ht="13.5">
      <c r="A6139" s="201"/>
      <c r="B6139" s="201"/>
      <c r="C6139" s="201"/>
      <c r="D6139" s="361"/>
    </row>
    <row r="6140" spans="1:4" ht="13.5">
      <c r="A6140" s="201"/>
      <c r="B6140" s="201"/>
      <c r="C6140" s="201"/>
      <c r="D6140" s="361"/>
    </row>
    <row r="6141" spans="1:4" ht="13.5">
      <c r="A6141" s="201"/>
      <c r="B6141" s="201"/>
      <c r="C6141" s="201"/>
      <c r="D6141" s="361"/>
    </row>
    <row r="6142" spans="1:4" ht="13.5">
      <c r="A6142" s="201"/>
      <c r="B6142" s="201"/>
      <c r="C6142" s="201"/>
      <c r="D6142" s="361"/>
    </row>
    <row r="6143" spans="1:4" ht="13.5">
      <c r="A6143" s="201"/>
      <c r="B6143" s="201"/>
      <c r="C6143" s="201"/>
      <c r="D6143" s="361"/>
    </row>
    <row r="6144" spans="1:4" ht="13.5">
      <c r="A6144" s="201"/>
      <c r="B6144" s="201"/>
      <c r="C6144" s="201"/>
      <c r="D6144" s="361"/>
    </row>
    <row r="6145" spans="1:4" ht="13.5">
      <c r="A6145" s="201"/>
      <c r="B6145" s="201"/>
      <c r="C6145" s="201"/>
      <c r="D6145" s="361"/>
    </row>
    <row r="6146" spans="1:4" ht="13.5">
      <c r="A6146" s="201"/>
      <c r="B6146" s="201"/>
      <c r="C6146" s="201"/>
      <c r="D6146" s="361"/>
    </row>
    <row r="6147" spans="1:4" ht="13.5">
      <c r="A6147" s="201"/>
      <c r="B6147" s="201"/>
      <c r="C6147" s="201"/>
      <c r="D6147" s="361"/>
    </row>
    <row r="6148" spans="1:4" ht="13.5">
      <c r="A6148" s="201"/>
      <c r="B6148" s="201"/>
      <c r="C6148" s="201"/>
      <c r="D6148" s="361"/>
    </row>
    <row r="6149" spans="1:4" ht="13.5">
      <c r="A6149" s="201"/>
      <c r="B6149" s="201"/>
      <c r="C6149" s="201"/>
      <c r="D6149" s="361"/>
    </row>
    <row r="6150" spans="1:4" ht="13.5">
      <c r="A6150" s="201"/>
      <c r="B6150" s="201"/>
      <c r="C6150" s="201"/>
      <c r="D6150" s="361"/>
    </row>
    <row r="6151" spans="1:4" ht="13.5">
      <c r="A6151" s="201"/>
      <c r="B6151" s="201"/>
      <c r="C6151" s="201"/>
      <c r="D6151" s="361"/>
    </row>
    <row r="6152" spans="1:4" ht="13.5">
      <c r="A6152" s="201"/>
      <c r="B6152" s="201"/>
      <c r="C6152" s="201"/>
      <c r="D6152" s="361"/>
    </row>
    <row r="6153" spans="1:4" ht="13.5">
      <c r="A6153" s="201"/>
      <c r="B6153" s="201"/>
      <c r="C6153" s="201"/>
      <c r="D6153" s="361"/>
    </row>
    <row r="6154" spans="1:4" ht="13.5">
      <c r="A6154" s="201"/>
      <c r="B6154" s="201"/>
      <c r="C6154" s="201"/>
      <c r="D6154" s="361"/>
    </row>
    <row r="6155" spans="1:4" ht="13.5">
      <c r="A6155" s="201"/>
      <c r="B6155" s="201"/>
      <c r="C6155" s="201"/>
      <c r="D6155" s="361"/>
    </row>
    <row r="6156" spans="1:4" ht="13.5">
      <c r="A6156" s="201"/>
      <c r="B6156" s="201"/>
      <c r="C6156" s="201"/>
      <c r="D6156" s="361"/>
    </row>
    <row r="6157" spans="1:4" ht="13.5">
      <c r="A6157" s="201"/>
      <c r="B6157" s="201"/>
      <c r="C6157" s="201"/>
      <c r="D6157" s="361"/>
    </row>
    <row r="6158" spans="1:4" ht="13.5">
      <c r="A6158" s="201"/>
      <c r="B6158" s="201"/>
      <c r="C6158" s="201"/>
      <c r="D6158" s="361"/>
    </row>
    <row r="6159" spans="1:4" ht="13.5">
      <c r="A6159" s="201"/>
      <c r="B6159" s="201"/>
      <c r="C6159" s="201"/>
      <c r="D6159" s="361"/>
    </row>
    <row r="6160" spans="1:4" ht="13.5">
      <c r="A6160" s="201"/>
      <c r="B6160" s="201"/>
      <c r="C6160" s="201"/>
      <c r="D6160" s="361"/>
    </row>
    <row r="6161" spans="1:4" ht="13.5">
      <c r="A6161" s="201"/>
      <c r="B6161" s="201"/>
      <c r="C6161" s="201"/>
      <c r="D6161" s="361"/>
    </row>
    <row r="6162" spans="1:4" ht="13.5">
      <c r="A6162" s="201"/>
      <c r="B6162" s="201"/>
      <c r="C6162" s="201"/>
      <c r="D6162" s="361"/>
    </row>
    <row r="6163" spans="1:4" ht="13.5">
      <c r="A6163" s="201"/>
      <c r="B6163" s="201"/>
      <c r="C6163" s="201"/>
      <c r="D6163" s="361"/>
    </row>
    <row r="6164" spans="1:4" ht="13.5">
      <c r="A6164" s="201"/>
      <c r="B6164" s="201"/>
      <c r="C6164" s="201"/>
      <c r="D6164" s="361"/>
    </row>
    <row r="6165" spans="1:4" ht="13.5">
      <c r="A6165" s="201"/>
      <c r="B6165" s="201"/>
      <c r="C6165" s="201"/>
      <c r="D6165" s="361"/>
    </row>
    <row r="6166" spans="1:4" ht="13.5">
      <c r="A6166" s="201"/>
      <c r="B6166" s="201"/>
      <c r="C6166" s="201"/>
      <c r="D6166" s="361"/>
    </row>
    <row r="6167" spans="1:4" ht="13.5">
      <c r="A6167" s="201"/>
      <c r="B6167" s="201"/>
      <c r="C6167" s="201"/>
      <c r="D6167" s="361"/>
    </row>
    <row r="6168" spans="1:4" ht="13.5">
      <c r="A6168" s="201"/>
      <c r="B6168" s="201"/>
      <c r="C6168" s="201"/>
      <c r="D6168" s="361"/>
    </row>
    <row r="6169" spans="1:4" ht="13.5">
      <c r="A6169" s="201"/>
      <c r="B6169" s="201"/>
      <c r="C6169" s="201"/>
      <c r="D6169" s="361"/>
    </row>
    <row r="6170" spans="1:4" ht="13.5">
      <c r="A6170" s="201"/>
      <c r="B6170" s="201"/>
      <c r="C6170" s="201"/>
      <c r="D6170" s="361"/>
    </row>
    <row r="6171" spans="1:4" ht="13.5">
      <c r="A6171" s="201"/>
      <c r="B6171" s="201"/>
      <c r="C6171" s="201"/>
      <c r="D6171" s="361"/>
    </row>
    <row r="6172" spans="1:4" ht="13.5">
      <c r="A6172" s="201"/>
      <c r="B6172" s="201"/>
      <c r="C6172" s="201"/>
      <c r="D6172" s="361"/>
    </row>
    <row r="6173" spans="1:4" ht="13.5">
      <c r="A6173" s="201"/>
      <c r="B6173" s="201"/>
      <c r="C6173" s="201"/>
      <c r="D6173" s="361"/>
    </row>
    <row r="6174" spans="1:4" ht="13.5">
      <c r="A6174" s="201"/>
      <c r="B6174" s="201"/>
      <c r="C6174" s="201"/>
      <c r="D6174" s="361"/>
    </row>
    <row r="6175" spans="1:4" ht="13.5">
      <c r="A6175" s="201"/>
      <c r="B6175" s="201"/>
      <c r="C6175" s="201"/>
      <c r="D6175" s="361"/>
    </row>
    <row r="6176" spans="1:4" ht="13.5">
      <c r="A6176" s="201"/>
      <c r="B6176" s="201"/>
      <c r="C6176" s="201"/>
      <c r="D6176" s="361"/>
    </row>
    <row r="6177" spans="1:4" ht="13.5">
      <c r="A6177" s="201"/>
      <c r="B6177" s="201"/>
      <c r="C6177" s="201"/>
      <c r="D6177" s="361"/>
    </row>
    <row r="6178" spans="1:4" ht="13.5">
      <c r="A6178" s="201"/>
      <c r="B6178" s="201"/>
      <c r="C6178" s="201"/>
      <c r="D6178" s="361"/>
    </row>
    <row r="6179" spans="1:4" ht="13.5">
      <c r="A6179" s="201"/>
      <c r="B6179" s="201"/>
      <c r="C6179" s="201"/>
      <c r="D6179" s="361"/>
    </row>
    <row r="6180" spans="1:4" ht="13.5">
      <c r="A6180" s="201"/>
      <c r="B6180" s="201"/>
      <c r="C6180" s="201"/>
      <c r="D6180" s="361"/>
    </row>
    <row r="6181" spans="1:4" ht="13.5">
      <c r="A6181" s="201"/>
      <c r="B6181" s="201"/>
      <c r="C6181" s="201"/>
      <c r="D6181" s="361"/>
    </row>
    <row r="6182" spans="1:4" ht="13.5">
      <c r="A6182" s="201"/>
      <c r="B6182" s="201"/>
      <c r="C6182" s="201"/>
      <c r="D6182" s="361"/>
    </row>
    <row r="6183" spans="1:4" ht="13.5">
      <c r="A6183" s="201"/>
      <c r="B6183" s="201"/>
      <c r="C6183" s="201"/>
      <c r="D6183" s="361"/>
    </row>
    <row r="6184" spans="1:4" ht="13.5">
      <c r="A6184" s="201"/>
      <c r="B6184" s="201"/>
      <c r="C6184" s="201"/>
      <c r="D6184" s="361"/>
    </row>
    <row r="6185" spans="1:4" ht="13.5">
      <c r="A6185" s="201"/>
      <c r="B6185" s="201"/>
      <c r="C6185" s="201"/>
      <c r="D6185" s="361"/>
    </row>
    <row r="6186" spans="1:4" ht="13.5">
      <c r="A6186" s="201"/>
      <c r="B6186" s="201"/>
      <c r="C6186" s="201"/>
      <c r="D6186" s="361"/>
    </row>
    <row r="6187" spans="1:4" ht="13.5">
      <c r="A6187" s="201"/>
      <c r="B6187" s="201"/>
      <c r="C6187" s="201"/>
      <c r="D6187" s="361"/>
    </row>
    <row r="6188" spans="1:4" ht="13.5">
      <c r="A6188" s="201"/>
      <c r="B6188" s="201"/>
      <c r="C6188" s="201"/>
      <c r="D6188" s="361"/>
    </row>
    <row r="6189" spans="1:4" ht="13.5">
      <c r="A6189" s="201"/>
      <c r="B6189" s="201"/>
      <c r="C6189" s="201"/>
      <c r="D6189" s="361"/>
    </row>
    <row r="6190" spans="1:4" ht="13.5">
      <c r="A6190" s="201"/>
      <c r="B6190" s="201"/>
      <c r="C6190" s="201"/>
      <c r="D6190" s="361"/>
    </row>
    <row r="6191" spans="1:4" ht="13.5">
      <c r="A6191" s="201"/>
      <c r="B6191" s="201"/>
      <c r="C6191" s="201"/>
      <c r="D6191" s="361"/>
    </row>
    <row r="6192" spans="1:4" ht="13.5">
      <c r="A6192" s="201"/>
      <c r="B6192" s="201"/>
      <c r="C6192" s="201"/>
      <c r="D6192" s="361"/>
    </row>
    <row r="6193" spans="1:4" ht="13.5">
      <c r="A6193" s="201"/>
      <c r="B6193" s="201"/>
      <c r="C6193" s="201"/>
      <c r="D6193" s="361"/>
    </row>
    <row r="6194" spans="1:4" ht="13.5">
      <c r="A6194" s="201"/>
      <c r="B6194" s="201"/>
      <c r="C6194" s="201"/>
      <c r="D6194" s="361"/>
    </row>
    <row r="6195" spans="1:4" ht="13.5">
      <c r="A6195" s="201"/>
      <c r="B6195" s="201"/>
      <c r="C6195" s="201"/>
      <c r="D6195" s="361"/>
    </row>
    <row r="6196" spans="1:4" ht="13.5">
      <c r="A6196" s="201"/>
      <c r="B6196" s="201"/>
      <c r="C6196" s="201"/>
      <c r="D6196" s="361"/>
    </row>
    <row r="6197" spans="1:4" ht="13.5">
      <c r="A6197" s="201"/>
      <c r="B6197" s="201"/>
      <c r="C6197" s="201"/>
      <c r="D6197" s="361"/>
    </row>
    <row r="6198" spans="1:4" ht="13.5">
      <c r="A6198" s="201"/>
      <c r="B6198" s="201"/>
      <c r="C6198" s="201"/>
      <c r="D6198" s="361"/>
    </row>
    <row r="6199" spans="1:4" ht="13.5">
      <c r="A6199" s="201"/>
      <c r="B6199" s="201"/>
      <c r="C6199" s="201"/>
      <c r="D6199" s="361"/>
    </row>
    <row r="6200" spans="1:4" ht="13.5">
      <c r="A6200" s="201"/>
      <c r="B6200" s="201"/>
      <c r="C6200" s="201"/>
      <c r="D6200" s="361"/>
    </row>
    <row r="6201" spans="1:4" ht="13.5">
      <c r="A6201" s="201"/>
      <c r="B6201" s="201"/>
      <c r="C6201" s="201"/>
      <c r="D6201" s="361"/>
    </row>
    <row r="6202" spans="1:4" ht="13.5">
      <c r="A6202" s="201"/>
      <c r="B6202" s="201"/>
      <c r="C6202" s="201"/>
      <c r="D6202" s="361"/>
    </row>
    <row r="6203" spans="1:4" ht="13.5">
      <c r="A6203" s="201"/>
      <c r="B6203" s="201"/>
      <c r="C6203" s="201"/>
      <c r="D6203" s="361"/>
    </row>
    <row r="6204" spans="1:4" ht="13.5">
      <c r="A6204" s="201"/>
      <c r="B6204" s="201"/>
      <c r="C6204" s="201"/>
      <c r="D6204" s="361"/>
    </row>
    <row r="6205" spans="1:4" ht="13.5">
      <c r="A6205" s="201"/>
      <c r="B6205" s="201"/>
      <c r="C6205" s="201"/>
      <c r="D6205" s="361"/>
    </row>
    <row r="6206" spans="1:4" ht="13.5">
      <c r="A6206" s="201"/>
      <c r="B6206" s="201"/>
      <c r="C6206" s="201"/>
      <c r="D6206" s="361"/>
    </row>
    <row r="6207" spans="1:4" ht="13.5">
      <c r="A6207" s="201"/>
      <c r="B6207" s="201"/>
      <c r="C6207" s="201"/>
      <c r="D6207" s="361"/>
    </row>
    <row r="6208" spans="1:4" ht="13.5">
      <c r="A6208" s="201"/>
      <c r="B6208" s="201"/>
      <c r="C6208" s="201"/>
      <c r="D6208" s="361"/>
    </row>
    <row r="6209" spans="1:4" ht="13.5">
      <c r="A6209" s="201"/>
      <c r="B6209" s="201"/>
      <c r="C6209" s="201"/>
      <c r="D6209" s="361"/>
    </row>
    <row r="6210" spans="1:4" ht="13.5">
      <c r="A6210" s="201"/>
      <c r="B6210" s="201"/>
      <c r="C6210" s="201"/>
      <c r="D6210" s="361"/>
    </row>
    <row r="6211" spans="1:4" ht="13.5">
      <c r="A6211" s="201"/>
      <c r="B6211" s="201"/>
      <c r="C6211" s="201"/>
      <c r="D6211" s="361"/>
    </row>
    <row r="6212" spans="1:4" ht="13.5">
      <c r="A6212" s="201"/>
      <c r="B6212" s="201"/>
      <c r="C6212" s="201"/>
      <c r="D6212" s="361"/>
    </row>
    <row r="6213" spans="1:4" ht="13.5">
      <c r="A6213" s="201"/>
      <c r="B6213" s="201"/>
      <c r="C6213" s="201"/>
      <c r="D6213" s="361"/>
    </row>
    <row r="6214" spans="1:4" ht="13.5">
      <c r="A6214" s="201"/>
      <c r="B6214" s="201"/>
      <c r="C6214" s="201"/>
      <c r="D6214" s="361"/>
    </row>
    <row r="6215" spans="1:4" ht="13.5">
      <c r="A6215" s="201"/>
      <c r="B6215" s="201"/>
      <c r="C6215" s="201"/>
      <c r="D6215" s="361"/>
    </row>
    <row r="6216" spans="1:4" ht="13.5">
      <c r="A6216" s="201"/>
      <c r="B6216" s="201"/>
      <c r="C6216" s="201"/>
      <c r="D6216" s="361"/>
    </row>
    <row r="6217" spans="1:4" ht="13.5">
      <c r="A6217" s="201"/>
      <c r="B6217" s="201"/>
      <c r="C6217" s="201"/>
      <c r="D6217" s="361"/>
    </row>
    <row r="6218" spans="1:4" ht="13.5">
      <c r="A6218" s="201"/>
      <c r="B6218" s="201"/>
      <c r="C6218" s="201"/>
      <c r="D6218" s="361"/>
    </row>
    <row r="6219" spans="1:4" ht="13.5">
      <c r="A6219" s="201"/>
      <c r="B6219" s="201"/>
      <c r="C6219" s="201"/>
      <c r="D6219" s="361"/>
    </row>
    <row r="6220" spans="1:4" ht="13.5">
      <c r="A6220" s="201"/>
      <c r="B6220" s="201"/>
      <c r="C6220" s="201"/>
      <c r="D6220" s="361"/>
    </row>
    <row r="6221" spans="1:4" ht="13.5">
      <c r="A6221" s="201"/>
      <c r="B6221" s="201"/>
      <c r="C6221" s="201"/>
      <c r="D6221" s="361"/>
    </row>
    <row r="6222" spans="1:4" ht="13.5">
      <c r="A6222" s="201"/>
      <c r="B6222" s="201"/>
      <c r="C6222" s="201"/>
      <c r="D6222" s="361"/>
    </row>
    <row r="6223" spans="1:4" ht="13.5">
      <c r="A6223" s="201"/>
      <c r="B6223" s="201"/>
      <c r="C6223" s="201"/>
      <c r="D6223" s="361"/>
    </row>
    <row r="6224" spans="1:4" ht="13.5">
      <c r="A6224" s="201"/>
      <c r="B6224" s="201"/>
      <c r="C6224" s="201"/>
      <c r="D6224" s="361"/>
    </row>
    <row r="6225" spans="1:4" ht="13.5">
      <c r="A6225" s="201"/>
      <c r="B6225" s="201"/>
      <c r="C6225" s="201"/>
      <c r="D6225" s="361"/>
    </row>
    <row r="6226" spans="1:4" ht="13.5">
      <c r="A6226" s="201"/>
      <c r="B6226" s="201"/>
      <c r="C6226" s="201"/>
      <c r="D6226" s="361"/>
    </row>
    <row r="6227" spans="1:4" ht="13.5">
      <c r="A6227" s="201"/>
      <c r="B6227" s="201"/>
      <c r="C6227" s="201"/>
      <c r="D6227" s="361"/>
    </row>
    <row r="6228" spans="1:4" ht="13.5">
      <c r="A6228" s="201"/>
      <c r="B6228" s="201"/>
      <c r="C6228" s="201"/>
      <c r="D6228" s="361"/>
    </row>
    <row r="6229" spans="1:4" ht="13.5">
      <c r="A6229" s="201"/>
      <c r="B6229" s="201"/>
      <c r="C6229" s="201"/>
      <c r="D6229" s="361"/>
    </row>
    <row r="6230" spans="1:4" ht="13.5">
      <c r="A6230" s="201"/>
      <c r="B6230" s="201"/>
      <c r="C6230" s="201"/>
      <c r="D6230" s="361"/>
    </row>
    <row r="6231" spans="1:4" ht="13.5">
      <c r="A6231" s="201"/>
      <c r="B6231" s="201"/>
      <c r="C6231" s="201"/>
      <c r="D6231" s="361"/>
    </row>
    <row r="6232" spans="1:4" ht="13.5">
      <c r="A6232" s="201"/>
      <c r="B6232" s="201"/>
      <c r="C6232" s="201"/>
      <c r="D6232" s="361"/>
    </row>
    <row r="6233" spans="1:4" ht="13.5">
      <c r="A6233" s="201"/>
      <c r="B6233" s="201"/>
      <c r="C6233" s="201"/>
      <c r="D6233" s="361"/>
    </row>
    <row r="6234" spans="1:4" ht="13.5">
      <c r="A6234" s="201"/>
      <c r="B6234" s="201"/>
      <c r="C6234" s="201"/>
      <c r="D6234" s="361"/>
    </row>
    <row r="6235" spans="1:4" ht="13.5">
      <c r="A6235" s="201"/>
      <c r="B6235" s="201"/>
      <c r="C6235" s="201"/>
      <c r="D6235" s="361"/>
    </row>
    <row r="6236" spans="1:4" ht="13.5">
      <c r="A6236" s="201"/>
      <c r="B6236" s="201"/>
      <c r="C6236" s="201"/>
      <c r="D6236" s="361"/>
    </row>
    <row r="6237" spans="1:4" ht="13.5">
      <c r="A6237" s="201"/>
      <c r="B6237" s="201"/>
      <c r="C6237" s="201"/>
      <c r="D6237" s="361"/>
    </row>
    <row r="6238" spans="1:4" ht="13.5">
      <c r="A6238" s="201"/>
      <c r="B6238" s="201"/>
      <c r="C6238" s="201"/>
      <c r="D6238" s="361"/>
    </row>
    <row r="6239" spans="1:4" ht="13.5">
      <c r="A6239" s="201"/>
      <c r="B6239" s="201"/>
      <c r="C6239" s="201"/>
      <c r="D6239" s="361"/>
    </row>
    <row r="6240" spans="1:4" ht="13.5">
      <c r="A6240" s="201"/>
      <c r="B6240" s="201"/>
      <c r="C6240" s="201"/>
      <c r="D6240" s="361"/>
    </row>
    <row r="6241" spans="1:4" ht="13.5">
      <c r="A6241" s="201"/>
      <c r="B6241" s="201"/>
      <c r="C6241" s="201"/>
      <c r="D6241" s="361"/>
    </row>
    <row r="6242" spans="1:4" ht="13.5">
      <c r="A6242" s="201"/>
      <c r="B6242" s="201"/>
      <c r="C6242" s="201"/>
      <c r="D6242" s="361"/>
    </row>
    <row r="6243" spans="1:4" ht="13.5">
      <c r="A6243" s="201"/>
      <c r="B6243" s="201"/>
      <c r="C6243" s="201"/>
      <c r="D6243" s="361"/>
    </row>
    <row r="6244" spans="1:4" ht="13.5">
      <c r="A6244" s="201"/>
      <c r="B6244" s="201"/>
      <c r="C6244" s="201"/>
      <c r="D6244" s="361"/>
    </row>
    <row r="6245" spans="1:4" ht="13.5">
      <c r="A6245" s="201"/>
      <c r="B6245" s="201"/>
      <c r="C6245" s="201"/>
      <c r="D6245" s="361"/>
    </row>
    <row r="6246" spans="1:4" ht="13.5">
      <c r="A6246" s="201"/>
      <c r="B6246" s="201"/>
      <c r="C6246" s="201"/>
      <c r="D6246" s="361"/>
    </row>
    <row r="6247" spans="1:4" ht="13.5">
      <c r="A6247" s="201"/>
      <c r="B6247" s="201"/>
      <c r="C6247" s="201"/>
      <c r="D6247" s="361"/>
    </row>
    <row r="6248" spans="1:4" ht="13.5">
      <c r="A6248" s="201"/>
      <c r="B6248" s="201"/>
      <c r="C6248" s="201"/>
      <c r="D6248" s="361"/>
    </row>
    <row r="6249" spans="1:4" ht="13.5">
      <c r="A6249" s="201"/>
      <c r="B6249" s="201"/>
      <c r="C6249" s="201"/>
      <c r="D6249" s="361"/>
    </row>
    <row r="6250" spans="1:4" ht="13.5">
      <c r="A6250" s="201"/>
      <c r="B6250" s="201"/>
      <c r="C6250" s="201"/>
      <c r="D6250" s="361"/>
    </row>
    <row r="6251" spans="1:4" ht="13.5">
      <c r="A6251" s="201"/>
      <c r="B6251" s="201"/>
      <c r="C6251" s="201"/>
      <c r="D6251" s="361"/>
    </row>
    <row r="6252" spans="1:4" ht="13.5">
      <c r="A6252" s="201"/>
      <c r="B6252" s="201"/>
      <c r="C6252" s="201"/>
      <c r="D6252" s="361"/>
    </row>
    <row r="6253" spans="1:4" ht="13.5">
      <c r="A6253" s="201"/>
      <c r="B6253" s="201"/>
      <c r="C6253" s="201"/>
      <c r="D6253" s="361"/>
    </row>
    <row r="6254" spans="1:4" ht="13.5">
      <c r="A6254" s="201"/>
      <c r="B6254" s="201"/>
      <c r="C6254" s="201"/>
      <c r="D6254" s="361"/>
    </row>
    <row r="6255" spans="1:4" ht="13.5">
      <c r="A6255" s="201"/>
      <c r="B6255" s="201"/>
      <c r="C6255" s="201"/>
      <c r="D6255" s="361"/>
    </row>
    <row r="6256" spans="1:4" ht="13.5">
      <c r="A6256" s="201"/>
      <c r="B6256" s="201"/>
      <c r="C6256" s="201"/>
      <c r="D6256" s="361"/>
    </row>
    <row r="6257" spans="1:4" ht="13.5">
      <c r="A6257" s="201"/>
      <c r="B6257" s="201"/>
      <c r="C6257" s="201"/>
      <c r="D6257" s="361"/>
    </row>
    <row r="6258" spans="1:4" ht="13.5">
      <c r="A6258" s="201"/>
      <c r="B6258" s="201"/>
      <c r="C6258" s="201"/>
      <c r="D6258" s="361"/>
    </row>
    <row r="6259" spans="1:4" ht="13.5">
      <c r="A6259" s="201"/>
      <c r="B6259" s="201"/>
      <c r="C6259" s="201"/>
      <c r="D6259" s="361"/>
    </row>
    <row r="6260" spans="1:4" ht="13.5">
      <c r="A6260" s="201"/>
      <c r="B6260" s="201"/>
      <c r="C6260" s="201"/>
      <c r="D6260" s="361"/>
    </row>
    <row r="6261" spans="1:4" ht="13.5">
      <c r="A6261" s="201"/>
      <c r="B6261" s="201"/>
      <c r="C6261" s="201"/>
      <c r="D6261" s="361"/>
    </row>
    <row r="6262" spans="1:4" ht="13.5">
      <c r="A6262" s="201"/>
      <c r="B6262" s="201"/>
      <c r="C6262" s="201"/>
      <c r="D6262" s="361"/>
    </row>
    <row r="6263" spans="1:4" ht="13.5">
      <c r="A6263" s="201"/>
      <c r="B6263" s="201"/>
      <c r="C6263" s="201"/>
      <c r="D6263" s="361"/>
    </row>
    <row r="6264" spans="1:4" ht="13.5">
      <c r="A6264" s="201"/>
      <c r="B6264" s="201"/>
      <c r="C6264" s="201"/>
      <c r="D6264" s="361"/>
    </row>
    <row r="6265" spans="1:4" ht="13.5">
      <c r="A6265" s="201"/>
      <c r="B6265" s="201"/>
      <c r="C6265" s="201"/>
      <c r="D6265" s="361"/>
    </row>
    <row r="6266" spans="1:4" ht="13.5">
      <c r="A6266" s="201"/>
      <c r="B6266" s="201"/>
      <c r="C6266" s="201"/>
      <c r="D6266" s="361"/>
    </row>
    <row r="6267" spans="1:4" ht="13.5">
      <c r="A6267" s="201"/>
      <c r="B6267" s="201"/>
      <c r="C6267" s="201"/>
      <c r="D6267" s="361"/>
    </row>
    <row r="6268" spans="1:4" ht="13.5">
      <c r="A6268" s="201"/>
      <c r="B6268" s="201"/>
      <c r="C6268" s="201"/>
      <c r="D6268" s="361"/>
    </row>
    <row r="6269" spans="1:4" ht="13.5">
      <c r="A6269" s="201"/>
      <c r="B6269" s="201"/>
      <c r="C6269" s="201"/>
      <c r="D6269" s="361"/>
    </row>
    <row r="6270" spans="1:4" ht="13.5">
      <c r="A6270" s="201"/>
      <c r="B6270" s="201"/>
      <c r="C6270" s="201"/>
      <c r="D6270" s="361"/>
    </row>
    <row r="6271" spans="1:4" ht="13.5">
      <c r="A6271" s="201"/>
      <c r="B6271" s="201"/>
      <c r="C6271" s="201"/>
      <c r="D6271" s="361"/>
    </row>
    <row r="6272" spans="1:4" ht="13.5">
      <c r="A6272" s="201"/>
      <c r="B6272" s="201"/>
      <c r="C6272" s="201"/>
      <c r="D6272" s="361"/>
    </row>
    <row r="6273" spans="1:4" ht="13.5">
      <c r="A6273" s="201"/>
      <c r="B6273" s="201"/>
      <c r="C6273" s="201"/>
      <c r="D6273" s="361"/>
    </row>
    <row r="6274" spans="1:4" ht="13.5">
      <c r="A6274" s="201"/>
      <c r="B6274" s="201"/>
      <c r="C6274" s="201"/>
      <c r="D6274" s="361"/>
    </row>
    <row r="6275" spans="1:4" ht="13.5">
      <c r="A6275" s="201"/>
      <c r="B6275" s="201"/>
      <c r="C6275" s="201"/>
      <c r="D6275" s="361"/>
    </row>
    <row r="6276" spans="1:4" ht="13.5">
      <c r="A6276" s="201"/>
      <c r="B6276" s="201"/>
      <c r="C6276" s="201"/>
      <c r="D6276" s="361"/>
    </row>
    <row r="6277" spans="1:4" ht="13.5">
      <c r="A6277" s="201"/>
      <c r="B6277" s="201"/>
      <c r="C6277" s="201"/>
      <c r="D6277" s="361"/>
    </row>
    <row r="6278" spans="1:4" ht="13.5">
      <c r="A6278" s="201"/>
      <c r="B6278" s="201"/>
      <c r="C6278" s="201"/>
      <c r="D6278" s="361"/>
    </row>
    <row r="6279" spans="1:4" ht="13.5">
      <c r="A6279" s="201"/>
      <c r="B6279" s="201"/>
      <c r="C6279" s="201"/>
      <c r="D6279" s="361"/>
    </row>
    <row r="6280" spans="1:4" ht="13.5">
      <c r="A6280" s="201"/>
      <c r="B6280" s="201"/>
      <c r="C6280" s="201"/>
      <c r="D6280" s="361"/>
    </row>
    <row r="6281" spans="1:4" ht="13.5">
      <c r="A6281" s="201"/>
      <c r="B6281" s="201"/>
      <c r="C6281" s="201"/>
      <c r="D6281" s="361"/>
    </row>
    <row r="6282" spans="1:4" ht="13.5">
      <c r="A6282" s="201"/>
      <c r="B6282" s="201"/>
      <c r="C6282" s="201"/>
      <c r="D6282" s="361"/>
    </row>
    <row r="6283" spans="1:4" ht="13.5">
      <c r="A6283" s="201"/>
      <c r="B6283" s="201"/>
      <c r="C6283" s="201"/>
      <c r="D6283" s="361"/>
    </row>
    <row r="6284" spans="1:4" ht="13.5">
      <c r="A6284" s="201"/>
      <c r="B6284" s="201"/>
      <c r="C6284" s="201"/>
      <c r="D6284" s="361"/>
    </row>
    <row r="6285" spans="1:4" ht="13.5">
      <c r="A6285" s="201"/>
      <c r="B6285" s="201"/>
      <c r="C6285" s="201"/>
      <c r="D6285" s="361"/>
    </row>
    <row r="6286" spans="1:4" ht="13.5">
      <c r="A6286" s="201"/>
      <c r="B6286" s="201"/>
      <c r="C6286" s="201"/>
      <c r="D6286" s="361"/>
    </row>
    <row r="6287" spans="1:4" ht="13.5">
      <c r="A6287" s="201"/>
      <c r="B6287" s="201"/>
      <c r="C6287" s="201"/>
      <c r="D6287" s="361"/>
    </row>
    <row r="6288" spans="1:4" ht="13.5">
      <c r="A6288" s="201"/>
      <c r="B6288" s="201"/>
      <c r="C6288" s="201"/>
      <c r="D6288" s="361"/>
    </row>
    <row r="6289" spans="1:4" ht="13.5">
      <c r="A6289" s="201"/>
      <c r="B6289" s="201"/>
      <c r="C6289" s="201"/>
      <c r="D6289" s="361"/>
    </row>
    <row r="6290" spans="1:4" ht="13.5">
      <c r="A6290" s="201"/>
      <c r="B6290" s="201"/>
      <c r="C6290" s="201"/>
      <c r="D6290" s="361"/>
    </row>
    <row r="6291" spans="1:4" ht="13.5">
      <c r="A6291" s="201"/>
      <c r="B6291" s="201"/>
      <c r="C6291" s="201"/>
      <c r="D6291" s="361"/>
    </row>
    <row r="6292" spans="1:4" ht="13.5">
      <c r="A6292" s="201"/>
      <c r="B6292" s="201"/>
      <c r="C6292" s="201"/>
      <c r="D6292" s="361"/>
    </row>
    <row r="6293" spans="1:4" ht="13.5">
      <c r="A6293" s="201"/>
      <c r="B6293" s="201"/>
      <c r="C6293" s="201"/>
      <c r="D6293" s="361"/>
    </row>
    <row r="6294" spans="1:4" ht="13.5">
      <c r="A6294" s="201"/>
      <c r="B6294" s="201"/>
      <c r="C6294" s="201"/>
      <c r="D6294" s="361"/>
    </row>
    <row r="6295" spans="1:4" ht="13.5">
      <c r="A6295" s="201"/>
      <c r="B6295" s="201"/>
      <c r="C6295" s="201"/>
      <c r="D6295" s="361"/>
    </row>
    <row r="6296" spans="1:4" ht="13.5">
      <c r="A6296" s="201"/>
      <c r="B6296" s="201"/>
      <c r="C6296" s="201"/>
      <c r="D6296" s="361"/>
    </row>
    <row r="6297" spans="1:4" ht="13.5">
      <c r="A6297" s="201"/>
      <c r="B6297" s="201"/>
      <c r="C6297" s="201"/>
      <c r="D6297" s="361"/>
    </row>
    <row r="6298" spans="1:4" ht="13.5">
      <c r="A6298" s="201"/>
      <c r="B6298" s="201"/>
      <c r="C6298" s="201"/>
      <c r="D6298" s="361"/>
    </row>
    <row r="6299" spans="1:4" ht="13.5">
      <c r="A6299" s="201"/>
      <c r="B6299" s="201"/>
      <c r="C6299" s="201"/>
      <c r="D6299" s="361"/>
    </row>
    <row r="6300" spans="1:4" ht="13.5">
      <c r="A6300" s="201"/>
      <c r="B6300" s="201"/>
      <c r="C6300" s="201"/>
      <c r="D6300" s="361"/>
    </row>
    <row r="6301" spans="1:4" ht="13.5">
      <c r="A6301" s="201"/>
      <c r="B6301" s="201"/>
      <c r="C6301" s="201"/>
      <c r="D6301" s="361"/>
    </row>
    <row r="6302" spans="1:4" ht="13.5">
      <c r="A6302" s="201"/>
      <c r="B6302" s="201"/>
      <c r="C6302" s="201"/>
      <c r="D6302" s="361"/>
    </row>
    <row r="6303" spans="1:4" ht="13.5">
      <c r="A6303" s="201"/>
      <c r="B6303" s="201"/>
      <c r="C6303" s="201"/>
      <c r="D6303" s="361"/>
    </row>
    <row r="6304" spans="1:4" ht="13.5">
      <c r="A6304" s="201"/>
      <c r="B6304" s="201"/>
      <c r="C6304" s="201"/>
      <c r="D6304" s="361"/>
    </row>
    <row r="6305" spans="1:4" ht="13.5">
      <c r="A6305" s="201"/>
      <c r="B6305" s="201"/>
      <c r="C6305" s="201"/>
      <c r="D6305" s="361"/>
    </row>
    <row r="6306" spans="1:4" ht="13.5">
      <c r="A6306" s="201"/>
      <c r="B6306" s="201"/>
      <c r="C6306" s="201"/>
      <c r="D6306" s="361"/>
    </row>
    <row r="6307" spans="1:4" ht="13.5">
      <c r="A6307" s="201"/>
      <c r="B6307" s="201"/>
      <c r="C6307" s="201"/>
      <c r="D6307" s="361"/>
    </row>
    <row r="6308" spans="1:4" ht="13.5">
      <c r="A6308" s="201"/>
      <c r="B6308" s="201"/>
      <c r="C6308" s="201"/>
      <c r="D6308" s="361"/>
    </row>
    <row r="6309" spans="1:4" ht="13.5">
      <c r="A6309" s="201"/>
      <c r="B6309" s="201"/>
      <c r="C6309" s="201"/>
      <c r="D6309" s="361"/>
    </row>
    <row r="6310" spans="1:4" ht="13.5">
      <c r="A6310" s="201"/>
      <c r="B6310" s="201"/>
      <c r="C6310" s="201"/>
      <c r="D6310" s="361"/>
    </row>
    <row r="6311" spans="1:4" ht="13.5">
      <c r="A6311" s="201"/>
      <c r="B6311" s="201"/>
      <c r="C6311" s="201"/>
      <c r="D6311" s="361"/>
    </row>
    <row r="6312" spans="1:4" ht="13.5">
      <c r="A6312" s="201"/>
      <c r="B6312" s="201"/>
      <c r="C6312" s="201"/>
      <c r="D6312" s="361"/>
    </row>
    <row r="6313" spans="1:4" ht="13.5">
      <c r="A6313" s="201"/>
      <c r="B6313" s="201"/>
      <c r="C6313" s="201"/>
      <c r="D6313" s="361"/>
    </row>
    <row r="6314" spans="1:4" ht="13.5">
      <c r="A6314" s="201"/>
      <c r="B6314" s="201"/>
      <c r="C6314" s="201"/>
      <c r="D6314" s="361"/>
    </row>
    <row r="6315" spans="1:4" ht="13.5">
      <c r="A6315" s="201"/>
      <c r="B6315" s="201"/>
      <c r="C6315" s="201"/>
      <c r="D6315" s="361"/>
    </row>
    <row r="6316" spans="1:4" ht="13.5">
      <c r="A6316" s="201"/>
      <c r="B6316" s="201"/>
      <c r="C6316" s="201"/>
      <c r="D6316" s="361"/>
    </row>
    <row r="6317" spans="1:4" ht="13.5">
      <c r="A6317" s="201"/>
      <c r="B6317" s="201"/>
      <c r="C6317" s="201"/>
      <c r="D6317" s="361"/>
    </row>
    <row r="6318" spans="1:4" ht="13.5">
      <c r="A6318" s="201"/>
      <c r="B6318" s="201"/>
      <c r="C6318" s="201"/>
      <c r="D6318" s="361"/>
    </row>
    <row r="6319" spans="1:4" ht="13.5">
      <c r="A6319" s="201"/>
      <c r="B6319" s="201"/>
      <c r="C6319" s="201"/>
      <c r="D6319" s="361"/>
    </row>
    <row r="6320" spans="1:4" ht="13.5">
      <c r="A6320" s="201"/>
      <c r="B6320" s="201"/>
      <c r="C6320" s="201"/>
      <c r="D6320" s="361"/>
    </row>
    <row r="6321" spans="1:4" ht="13.5">
      <c r="A6321" s="201"/>
      <c r="B6321" s="201"/>
      <c r="C6321" s="201"/>
      <c r="D6321" s="361"/>
    </row>
    <row r="6322" spans="1:4" ht="13.5">
      <c r="A6322" s="201"/>
      <c r="B6322" s="201"/>
      <c r="C6322" s="201"/>
      <c r="D6322" s="361"/>
    </row>
    <row r="6323" spans="1:4" ht="13.5">
      <c r="A6323" s="201"/>
      <c r="B6323" s="201"/>
      <c r="C6323" s="201"/>
      <c r="D6323" s="361"/>
    </row>
    <row r="6324" spans="1:4" ht="13.5">
      <c r="A6324" s="201"/>
      <c r="B6324" s="201"/>
      <c r="C6324" s="201"/>
      <c r="D6324" s="361"/>
    </row>
    <row r="6325" spans="1:4" ht="13.5">
      <c r="A6325" s="201"/>
      <c r="B6325" s="201"/>
      <c r="C6325" s="201"/>
      <c r="D6325" s="361"/>
    </row>
    <row r="6326" spans="1:4" ht="13.5">
      <c r="A6326" s="201"/>
      <c r="B6326" s="201"/>
      <c r="C6326" s="201"/>
      <c r="D6326" s="361"/>
    </row>
    <row r="6327" spans="1:4" ht="13.5">
      <c r="A6327" s="201"/>
      <c r="B6327" s="201"/>
      <c r="C6327" s="201"/>
      <c r="D6327" s="361"/>
    </row>
    <row r="6328" spans="1:4" ht="13.5">
      <c r="A6328" s="201"/>
      <c r="B6328" s="201"/>
      <c r="C6328" s="201"/>
      <c r="D6328" s="361"/>
    </row>
    <row r="6329" spans="1:4" ht="13.5">
      <c r="A6329" s="201"/>
      <c r="B6329" s="201"/>
      <c r="C6329" s="201"/>
      <c r="D6329" s="361"/>
    </row>
    <row r="6330" spans="1:4" ht="13.5">
      <c r="A6330" s="201"/>
      <c r="B6330" s="201"/>
      <c r="C6330" s="201"/>
      <c r="D6330" s="361"/>
    </row>
    <row r="6331" spans="1:4" ht="13.5">
      <c r="A6331" s="201"/>
      <c r="B6331" s="201"/>
      <c r="C6331" s="201"/>
      <c r="D6331" s="361"/>
    </row>
    <row r="6332" spans="1:4" ht="13.5">
      <c r="A6332" s="201"/>
      <c r="B6332" s="201"/>
      <c r="C6332" s="201"/>
      <c r="D6332" s="361"/>
    </row>
    <row r="6333" spans="1:4" ht="13.5">
      <c r="A6333" s="201"/>
      <c r="B6333" s="201"/>
      <c r="C6333" s="201"/>
      <c r="D6333" s="361"/>
    </row>
    <row r="6334" spans="1:4" ht="13.5">
      <c r="A6334" s="201"/>
      <c r="B6334" s="201"/>
      <c r="C6334" s="201"/>
      <c r="D6334" s="361"/>
    </row>
    <row r="6335" spans="1:4" ht="13.5">
      <c r="A6335" s="201"/>
      <c r="B6335" s="201"/>
      <c r="C6335" s="201"/>
      <c r="D6335" s="361"/>
    </row>
    <row r="6336" spans="1:4" ht="13.5">
      <c r="A6336" s="201"/>
      <c r="B6336" s="201"/>
      <c r="C6336" s="201"/>
      <c r="D6336" s="361"/>
    </row>
    <row r="6337" spans="1:4" ht="13.5">
      <c r="A6337" s="201"/>
      <c r="B6337" s="201"/>
      <c r="C6337" s="201"/>
      <c r="D6337" s="361"/>
    </row>
    <row r="6338" spans="1:4" ht="13.5">
      <c r="A6338" s="201"/>
      <c r="B6338" s="201"/>
      <c r="C6338" s="201"/>
      <c r="D6338" s="361"/>
    </row>
    <row r="6339" spans="1:4" ht="13.5">
      <c r="A6339" s="201"/>
      <c r="B6339" s="201"/>
      <c r="C6339" s="201"/>
      <c r="D6339" s="361"/>
    </row>
    <row r="6340" spans="1:4" ht="13.5">
      <c r="A6340" s="201"/>
      <c r="B6340" s="201"/>
      <c r="C6340" s="201"/>
      <c r="D6340" s="361"/>
    </row>
    <row r="6341" spans="1:4" ht="13.5">
      <c r="A6341" s="201"/>
      <c r="B6341" s="201"/>
      <c r="C6341" s="201"/>
      <c r="D6341" s="361"/>
    </row>
    <row r="6342" spans="1:4" ht="13.5">
      <c r="A6342" s="201"/>
      <c r="B6342" s="201"/>
      <c r="C6342" s="201"/>
      <c r="D6342" s="361"/>
    </row>
    <row r="6343" spans="1:4" ht="13.5">
      <c r="A6343" s="201"/>
      <c r="B6343" s="201"/>
      <c r="C6343" s="201"/>
      <c r="D6343" s="361"/>
    </row>
    <row r="6344" spans="1:4" ht="13.5">
      <c r="A6344" s="201"/>
      <c r="B6344" s="201"/>
      <c r="C6344" s="201"/>
      <c r="D6344" s="361"/>
    </row>
    <row r="6345" spans="1:4" ht="13.5">
      <c r="A6345" s="201"/>
      <c r="B6345" s="201"/>
      <c r="C6345" s="201"/>
      <c r="D6345" s="361"/>
    </row>
    <row r="6346" spans="1:4" ht="13.5">
      <c r="A6346" s="201"/>
      <c r="B6346" s="201"/>
      <c r="C6346" s="201"/>
      <c r="D6346" s="361"/>
    </row>
    <row r="6347" spans="1:4" ht="13.5">
      <c r="A6347" s="201"/>
      <c r="B6347" s="201"/>
      <c r="C6347" s="201"/>
      <c r="D6347" s="361"/>
    </row>
    <row r="6348" spans="1:4" ht="13.5">
      <c r="A6348" s="201"/>
      <c r="B6348" s="201"/>
      <c r="C6348" s="201"/>
      <c r="D6348" s="361"/>
    </row>
    <row r="6349" spans="1:4" ht="13.5">
      <c r="A6349" s="201"/>
      <c r="B6349" s="201"/>
      <c r="C6349" s="201"/>
      <c r="D6349" s="361"/>
    </row>
    <row r="6350" spans="1:4" ht="13.5">
      <c r="A6350" s="201"/>
      <c r="B6350" s="201"/>
      <c r="C6350" s="201"/>
      <c r="D6350" s="361"/>
    </row>
    <row r="6351" spans="1:4" ht="13.5">
      <c r="A6351" s="201"/>
      <c r="B6351" s="201"/>
      <c r="C6351" s="201"/>
      <c r="D6351" s="361"/>
    </row>
    <row r="6352" spans="1:4" ht="13.5">
      <c r="A6352" s="201"/>
      <c r="B6352" s="201"/>
      <c r="C6352" s="201"/>
      <c r="D6352" s="361"/>
    </row>
    <row r="6353" spans="1:4" ht="13.5">
      <c r="A6353" s="201"/>
      <c r="B6353" s="201"/>
      <c r="C6353" s="201"/>
      <c r="D6353" s="361"/>
    </row>
    <row r="6354" spans="1:4" ht="13.5">
      <c r="A6354" s="201"/>
      <c r="B6354" s="201"/>
      <c r="C6354" s="201"/>
      <c r="D6354" s="361"/>
    </row>
    <row r="6355" spans="1:4" ht="13.5">
      <c r="A6355" s="201"/>
      <c r="B6355" s="201"/>
      <c r="C6355" s="201"/>
      <c r="D6355" s="361"/>
    </row>
    <row r="6356" spans="1:4" ht="13.5">
      <c r="A6356" s="201"/>
      <c r="B6356" s="201"/>
      <c r="C6356" s="201"/>
      <c r="D6356" s="361"/>
    </row>
    <row r="6357" spans="1:4" ht="13.5">
      <c r="A6357" s="201"/>
      <c r="B6357" s="201"/>
      <c r="C6357" s="201"/>
      <c r="D6357" s="361"/>
    </row>
    <row r="6358" spans="1:4" ht="13.5">
      <c r="A6358" s="201"/>
      <c r="B6358" s="201"/>
      <c r="C6358" s="201"/>
      <c r="D6358" s="361"/>
    </row>
    <row r="6359" spans="1:4" ht="13.5">
      <c r="A6359" s="201"/>
      <c r="B6359" s="201"/>
      <c r="C6359" s="201"/>
      <c r="D6359" s="361"/>
    </row>
    <row r="6360" spans="1:4" ht="13.5">
      <c r="A6360" s="201"/>
      <c r="B6360" s="201"/>
      <c r="C6360" s="201"/>
      <c r="D6360" s="361"/>
    </row>
    <row r="6361" spans="1:4" ht="13.5">
      <c r="A6361" s="201"/>
      <c r="B6361" s="201"/>
      <c r="C6361" s="201"/>
      <c r="D6361" s="361"/>
    </row>
    <row r="6362" spans="1:4" ht="13.5">
      <c r="A6362" s="201"/>
      <c r="B6362" s="201"/>
      <c r="C6362" s="201"/>
      <c r="D6362" s="361"/>
    </row>
    <row r="6363" spans="1:4" ht="13.5">
      <c r="A6363" s="201"/>
      <c r="B6363" s="201"/>
      <c r="C6363" s="201"/>
      <c r="D6363" s="361"/>
    </row>
    <row r="6364" spans="1:4" ht="13.5">
      <c r="A6364" s="201"/>
      <c r="B6364" s="201"/>
      <c r="C6364" s="201"/>
      <c r="D6364" s="361"/>
    </row>
    <row r="6365" spans="1:4" ht="13.5">
      <c r="A6365" s="201"/>
      <c r="B6365" s="201"/>
      <c r="C6365" s="201"/>
      <c r="D6365" s="361"/>
    </row>
    <row r="6366" spans="1:4" ht="13.5">
      <c r="A6366" s="201"/>
      <c r="B6366" s="201"/>
      <c r="C6366" s="201"/>
      <c r="D6366" s="361"/>
    </row>
    <row r="6367" spans="1:4" ht="13.5">
      <c r="A6367" s="201"/>
      <c r="B6367" s="201"/>
      <c r="C6367" s="201"/>
      <c r="D6367" s="361"/>
    </row>
    <row r="6368" spans="1:4" ht="13.5">
      <c r="A6368" s="201"/>
      <c r="B6368" s="201"/>
      <c r="C6368" s="201"/>
      <c r="D6368" s="361"/>
    </row>
    <row r="6369" spans="1:4" ht="13.5">
      <c r="A6369" s="201"/>
      <c r="B6369" s="201"/>
      <c r="C6369" s="201"/>
      <c r="D6369" s="361"/>
    </row>
    <row r="6370" spans="1:4" ht="13.5">
      <c r="A6370" s="201"/>
      <c r="B6370" s="201"/>
      <c r="C6370" s="201"/>
      <c r="D6370" s="361"/>
    </row>
    <row r="6371" spans="1:4" ht="13.5">
      <c r="A6371" s="201"/>
      <c r="B6371" s="201"/>
      <c r="C6371" s="201"/>
      <c r="D6371" s="361"/>
    </row>
    <row r="6372" spans="1:4" ht="13.5">
      <c r="A6372" s="201"/>
      <c r="B6372" s="201"/>
      <c r="C6372" s="201"/>
      <c r="D6372" s="361"/>
    </row>
    <row r="6373" spans="1:4" ht="13.5">
      <c r="A6373" s="201"/>
      <c r="B6373" s="201"/>
      <c r="C6373" s="201"/>
      <c r="D6373" s="361"/>
    </row>
    <row r="6374" spans="1:4" ht="13.5">
      <c r="A6374" s="201"/>
      <c r="B6374" s="201"/>
      <c r="C6374" s="201"/>
      <c r="D6374" s="361"/>
    </row>
    <row r="6375" spans="1:4" ht="13.5">
      <c r="A6375" s="201"/>
      <c r="B6375" s="201"/>
      <c r="C6375" s="201"/>
      <c r="D6375" s="361"/>
    </row>
    <row r="6376" spans="1:4" ht="13.5">
      <c r="A6376" s="201"/>
      <c r="B6376" s="201"/>
      <c r="C6376" s="201"/>
      <c r="D6376" s="361"/>
    </row>
    <row r="6377" spans="1:4" ht="13.5">
      <c r="A6377" s="201"/>
      <c r="B6377" s="201"/>
      <c r="C6377" s="201"/>
      <c r="D6377" s="361"/>
    </row>
    <row r="6378" spans="1:4" ht="13.5">
      <c r="A6378" s="201"/>
      <c r="B6378" s="201"/>
      <c r="C6378" s="201"/>
      <c r="D6378" s="361"/>
    </row>
    <row r="6379" spans="1:4" ht="13.5">
      <c r="A6379" s="201"/>
      <c r="B6379" s="201"/>
      <c r="C6379" s="201"/>
      <c r="D6379" s="361"/>
    </row>
    <row r="6380" spans="1:4" ht="13.5">
      <c r="A6380" s="201"/>
      <c r="B6380" s="201"/>
      <c r="C6380" s="201"/>
      <c r="D6380" s="361"/>
    </row>
    <row r="6381" spans="1:4" ht="13.5">
      <c r="A6381" s="201"/>
      <c r="B6381" s="201"/>
      <c r="C6381" s="201"/>
      <c r="D6381" s="361"/>
    </row>
    <row r="6382" spans="1:4" ht="13.5">
      <c r="A6382" s="201"/>
      <c r="B6382" s="201"/>
      <c r="C6382" s="201"/>
      <c r="D6382" s="361"/>
    </row>
    <row r="6383" spans="1:4" ht="13.5">
      <c r="A6383" s="201"/>
      <c r="B6383" s="201"/>
      <c r="C6383" s="201"/>
      <c r="D6383" s="361"/>
    </row>
    <row r="6384" spans="1:4" ht="13.5">
      <c r="A6384" s="201"/>
      <c r="B6384" s="201"/>
      <c r="C6384" s="201"/>
      <c r="D6384" s="361"/>
    </row>
    <row r="6385" spans="1:4" ht="13.5">
      <c r="A6385" s="201"/>
      <c r="B6385" s="201"/>
      <c r="C6385" s="201"/>
      <c r="D6385" s="361"/>
    </row>
    <row r="6386" spans="1:4" ht="13.5">
      <c r="A6386" s="201"/>
      <c r="B6386" s="201"/>
      <c r="C6386" s="201"/>
      <c r="D6386" s="361"/>
    </row>
    <row r="6387" spans="1:4" ht="13.5">
      <c r="A6387" s="201"/>
      <c r="B6387" s="201"/>
      <c r="C6387" s="201"/>
      <c r="D6387" s="361"/>
    </row>
    <row r="6388" spans="1:4" ht="13.5">
      <c r="A6388" s="201"/>
      <c r="B6388" s="201"/>
      <c r="C6388" s="201"/>
      <c r="D6388" s="361"/>
    </row>
    <row r="6389" spans="1:4" ht="13.5">
      <c r="A6389" s="201"/>
      <c r="B6389" s="201"/>
      <c r="C6389" s="201"/>
      <c r="D6389" s="361"/>
    </row>
    <row r="6390" spans="1:4" ht="13.5">
      <c r="A6390" s="201"/>
      <c r="B6390" s="201"/>
      <c r="C6390" s="201"/>
      <c r="D6390" s="361"/>
    </row>
    <row r="6391" spans="1:4" ht="13.5">
      <c r="A6391" s="201"/>
      <c r="B6391" s="201"/>
      <c r="C6391" s="201"/>
      <c r="D6391" s="361"/>
    </row>
    <row r="6392" spans="1:4" ht="13.5">
      <c r="A6392" s="201"/>
      <c r="B6392" s="201"/>
      <c r="C6392" s="201"/>
      <c r="D6392" s="361"/>
    </row>
    <row r="6393" spans="1:4" ht="13.5">
      <c r="A6393" s="201"/>
      <c r="B6393" s="201"/>
      <c r="C6393" s="201"/>
      <c r="D6393" s="361"/>
    </row>
    <row r="6394" spans="1:4" ht="13.5">
      <c r="A6394" s="201"/>
      <c r="B6394" s="201"/>
      <c r="C6394" s="201"/>
      <c r="D6394" s="361"/>
    </row>
    <row r="6395" spans="1:4" ht="13.5">
      <c r="A6395" s="201"/>
      <c r="B6395" s="201"/>
      <c r="C6395" s="201"/>
      <c r="D6395" s="361"/>
    </row>
    <row r="6396" spans="1:4" ht="13.5">
      <c r="A6396" s="201"/>
      <c r="B6396" s="201"/>
      <c r="C6396" s="201"/>
      <c r="D6396" s="361"/>
    </row>
    <row r="6397" spans="1:4" ht="13.5">
      <c r="A6397" s="201"/>
      <c r="B6397" s="201"/>
      <c r="C6397" s="201"/>
      <c r="D6397" s="361"/>
    </row>
    <row r="6398" spans="1:4" ht="13.5">
      <c r="A6398" s="201"/>
      <c r="B6398" s="201"/>
      <c r="C6398" s="201"/>
      <c r="D6398" s="361"/>
    </row>
    <row r="6399" spans="1:4" ht="13.5">
      <c r="A6399" s="201"/>
      <c r="B6399" s="201"/>
      <c r="C6399" s="201"/>
      <c r="D6399" s="361"/>
    </row>
    <row r="6400" spans="1:4" ht="13.5">
      <c r="A6400" s="201"/>
      <c r="B6400" s="201"/>
      <c r="C6400" s="201"/>
      <c r="D6400" s="361"/>
    </row>
    <row r="6401" spans="1:4" ht="13.5">
      <c r="A6401" s="201"/>
      <c r="B6401" s="201"/>
      <c r="C6401" s="201"/>
      <c r="D6401" s="361"/>
    </row>
    <row r="6402" spans="1:4" ht="13.5">
      <c r="A6402" s="201"/>
      <c r="B6402" s="201"/>
      <c r="C6402" s="201"/>
      <c r="D6402" s="361"/>
    </row>
    <row r="6403" spans="1:4" ht="13.5">
      <c r="A6403" s="201"/>
      <c r="B6403" s="201"/>
      <c r="C6403" s="201"/>
      <c r="D6403" s="361"/>
    </row>
    <row r="6404" spans="1:4" ht="13.5">
      <c r="A6404" s="201"/>
      <c r="B6404" s="201"/>
      <c r="C6404" s="201"/>
      <c r="D6404" s="361"/>
    </row>
    <row r="6405" spans="1:4" ht="13.5">
      <c r="A6405" s="201"/>
      <c r="B6405" s="201"/>
      <c r="C6405" s="201"/>
      <c r="D6405" s="361"/>
    </row>
    <row r="6406" spans="1:4" ht="13.5">
      <c r="A6406" s="201"/>
      <c r="B6406" s="201"/>
      <c r="C6406" s="201"/>
      <c r="D6406" s="361"/>
    </row>
    <row r="6407" spans="1:4" ht="13.5">
      <c r="A6407" s="201"/>
      <c r="B6407" s="201"/>
      <c r="C6407" s="201"/>
      <c r="D6407" s="361"/>
    </row>
    <row r="6408" spans="1:4" ht="13.5">
      <c r="A6408" s="201"/>
      <c r="B6408" s="201"/>
      <c r="C6408" s="201"/>
      <c r="D6408" s="361"/>
    </row>
    <row r="6409" spans="1:4" ht="13.5">
      <c r="A6409" s="201"/>
      <c r="B6409" s="201"/>
      <c r="C6409" s="201"/>
      <c r="D6409" s="361"/>
    </row>
    <row r="6410" spans="1:4" ht="13.5">
      <c r="A6410" s="201"/>
      <c r="B6410" s="201"/>
      <c r="C6410" s="201"/>
      <c r="D6410" s="361"/>
    </row>
    <row r="6411" spans="1:4" ht="13.5">
      <c r="A6411" s="201"/>
      <c r="B6411" s="201"/>
      <c r="C6411" s="201"/>
      <c r="D6411" s="361"/>
    </row>
    <row r="6412" spans="1:4" ht="13.5">
      <c r="A6412" s="201"/>
      <c r="B6412" s="201"/>
      <c r="C6412" s="201"/>
      <c r="D6412" s="361"/>
    </row>
    <row r="6413" spans="1:4" ht="13.5">
      <c r="A6413" s="201"/>
      <c r="B6413" s="201"/>
      <c r="C6413" s="201"/>
      <c r="D6413" s="361"/>
    </row>
    <row r="6414" spans="1:4" ht="13.5">
      <c r="A6414" s="201"/>
      <c r="B6414" s="201"/>
      <c r="C6414" s="201"/>
      <c r="D6414" s="361"/>
    </row>
    <row r="6415" spans="1:4" ht="13.5">
      <c r="A6415" s="201"/>
      <c r="B6415" s="201"/>
      <c r="C6415" s="201"/>
      <c r="D6415" s="361"/>
    </row>
    <row r="6416" spans="1:4" ht="13.5">
      <c r="A6416" s="201"/>
      <c r="B6416" s="201"/>
      <c r="C6416" s="201"/>
      <c r="D6416" s="361"/>
    </row>
    <row r="6417" spans="1:4" ht="13.5">
      <c r="A6417" s="201"/>
      <c r="B6417" s="201"/>
      <c r="C6417" s="201"/>
      <c r="D6417" s="361"/>
    </row>
    <row r="6418" spans="1:4" ht="13.5">
      <c r="A6418" s="201"/>
      <c r="B6418" s="201"/>
      <c r="C6418" s="201"/>
      <c r="D6418" s="361"/>
    </row>
    <row r="6419" spans="1:4" ht="13.5">
      <c r="A6419" s="201"/>
      <c r="B6419" s="201"/>
      <c r="C6419" s="201"/>
      <c r="D6419" s="361"/>
    </row>
    <row r="6420" spans="1:4" ht="13.5">
      <c r="A6420" s="201"/>
      <c r="B6420" s="201"/>
      <c r="C6420" s="201"/>
      <c r="D6420" s="361"/>
    </row>
    <row r="6421" spans="1:4" ht="13.5">
      <c r="A6421" s="201"/>
      <c r="B6421" s="201"/>
      <c r="C6421" s="201"/>
      <c r="D6421" s="361"/>
    </row>
    <row r="6422" spans="1:4" ht="13.5">
      <c r="A6422" s="201"/>
      <c r="B6422" s="201"/>
      <c r="C6422" s="201"/>
      <c r="D6422" s="361"/>
    </row>
    <row r="6423" spans="1:4" ht="13.5">
      <c r="A6423" s="201"/>
      <c r="B6423" s="201"/>
      <c r="C6423" s="201"/>
      <c r="D6423" s="361"/>
    </row>
    <row r="6424" spans="1:4" ht="13.5">
      <c r="A6424" s="201"/>
      <c r="B6424" s="201"/>
      <c r="C6424" s="201"/>
      <c r="D6424" s="361"/>
    </row>
    <row r="6425" spans="1:4" ht="13.5">
      <c r="A6425" s="201"/>
      <c r="B6425" s="201"/>
      <c r="C6425" s="201"/>
      <c r="D6425" s="361"/>
    </row>
    <row r="6426" spans="1:4" ht="13.5">
      <c r="A6426" s="201"/>
      <c r="B6426" s="201"/>
      <c r="C6426" s="201"/>
      <c r="D6426" s="361"/>
    </row>
    <row r="6427" spans="1:4" ht="13.5">
      <c r="A6427" s="201"/>
      <c r="B6427" s="201"/>
      <c r="C6427" s="201"/>
      <c r="D6427" s="361"/>
    </row>
    <row r="6428" spans="1:4" ht="13.5">
      <c r="A6428" s="201"/>
      <c r="B6428" s="201"/>
      <c r="C6428" s="201"/>
      <c r="D6428" s="361"/>
    </row>
    <row r="6429" spans="1:4" ht="13.5">
      <c r="A6429" s="201"/>
      <c r="B6429" s="201"/>
      <c r="C6429" s="201"/>
      <c r="D6429" s="361"/>
    </row>
    <row r="6430" spans="1:4" ht="13.5">
      <c r="A6430" s="201"/>
      <c r="B6430" s="201"/>
      <c r="C6430" s="201"/>
      <c r="D6430" s="361"/>
    </row>
    <row r="6431" spans="1:4" ht="13.5">
      <c r="A6431" s="201"/>
      <c r="B6431" s="201"/>
      <c r="C6431" s="201"/>
      <c r="D6431" s="361"/>
    </row>
    <row r="6432" spans="1:4" ht="13.5">
      <c r="A6432" s="201"/>
      <c r="B6432" s="201"/>
      <c r="C6432" s="201"/>
      <c r="D6432" s="361"/>
    </row>
    <row r="6433" spans="1:4" ht="13.5">
      <c r="A6433" s="201"/>
      <c r="B6433" s="201"/>
      <c r="C6433" s="201"/>
      <c r="D6433" s="361"/>
    </row>
    <row r="6434" spans="1:4" ht="13.5">
      <c r="A6434" s="201"/>
      <c r="B6434" s="201"/>
      <c r="C6434" s="201"/>
      <c r="D6434" s="361"/>
    </row>
    <row r="6435" spans="1:4" ht="13.5">
      <c r="A6435" s="201"/>
      <c r="B6435" s="201"/>
      <c r="C6435" s="201"/>
      <c r="D6435" s="361"/>
    </row>
    <row r="6436" spans="1:4" ht="13.5">
      <c r="A6436" s="201"/>
      <c r="B6436" s="201"/>
      <c r="C6436" s="201"/>
      <c r="D6436" s="361"/>
    </row>
    <row r="6437" spans="1:4" ht="13.5">
      <c r="A6437" s="201"/>
      <c r="B6437" s="201"/>
      <c r="C6437" s="201"/>
      <c r="D6437" s="361"/>
    </row>
    <row r="6438" spans="1:4" ht="13.5">
      <c r="A6438" s="201"/>
      <c r="B6438" s="201"/>
      <c r="C6438" s="201"/>
      <c r="D6438" s="361"/>
    </row>
    <row r="6439" spans="1:4" ht="13.5">
      <c r="A6439" s="201"/>
      <c r="B6439" s="201"/>
      <c r="C6439" s="201"/>
      <c r="D6439" s="361"/>
    </row>
    <row r="6440" spans="1:4" ht="13.5">
      <c r="A6440" s="201"/>
      <c r="B6440" s="201"/>
      <c r="C6440" s="201"/>
      <c r="D6440" s="361"/>
    </row>
    <row r="6441" spans="1:4" ht="13.5">
      <c r="A6441" s="201"/>
      <c r="B6441" s="201"/>
      <c r="C6441" s="201"/>
      <c r="D6441" s="361"/>
    </row>
    <row r="6442" spans="1:4" ht="13.5">
      <c r="A6442" s="201"/>
      <c r="B6442" s="201"/>
      <c r="C6442" s="201"/>
      <c r="D6442" s="361"/>
    </row>
    <row r="6443" spans="1:4" ht="13.5">
      <c r="A6443" s="201"/>
      <c r="B6443" s="201"/>
      <c r="C6443" s="201"/>
      <c r="D6443" s="361"/>
    </row>
    <row r="6444" spans="1:4" ht="13.5">
      <c r="A6444" s="201"/>
      <c r="B6444" s="201"/>
      <c r="C6444" s="201"/>
      <c r="D6444" s="361"/>
    </row>
    <row r="6445" spans="1:4" ht="13.5">
      <c r="A6445" s="201"/>
      <c r="B6445" s="201"/>
      <c r="C6445" s="201"/>
      <c r="D6445" s="361"/>
    </row>
    <row r="6446" spans="1:4" ht="13.5">
      <c r="A6446" s="201"/>
      <c r="B6446" s="201"/>
      <c r="C6446" s="201"/>
      <c r="D6446" s="361"/>
    </row>
    <row r="6447" spans="1:4" ht="13.5">
      <c r="A6447" s="201"/>
      <c r="B6447" s="201"/>
      <c r="C6447" s="201"/>
      <c r="D6447" s="361"/>
    </row>
    <row r="6448" spans="1:4" ht="13.5">
      <c r="A6448" s="201"/>
      <c r="B6448" s="201"/>
      <c r="C6448" s="201"/>
      <c r="D6448" s="361"/>
    </row>
    <row r="6449" spans="1:4" ht="13.5">
      <c r="A6449" s="201"/>
      <c r="B6449" s="201"/>
      <c r="C6449" s="201"/>
      <c r="D6449" s="361"/>
    </row>
    <row r="6450" spans="1:4" ht="13.5">
      <c r="A6450" s="201"/>
      <c r="B6450" s="201"/>
      <c r="C6450" s="201"/>
      <c r="D6450" s="361"/>
    </row>
    <row r="6451" spans="1:4" ht="13.5">
      <c r="A6451" s="201"/>
      <c r="B6451" s="201"/>
      <c r="C6451" s="201"/>
      <c r="D6451" s="361"/>
    </row>
    <row r="6452" spans="1:4" ht="13.5">
      <c r="A6452" s="201"/>
      <c r="B6452" s="201"/>
      <c r="C6452" s="201"/>
      <c r="D6452" s="361"/>
    </row>
    <row r="6453" spans="1:4" ht="13.5">
      <c r="A6453" s="201"/>
      <c r="B6453" s="201"/>
      <c r="C6453" s="201"/>
      <c r="D6453" s="361"/>
    </row>
    <row r="6454" spans="1:4" ht="13.5">
      <c r="A6454" s="201"/>
      <c r="B6454" s="201"/>
      <c r="C6454" s="201"/>
      <c r="D6454" s="361"/>
    </row>
    <row r="6455" spans="1:4" ht="13.5">
      <c r="A6455" s="201"/>
      <c r="B6455" s="201"/>
      <c r="C6455" s="201"/>
      <c r="D6455" s="361"/>
    </row>
    <row r="6456" spans="1:4" ht="13.5">
      <c r="A6456" s="201"/>
      <c r="B6456" s="201"/>
      <c r="C6456" s="201"/>
      <c r="D6456" s="361"/>
    </row>
    <row r="6457" spans="1:4" ht="13.5">
      <c r="A6457" s="201"/>
      <c r="B6457" s="201"/>
      <c r="C6457" s="201"/>
      <c r="D6457" s="361"/>
    </row>
    <row r="6458" spans="1:4" ht="13.5">
      <c r="A6458" s="201"/>
      <c r="B6458" s="201"/>
      <c r="C6458" s="201"/>
      <c r="D6458" s="361"/>
    </row>
    <row r="6459" spans="1:4" ht="13.5">
      <c r="A6459" s="201"/>
      <c r="B6459" s="201"/>
      <c r="C6459" s="201"/>
      <c r="D6459" s="361"/>
    </row>
    <row r="6460" spans="1:4" ht="13.5">
      <c r="A6460" s="201"/>
      <c r="B6460" s="201"/>
      <c r="C6460" s="201"/>
      <c r="D6460" s="361"/>
    </row>
    <row r="6461" spans="1:4" ht="13.5">
      <c r="A6461" s="201"/>
      <c r="B6461" s="201"/>
      <c r="C6461" s="201"/>
      <c r="D6461" s="361"/>
    </row>
    <row r="6462" spans="1:4" ht="13.5">
      <c r="A6462" s="201"/>
      <c r="B6462" s="201"/>
      <c r="C6462" s="201"/>
      <c r="D6462" s="361"/>
    </row>
    <row r="6463" spans="1:4" ht="13.5">
      <c r="A6463" s="201"/>
      <c r="B6463" s="201"/>
      <c r="C6463" s="201"/>
      <c r="D6463" s="361"/>
    </row>
    <row r="6464" spans="1:4" ht="13.5">
      <c r="A6464" s="201"/>
      <c r="B6464" s="201"/>
      <c r="C6464" s="201"/>
      <c r="D6464" s="361"/>
    </row>
    <row r="6465" spans="1:4" ht="13.5">
      <c r="A6465" s="201"/>
      <c r="B6465" s="201"/>
      <c r="C6465" s="201"/>
      <c r="D6465" s="361"/>
    </row>
    <row r="6466" spans="1:4" ht="13.5">
      <c r="A6466" s="201"/>
      <c r="B6466" s="201"/>
      <c r="C6466" s="201"/>
      <c r="D6466" s="361"/>
    </row>
    <row r="6467" spans="1:4" ht="13.5">
      <c r="A6467" s="201"/>
      <c r="B6467" s="201"/>
      <c r="C6467" s="201"/>
      <c r="D6467" s="361"/>
    </row>
    <row r="6468" spans="1:4" ht="13.5">
      <c r="A6468" s="201"/>
      <c r="B6468" s="201"/>
      <c r="C6468" s="201"/>
      <c r="D6468" s="361"/>
    </row>
    <row r="6469" spans="1:4" ht="13.5">
      <c r="A6469" s="201"/>
      <c r="B6469" s="201"/>
      <c r="C6469" s="201"/>
      <c r="D6469" s="361"/>
    </row>
    <row r="6470" spans="1:4" ht="13.5">
      <c r="A6470" s="201"/>
      <c r="B6470" s="201"/>
      <c r="C6470" s="201"/>
      <c r="D6470" s="361"/>
    </row>
    <row r="6471" spans="1:4" ht="13.5">
      <c r="A6471" s="201"/>
      <c r="B6471" s="201"/>
      <c r="C6471" s="201"/>
      <c r="D6471" s="361"/>
    </row>
    <row r="6472" spans="1:4" ht="13.5">
      <c r="A6472" s="201"/>
      <c r="B6472" s="201"/>
      <c r="C6472" s="201"/>
      <c r="D6472" s="361"/>
    </row>
    <row r="6473" spans="1:4" ht="13.5">
      <c r="A6473" s="201"/>
      <c r="B6473" s="201"/>
      <c r="C6473" s="201"/>
      <c r="D6473" s="361"/>
    </row>
    <row r="6474" spans="1:4" ht="13.5">
      <c r="A6474" s="201"/>
      <c r="B6474" s="201"/>
      <c r="C6474" s="201"/>
      <c r="D6474" s="361"/>
    </row>
    <row r="6475" spans="1:4" ht="13.5">
      <c r="A6475" s="201"/>
      <c r="B6475" s="201"/>
      <c r="C6475" s="201"/>
      <c r="D6475" s="361"/>
    </row>
    <row r="6476" spans="1:4" ht="13.5">
      <c r="A6476" s="201"/>
      <c r="B6476" s="201"/>
      <c r="C6476" s="201"/>
      <c r="D6476" s="361"/>
    </row>
    <row r="6477" spans="1:4" ht="13.5">
      <c r="A6477" s="201"/>
      <c r="B6477" s="201"/>
      <c r="C6477" s="201"/>
      <c r="D6477" s="361"/>
    </row>
    <row r="6478" spans="1:4" ht="13.5">
      <c r="A6478" s="201"/>
      <c r="B6478" s="201"/>
      <c r="C6478" s="201"/>
      <c r="D6478" s="361"/>
    </row>
    <row r="6479" spans="1:4" ht="13.5">
      <c r="A6479" s="201"/>
      <c r="B6479" s="201"/>
      <c r="C6479" s="201"/>
      <c r="D6479" s="361"/>
    </row>
    <row r="6480" spans="1:4" ht="13.5">
      <c r="A6480" s="201"/>
      <c r="B6480" s="201"/>
      <c r="C6480" s="201"/>
      <c r="D6480" s="361"/>
    </row>
    <row r="6481" spans="1:4" ht="13.5">
      <c r="A6481" s="201"/>
      <c r="B6481" s="201"/>
      <c r="C6481" s="201"/>
      <c r="D6481" s="361"/>
    </row>
    <row r="6482" spans="1:4" ht="13.5">
      <c r="A6482" s="201"/>
      <c r="B6482" s="201"/>
      <c r="C6482" s="201"/>
      <c r="D6482" s="361"/>
    </row>
    <row r="6483" spans="1:4" ht="13.5">
      <c r="A6483" s="201"/>
      <c r="B6483" s="201"/>
      <c r="C6483" s="201"/>
      <c r="D6483" s="361"/>
    </row>
    <row r="6484" spans="1:4" ht="13.5">
      <c r="A6484" s="201"/>
      <c r="B6484" s="201"/>
      <c r="C6484" s="201"/>
      <c r="D6484" s="361"/>
    </row>
    <row r="6485" spans="1:4" ht="13.5">
      <c r="A6485" s="201"/>
      <c r="B6485" s="201"/>
      <c r="C6485" s="201"/>
      <c r="D6485" s="361"/>
    </row>
    <row r="6486" spans="1:4" ht="13.5">
      <c r="A6486" s="201"/>
      <c r="B6486" s="201"/>
      <c r="C6486" s="201"/>
      <c r="D6486" s="361"/>
    </row>
    <row r="6487" spans="1:4" ht="13.5">
      <c r="A6487" s="201"/>
      <c r="B6487" s="201"/>
      <c r="C6487" s="201"/>
      <c r="D6487" s="361"/>
    </row>
    <row r="6488" spans="1:4" ht="13.5">
      <c r="A6488" s="201"/>
      <c r="B6488" s="201"/>
      <c r="C6488" s="201"/>
      <c r="D6488" s="361"/>
    </row>
    <row r="6489" spans="1:4" ht="13.5">
      <c r="A6489" s="201"/>
      <c r="B6489" s="201"/>
      <c r="C6489" s="201"/>
      <c r="D6489" s="361"/>
    </row>
    <row r="6490" spans="1:4" ht="13.5">
      <c r="A6490" s="201"/>
      <c r="B6490" s="201"/>
      <c r="C6490" s="201"/>
      <c r="D6490" s="361"/>
    </row>
    <row r="6491" spans="1:4" ht="13.5">
      <c r="A6491" s="201"/>
      <c r="B6491" s="201"/>
      <c r="C6491" s="201"/>
      <c r="D6491" s="361"/>
    </row>
    <row r="6492" spans="1:4" ht="13.5">
      <c r="A6492" s="201"/>
      <c r="B6492" s="201"/>
      <c r="C6492" s="201"/>
      <c r="D6492" s="361"/>
    </row>
    <row r="6493" spans="1:4" ht="13.5">
      <c r="A6493" s="201"/>
      <c r="B6493" s="201"/>
      <c r="C6493" s="201"/>
      <c r="D6493" s="361"/>
    </row>
    <row r="6494" spans="1:4" ht="13.5">
      <c r="A6494" s="201"/>
      <c r="B6494" s="201"/>
      <c r="C6494" s="201"/>
      <c r="D6494" s="361"/>
    </row>
    <row r="6495" spans="1:4" ht="13.5">
      <c r="A6495" s="201"/>
      <c r="B6495" s="201"/>
      <c r="C6495" s="201"/>
      <c r="D6495" s="361"/>
    </row>
    <row r="6496" spans="1:4" ht="13.5">
      <c r="A6496" s="201"/>
      <c r="B6496" s="201"/>
      <c r="C6496" s="201"/>
      <c r="D6496" s="361"/>
    </row>
    <row r="6497" spans="1:4" ht="13.5">
      <c r="A6497" s="201"/>
      <c r="B6497" s="201"/>
      <c r="C6497" s="201"/>
      <c r="D6497" s="361"/>
    </row>
    <row r="6498" spans="1:4" ht="13.5">
      <c r="A6498" s="201"/>
      <c r="B6498" s="201"/>
      <c r="C6498" s="201"/>
      <c r="D6498" s="361"/>
    </row>
    <row r="6499" spans="1:4" ht="13.5">
      <c r="A6499" s="201"/>
      <c r="B6499" s="201"/>
      <c r="C6499" s="201"/>
      <c r="D6499" s="361"/>
    </row>
    <row r="6500" spans="1:4" ht="13.5">
      <c r="A6500" s="201"/>
      <c r="B6500" s="201"/>
      <c r="C6500" s="201"/>
      <c r="D6500" s="361"/>
    </row>
    <row r="6501" spans="1:4" ht="13.5">
      <c r="A6501" s="201"/>
      <c r="B6501" s="201"/>
      <c r="C6501" s="201"/>
      <c r="D6501" s="361"/>
    </row>
    <row r="6502" spans="1:4" ht="13.5">
      <c r="A6502" s="201"/>
      <c r="B6502" s="201"/>
      <c r="C6502" s="201"/>
      <c r="D6502" s="361"/>
    </row>
    <row r="6503" spans="1:4" ht="13.5">
      <c r="A6503" s="201"/>
      <c r="B6503" s="201"/>
      <c r="C6503" s="201"/>
      <c r="D6503" s="361"/>
    </row>
    <row r="6504" spans="1:4" ht="13.5">
      <c r="A6504" s="201"/>
      <c r="B6504" s="201"/>
      <c r="C6504" s="201"/>
      <c r="D6504" s="361"/>
    </row>
    <row r="6505" spans="1:4" ht="13.5">
      <c r="A6505" s="201"/>
      <c r="B6505" s="201"/>
      <c r="C6505" s="201"/>
      <c r="D6505" s="361"/>
    </row>
    <row r="6506" spans="1:4" ht="13.5">
      <c r="A6506" s="201"/>
      <c r="B6506" s="201"/>
      <c r="C6506" s="201"/>
      <c r="D6506" s="361"/>
    </row>
    <row r="6507" spans="1:4" ht="13.5">
      <c r="A6507" s="201"/>
      <c r="B6507" s="201"/>
      <c r="C6507" s="201"/>
      <c r="D6507" s="361"/>
    </row>
    <row r="6508" spans="1:4" ht="13.5">
      <c r="A6508" s="201"/>
      <c r="B6508" s="201"/>
      <c r="C6508" s="201"/>
      <c r="D6508" s="361"/>
    </row>
    <row r="6509" spans="1:4" ht="13.5">
      <c r="A6509" s="201"/>
      <c r="B6509" s="201"/>
      <c r="C6509" s="201"/>
      <c r="D6509" s="361"/>
    </row>
    <row r="6510" spans="1:4" ht="13.5">
      <c r="A6510" s="201"/>
      <c r="B6510" s="201"/>
      <c r="C6510" s="201"/>
      <c r="D6510" s="361"/>
    </row>
    <row r="6511" spans="1:4" ht="13.5">
      <c r="A6511" s="201"/>
      <c r="B6511" s="201"/>
      <c r="C6511" s="201"/>
      <c r="D6511" s="361"/>
    </row>
    <row r="6512" spans="1:4" ht="13.5">
      <c r="A6512" s="201"/>
      <c r="B6512" s="201"/>
      <c r="C6512" s="201"/>
      <c r="D6512" s="361"/>
    </row>
    <row r="6513" spans="1:4" ht="13.5">
      <c r="A6513" s="201"/>
      <c r="B6513" s="201"/>
      <c r="C6513" s="201"/>
      <c r="D6513" s="361"/>
    </row>
    <row r="6514" spans="1:4" ht="13.5">
      <c r="A6514" s="201"/>
      <c r="B6514" s="201"/>
      <c r="C6514" s="201"/>
      <c r="D6514" s="361"/>
    </row>
    <row r="6515" spans="1:4" ht="13.5">
      <c r="A6515" s="201"/>
      <c r="B6515" s="201"/>
      <c r="C6515" s="201"/>
      <c r="D6515" s="361"/>
    </row>
    <row r="6516" spans="1:4" ht="13.5">
      <c r="A6516" s="201"/>
      <c r="B6516" s="201"/>
      <c r="C6516" s="201"/>
      <c r="D6516" s="361"/>
    </row>
    <row r="6517" spans="1:4" ht="13.5">
      <c r="A6517" s="201"/>
      <c r="B6517" s="201"/>
      <c r="C6517" s="201"/>
      <c r="D6517" s="361"/>
    </row>
    <row r="6518" spans="1:4" ht="13.5">
      <c r="A6518" s="201"/>
      <c r="B6518" s="201"/>
      <c r="C6518" s="201"/>
      <c r="D6518" s="361"/>
    </row>
    <row r="6519" spans="1:4" ht="13.5">
      <c r="A6519" s="201"/>
      <c r="B6519" s="201"/>
      <c r="C6519" s="201"/>
      <c r="D6519" s="361"/>
    </row>
    <row r="6520" spans="1:4" ht="13.5">
      <c r="A6520" s="201"/>
      <c r="B6520" s="201"/>
      <c r="C6520" s="201"/>
      <c r="D6520" s="361"/>
    </row>
    <row r="6521" spans="1:4" ht="13.5">
      <c r="A6521" s="201"/>
      <c r="B6521" s="201"/>
      <c r="C6521" s="201"/>
      <c r="D6521" s="361"/>
    </row>
    <row r="6522" spans="1:4" ht="13.5">
      <c r="A6522" s="201"/>
      <c r="B6522" s="201"/>
      <c r="C6522" s="201"/>
      <c r="D6522" s="361"/>
    </row>
    <row r="6523" spans="1:4" ht="13.5">
      <c r="A6523" s="201"/>
      <c r="B6523" s="201"/>
      <c r="C6523" s="201"/>
      <c r="D6523" s="361"/>
    </row>
    <row r="6524" spans="1:4" ht="13.5">
      <c r="A6524" s="201"/>
      <c r="B6524" s="201"/>
      <c r="C6524" s="201"/>
      <c r="D6524" s="361"/>
    </row>
    <row r="6525" spans="1:4" ht="13.5">
      <c r="A6525" s="201"/>
      <c r="B6525" s="201"/>
      <c r="C6525" s="201"/>
      <c r="D6525" s="361"/>
    </row>
    <row r="6526" spans="1:4" ht="13.5">
      <c r="A6526" s="201"/>
      <c r="B6526" s="201"/>
      <c r="C6526" s="201"/>
      <c r="D6526" s="361"/>
    </row>
    <row r="6527" spans="1:4" ht="13.5">
      <c r="A6527" s="201"/>
      <c r="B6527" s="201"/>
      <c r="C6527" s="201"/>
      <c r="D6527" s="361"/>
    </row>
    <row r="6528" spans="1:4" ht="13.5">
      <c r="A6528" s="201"/>
      <c r="B6528" s="201"/>
      <c r="C6528" s="201"/>
      <c r="D6528" s="361"/>
    </row>
    <row r="6529" spans="1:4" ht="13.5">
      <c r="A6529" s="201"/>
      <c r="B6529" s="201"/>
      <c r="C6529" s="201"/>
      <c r="D6529" s="361"/>
    </row>
    <row r="6530" spans="1:4" ht="13.5">
      <c r="A6530" s="201"/>
      <c r="B6530" s="201"/>
      <c r="C6530" s="201"/>
      <c r="D6530" s="361"/>
    </row>
    <row r="6531" spans="1:4" ht="13.5">
      <c r="A6531" s="201"/>
      <c r="B6531" s="201"/>
      <c r="C6531" s="201"/>
      <c r="D6531" s="361"/>
    </row>
    <row r="6532" spans="1:4" ht="13.5">
      <c r="A6532" s="201"/>
      <c r="B6532" s="201"/>
      <c r="C6532" s="201"/>
      <c r="D6532" s="361"/>
    </row>
    <row r="6533" spans="1:4" ht="13.5">
      <c r="A6533" s="201"/>
      <c r="B6533" s="201"/>
      <c r="C6533" s="201"/>
      <c r="D6533" s="361"/>
    </row>
    <row r="6534" spans="1:4" ht="13.5">
      <c r="A6534" s="201"/>
      <c r="B6534" s="201"/>
      <c r="C6534" s="201"/>
      <c r="D6534" s="361"/>
    </row>
    <row r="6535" spans="1:4" ht="13.5">
      <c r="A6535" s="201"/>
      <c r="B6535" s="201"/>
      <c r="C6535" s="201"/>
      <c r="D6535" s="361"/>
    </row>
    <row r="6536" spans="1:4" ht="13.5">
      <c r="A6536" s="201"/>
      <c r="B6536" s="201"/>
      <c r="C6536" s="201"/>
      <c r="D6536" s="361"/>
    </row>
    <row r="6537" spans="1:4" ht="13.5">
      <c r="A6537" s="201"/>
      <c r="B6537" s="201"/>
      <c r="C6537" s="201"/>
      <c r="D6537" s="361"/>
    </row>
    <row r="6538" spans="1:4" ht="13.5">
      <c r="A6538" s="201"/>
      <c r="B6538" s="201"/>
      <c r="C6538" s="201"/>
      <c r="D6538" s="361"/>
    </row>
    <row r="6539" spans="1:4" ht="13.5">
      <c r="A6539" s="201"/>
      <c r="B6539" s="201"/>
      <c r="C6539" s="201"/>
      <c r="D6539" s="361"/>
    </row>
    <row r="6540" spans="1:4" ht="13.5">
      <c r="A6540" s="201"/>
      <c r="B6540" s="201"/>
      <c r="C6540" s="201"/>
      <c r="D6540" s="361"/>
    </row>
    <row r="6541" spans="1:4" ht="13.5">
      <c r="A6541" s="201"/>
      <c r="B6541" s="201"/>
      <c r="C6541" s="201"/>
      <c r="D6541" s="361"/>
    </row>
    <row r="6542" spans="1:4" ht="13.5">
      <c r="A6542" s="201"/>
      <c r="B6542" s="201"/>
      <c r="C6542" s="201"/>
      <c r="D6542" s="361"/>
    </row>
    <row r="6543" spans="1:4" ht="13.5">
      <c r="A6543" s="201"/>
      <c r="B6543" s="201"/>
      <c r="C6543" s="201"/>
      <c r="D6543" s="361"/>
    </row>
    <row r="6544" spans="1:4" ht="13.5">
      <c r="A6544" s="201"/>
      <c r="B6544" s="201"/>
      <c r="C6544" s="201"/>
      <c r="D6544" s="361"/>
    </row>
    <row r="6545" spans="1:4" ht="13.5">
      <c r="A6545" s="201"/>
      <c r="B6545" s="201"/>
      <c r="C6545" s="201"/>
      <c r="D6545" s="361"/>
    </row>
    <row r="6546" spans="1:4" ht="13.5">
      <c r="A6546" s="201"/>
      <c r="B6546" s="201"/>
      <c r="C6546" s="201"/>
      <c r="D6546" s="361"/>
    </row>
    <row r="6547" spans="1:4" ht="13.5">
      <c r="A6547" s="201"/>
      <c r="B6547" s="201"/>
      <c r="C6547" s="201"/>
      <c r="D6547" s="361"/>
    </row>
    <row r="6548" spans="1:4" ht="13.5">
      <c r="A6548" s="201"/>
      <c r="B6548" s="201"/>
      <c r="C6548" s="201"/>
      <c r="D6548" s="361"/>
    </row>
    <row r="6549" spans="1:4" ht="13.5">
      <c r="A6549" s="201"/>
      <c r="B6549" s="201"/>
      <c r="C6549" s="201"/>
      <c r="D6549" s="361"/>
    </row>
    <row r="6550" spans="1:4" ht="13.5">
      <c r="A6550" s="201"/>
      <c r="B6550" s="201"/>
      <c r="C6550" s="201"/>
      <c r="D6550" s="361"/>
    </row>
    <row r="6551" spans="1:4" ht="13.5">
      <c r="A6551" s="201"/>
      <c r="B6551" s="201"/>
      <c r="C6551" s="201"/>
      <c r="D6551" s="361"/>
    </row>
    <row r="6552" spans="1:4" ht="13.5">
      <c r="A6552" s="201"/>
      <c r="B6552" s="201"/>
      <c r="C6552" s="201"/>
      <c r="D6552" s="361"/>
    </row>
    <row r="6553" spans="1:4" ht="13.5">
      <c r="A6553" s="201"/>
      <c r="B6553" s="201"/>
      <c r="C6553" s="201"/>
      <c r="D6553" s="361"/>
    </row>
    <row r="6554" spans="1:4" ht="13.5">
      <c r="A6554" s="201"/>
      <c r="B6554" s="201"/>
      <c r="C6554" s="201"/>
      <c r="D6554" s="361"/>
    </row>
    <row r="6555" spans="1:4" ht="13.5">
      <c r="A6555" s="201"/>
      <c r="B6555" s="201"/>
      <c r="C6555" s="201"/>
      <c r="D6555" s="361"/>
    </row>
    <row r="6556" spans="1:4" ht="13.5">
      <c r="A6556" s="201"/>
      <c r="B6556" s="201"/>
      <c r="C6556" s="201"/>
      <c r="D6556" s="361"/>
    </row>
    <row r="6557" spans="1:4" ht="13.5">
      <c r="A6557" s="201"/>
      <c r="B6557" s="201"/>
      <c r="C6557" s="201"/>
      <c r="D6557" s="361"/>
    </row>
    <row r="6558" spans="1:4" ht="13.5">
      <c r="A6558" s="201"/>
      <c r="B6558" s="201"/>
      <c r="C6558" s="201"/>
      <c r="D6558" s="361"/>
    </row>
    <row r="6559" spans="1:4" ht="13.5">
      <c r="A6559" s="201"/>
      <c r="B6559" s="201"/>
      <c r="C6559" s="201"/>
      <c r="D6559" s="361"/>
    </row>
    <row r="6560" spans="1:4" ht="13.5">
      <c r="A6560" s="201"/>
      <c r="B6560" s="201"/>
      <c r="C6560" s="201"/>
      <c r="D6560" s="361"/>
    </row>
    <row r="6561" spans="1:4" ht="13.5">
      <c r="A6561" s="201"/>
      <c r="B6561" s="201"/>
      <c r="C6561" s="201"/>
      <c r="D6561" s="361"/>
    </row>
    <row r="6562" spans="1:4" ht="13.5">
      <c r="A6562" s="201"/>
      <c r="B6562" s="201"/>
      <c r="C6562" s="201"/>
      <c r="D6562" s="361"/>
    </row>
    <row r="6563" spans="1:4" ht="13.5">
      <c r="A6563" s="201"/>
      <c r="B6563" s="201"/>
      <c r="C6563" s="201"/>
      <c r="D6563" s="361"/>
    </row>
    <row r="6564" spans="1:4" ht="13.5">
      <c r="A6564" s="201"/>
      <c r="B6564" s="201"/>
      <c r="C6564" s="201"/>
      <c r="D6564" s="361"/>
    </row>
    <row r="6565" spans="1:4" ht="13.5">
      <c r="A6565" s="201"/>
      <c r="B6565" s="201"/>
      <c r="C6565" s="201"/>
      <c r="D6565" s="361"/>
    </row>
    <row r="6566" spans="1:4" ht="13.5">
      <c r="A6566" s="201"/>
      <c r="B6566" s="201"/>
      <c r="C6566" s="201"/>
      <c r="D6566" s="361"/>
    </row>
    <row r="6567" spans="1:4" ht="13.5">
      <c r="A6567" s="201"/>
      <c r="B6567" s="201"/>
      <c r="C6567" s="201"/>
      <c r="D6567" s="361"/>
    </row>
    <row r="6568" spans="1:4" ht="13.5">
      <c r="A6568" s="201"/>
      <c r="B6568" s="201"/>
      <c r="C6568" s="201"/>
      <c r="D6568" s="361"/>
    </row>
    <row r="6569" spans="1:4" ht="13.5">
      <c r="A6569" s="201"/>
      <c r="B6569" s="201"/>
      <c r="C6569" s="201"/>
      <c r="D6569" s="361"/>
    </row>
    <row r="6570" spans="1:4" ht="13.5">
      <c r="A6570" s="201"/>
      <c r="B6570" s="201"/>
      <c r="C6570" s="201"/>
      <c r="D6570" s="361"/>
    </row>
    <row r="6571" spans="1:4" ht="13.5">
      <c r="A6571" s="201"/>
      <c r="B6571" s="201"/>
      <c r="C6571" s="201"/>
      <c r="D6571" s="361"/>
    </row>
    <row r="6572" spans="1:4" ht="13.5">
      <c r="A6572" s="201"/>
      <c r="B6572" s="201"/>
      <c r="C6572" s="201"/>
      <c r="D6572" s="361"/>
    </row>
    <row r="6573" spans="1:4" ht="13.5">
      <c r="A6573" s="201"/>
      <c r="B6573" s="201"/>
      <c r="C6573" s="201"/>
      <c r="D6573" s="361"/>
    </row>
    <row r="6574" spans="1:4" ht="13.5">
      <c r="A6574" s="201"/>
      <c r="B6574" s="201"/>
      <c r="C6574" s="201"/>
      <c r="D6574" s="361"/>
    </row>
    <row r="6575" spans="1:4" ht="13.5">
      <c r="A6575" s="201"/>
      <c r="B6575" s="201"/>
      <c r="C6575" s="201"/>
      <c r="D6575" s="361"/>
    </row>
    <row r="6576" spans="1:4" ht="13.5">
      <c r="A6576" s="201"/>
      <c r="B6576" s="201"/>
      <c r="C6576" s="201"/>
      <c r="D6576" s="361"/>
    </row>
    <row r="6577" spans="1:4" ht="13.5">
      <c r="A6577" s="201"/>
      <c r="B6577" s="201"/>
      <c r="C6577" s="201"/>
      <c r="D6577" s="361"/>
    </row>
    <row r="6578" spans="1:4" ht="13.5">
      <c r="A6578" s="201"/>
      <c r="B6578" s="201"/>
      <c r="C6578" s="201"/>
      <c r="D6578" s="361"/>
    </row>
    <row r="6579" spans="1:4" ht="13.5">
      <c r="A6579" s="201"/>
      <c r="B6579" s="201"/>
      <c r="C6579" s="201"/>
      <c r="D6579" s="361"/>
    </row>
    <row r="6580" spans="1:4" ht="13.5">
      <c r="A6580" s="201"/>
      <c r="B6580" s="201"/>
      <c r="C6580" s="201"/>
      <c r="D6580" s="361"/>
    </row>
    <row r="6581" spans="1:4" ht="13.5">
      <c r="A6581" s="201"/>
      <c r="B6581" s="201"/>
      <c r="C6581" s="201"/>
      <c r="D6581" s="362"/>
    </row>
    <row r="6582" spans="1:4" ht="13.5">
      <c r="A6582" s="201"/>
      <c r="B6582" s="201"/>
      <c r="C6582" s="201"/>
      <c r="D6582" s="362"/>
    </row>
    <row r="6583" spans="1:4" ht="13.5">
      <c r="A6583" s="201"/>
      <c r="B6583" s="201"/>
      <c r="C6583" s="201"/>
      <c r="D6583" s="362"/>
    </row>
    <row r="6584" spans="1:4" ht="13.5">
      <c r="A6584" s="201"/>
      <c r="B6584" s="201"/>
      <c r="C6584" s="201"/>
      <c r="D6584" s="362"/>
    </row>
    <row r="6585" spans="1:4" ht="13.5">
      <c r="A6585" s="201"/>
      <c r="B6585" s="201"/>
      <c r="C6585" s="201"/>
      <c r="D6585" s="362"/>
    </row>
    <row r="6586" spans="1:4" ht="13.5">
      <c r="A6586" s="201"/>
      <c r="B6586" s="201"/>
      <c r="C6586" s="201"/>
      <c r="D6586" s="362"/>
    </row>
    <row r="6587" spans="1:4" ht="13.5">
      <c r="A6587" s="201"/>
      <c r="B6587" s="201"/>
      <c r="C6587" s="201"/>
      <c r="D6587" s="361"/>
    </row>
    <row r="6588" spans="1:4" ht="13.5">
      <c r="A6588" s="201"/>
      <c r="B6588" s="201"/>
      <c r="C6588" s="201"/>
      <c r="D6588" s="361"/>
    </row>
    <row r="6589" spans="1:4" ht="13.5">
      <c r="A6589" s="201"/>
      <c r="B6589" s="201"/>
      <c r="C6589" s="201"/>
      <c r="D6589" s="361"/>
    </row>
    <row r="6590" spans="1:4" ht="13.5">
      <c r="A6590" s="201"/>
      <c r="B6590" s="201"/>
      <c r="C6590" s="201"/>
      <c r="D6590" s="361"/>
    </row>
    <row r="6591" spans="1:4" ht="13.5">
      <c r="A6591" s="201"/>
      <c r="B6591" s="201"/>
      <c r="C6591" s="201"/>
      <c r="D6591" s="361"/>
    </row>
    <row r="6592" spans="1:4" ht="13.5">
      <c r="A6592" s="201"/>
      <c r="B6592" s="201"/>
      <c r="C6592" s="201"/>
      <c r="D6592" s="361"/>
    </row>
    <row r="6593" spans="1:4" ht="13.5">
      <c r="A6593" s="201"/>
      <c r="B6593" s="201"/>
      <c r="C6593" s="201"/>
      <c r="D6593" s="361"/>
    </row>
    <row r="6594" spans="1:4" ht="13.5">
      <c r="A6594" s="201"/>
      <c r="B6594" s="201"/>
      <c r="C6594" s="201"/>
      <c r="D6594" s="361"/>
    </row>
    <row r="6595" spans="1:4" ht="13.5">
      <c r="A6595" s="201"/>
      <c r="B6595" s="201"/>
      <c r="C6595" s="201"/>
      <c r="D6595" s="361"/>
    </row>
    <row r="6596" spans="1:4" ht="13.5">
      <c r="A6596" s="201"/>
      <c r="B6596" s="201"/>
      <c r="C6596" s="201"/>
      <c r="D6596" s="361"/>
    </row>
    <row r="6597" spans="1:4" ht="13.5">
      <c r="A6597" s="201"/>
      <c r="B6597" s="201"/>
      <c r="C6597" s="201"/>
      <c r="D6597" s="361"/>
    </row>
    <row r="6598" spans="1:4" ht="13.5">
      <c r="A6598" s="201"/>
      <c r="B6598" s="201"/>
      <c r="C6598" s="201"/>
      <c r="D6598" s="361"/>
    </row>
    <row r="6599" spans="1:4" ht="13.5">
      <c r="A6599" s="201"/>
      <c r="B6599" s="201"/>
      <c r="C6599" s="201"/>
      <c r="D6599" s="361"/>
    </row>
    <row r="6600" spans="1:4" ht="13.5">
      <c r="A6600" s="201"/>
      <c r="B6600" s="201"/>
      <c r="C6600" s="201"/>
      <c r="D6600" s="361"/>
    </row>
    <row r="6601" spans="1:4" ht="13.5">
      <c r="A6601" s="201"/>
      <c r="B6601" s="201"/>
      <c r="C6601" s="201"/>
      <c r="D6601" s="361"/>
    </row>
    <row r="6602" spans="1:4" ht="13.5">
      <c r="A6602" s="201"/>
      <c r="B6602" s="201"/>
      <c r="C6602" s="201"/>
      <c r="D6602" s="361"/>
    </row>
    <row r="6603" spans="1:4" ht="13.5">
      <c r="A6603" s="201"/>
      <c r="B6603" s="201"/>
      <c r="C6603" s="201"/>
      <c r="D6603" s="361"/>
    </row>
    <row r="6604" spans="1:4" ht="13.5">
      <c r="A6604" s="201"/>
      <c r="B6604" s="201"/>
      <c r="C6604" s="201"/>
      <c r="D6604" s="361"/>
    </row>
    <row r="6605" spans="1:4" ht="13.5">
      <c r="A6605" s="201"/>
      <c r="B6605" s="201"/>
      <c r="C6605" s="201"/>
      <c r="D6605" s="361"/>
    </row>
    <row r="6606" spans="1:4" ht="13.5">
      <c r="A6606" s="201"/>
      <c r="B6606" s="201"/>
      <c r="C6606" s="201"/>
      <c r="D6606" s="361"/>
    </row>
    <row r="6607" spans="1:4" ht="13.5">
      <c r="A6607" s="201"/>
      <c r="B6607" s="201"/>
      <c r="C6607" s="201"/>
      <c r="D6607" s="361"/>
    </row>
    <row r="6608" spans="1:4" ht="13.5">
      <c r="A6608" s="201"/>
      <c r="B6608" s="201"/>
      <c r="C6608" s="201"/>
      <c r="D6608" s="361"/>
    </row>
    <row r="6609" spans="1:4" ht="13.5">
      <c r="A6609" s="201"/>
      <c r="B6609" s="201"/>
      <c r="C6609" s="201"/>
      <c r="D6609" s="361"/>
    </row>
    <row r="6610" spans="1:4" ht="13.5">
      <c r="A6610" s="201"/>
      <c r="B6610" s="201"/>
      <c r="C6610" s="201"/>
      <c r="D6610" s="361"/>
    </row>
    <row r="6611" spans="1:4" ht="13.5">
      <c r="A6611" s="201"/>
      <c r="B6611" s="201"/>
      <c r="C6611" s="201"/>
      <c r="D6611" s="361"/>
    </row>
    <row r="6612" spans="1:4" ht="13.5">
      <c r="A6612" s="201"/>
      <c r="B6612" s="201"/>
      <c r="C6612" s="201"/>
      <c r="D6612" s="361"/>
    </row>
    <row r="6613" spans="1:4" ht="13.5">
      <c r="A6613" s="201"/>
      <c r="B6613" s="201"/>
      <c r="C6613" s="201"/>
      <c r="D6613" s="361"/>
    </row>
    <row r="6614" spans="1:4" ht="13.5">
      <c r="A6614" s="201"/>
      <c r="B6614" s="201"/>
      <c r="C6614" s="201"/>
      <c r="D6614" s="361"/>
    </row>
    <row r="6615" spans="1:4" ht="13.5">
      <c r="A6615" s="201"/>
      <c r="B6615" s="201"/>
      <c r="C6615" s="201"/>
      <c r="D6615" s="361"/>
    </row>
    <row r="6616" spans="1:4" ht="13.5">
      <c r="A6616" s="201"/>
      <c r="B6616" s="201"/>
      <c r="C6616" s="201"/>
      <c r="D6616" s="361"/>
    </row>
    <row r="6617" spans="1:4" ht="13.5">
      <c r="A6617" s="201"/>
      <c r="B6617" s="201"/>
      <c r="C6617" s="201"/>
      <c r="D6617" s="361"/>
    </row>
    <row r="6618" spans="1:4" ht="13.5">
      <c r="A6618" s="201"/>
      <c r="B6618" s="201"/>
      <c r="C6618" s="201"/>
      <c r="D6618" s="362"/>
    </row>
    <row r="6619" spans="1:4" ht="13.5">
      <c r="A6619" s="201"/>
      <c r="B6619" s="201"/>
      <c r="C6619" s="201"/>
      <c r="D6619" s="362"/>
    </row>
    <row r="6620" spans="1:4" ht="13.5">
      <c r="A6620" s="201"/>
      <c r="B6620" s="201"/>
      <c r="C6620" s="201"/>
      <c r="D6620" s="362"/>
    </row>
    <row r="6621" spans="1:4" ht="13.5">
      <c r="A6621" s="201"/>
      <c r="B6621" s="201"/>
      <c r="C6621" s="201"/>
      <c r="D6621" s="362"/>
    </row>
    <row r="6622" spans="1:4" ht="13.5">
      <c r="A6622" s="201"/>
      <c r="B6622" s="201"/>
      <c r="C6622" s="201"/>
      <c r="D6622" s="362"/>
    </row>
    <row r="6623" spans="1:4" ht="13.5">
      <c r="A6623" s="201"/>
      <c r="B6623" s="201"/>
      <c r="C6623" s="201"/>
      <c r="D6623" s="362"/>
    </row>
    <row r="6624" spans="1:4" ht="13.5">
      <c r="A6624" s="201"/>
      <c r="B6624" s="201"/>
      <c r="C6624" s="201"/>
      <c r="D6624" s="362"/>
    </row>
    <row r="6625" spans="1:4" ht="13.5">
      <c r="A6625" s="201"/>
      <c r="B6625" s="201"/>
      <c r="C6625" s="201"/>
      <c r="D6625" s="361"/>
    </row>
    <row r="6626" spans="1:4" ht="13.5">
      <c r="A6626" s="201"/>
      <c r="B6626" s="201"/>
      <c r="C6626" s="201"/>
      <c r="D6626" s="361"/>
    </row>
    <row r="6627" spans="1:4" ht="13.5">
      <c r="A6627" s="201"/>
      <c r="B6627" s="201"/>
      <c r="C6627" s="201"/>
      <c r="D6627" s="361"/>
    </row>
    <row r="6628" spans="1:4" ht="13.5">
      <c r="A6628" s="201"/>
      <c r="B6628" s="201"/>
      <c r="C6628" s="201"/>
      <c r="D6628" s="361"/>
    </row>
    <row r="6629" spans="1:4" ht="13.5">
      <c r="A6629" s="201"/>
      <c r="B6629" s="201"/>
      <c r="C6629" s="201"/>
      <c r="D6629" s="361"/>
    </row>
    <row r="6630" spans="1:4" ht="13.5">
      <c r="A6630" s="201"/>
      <c r="B6630" s="201"/>
      <c r="C6630" s="201"/>
      <c r="D6630" s="361"/>
    </row>
    <row r="6631" spans="1:4" ht="13.5">
      <c r="A6631" s="201"/>
      <c r="B6631" s="201"/>
      <c r="C6631" s="201"/>
      <c r="D6631" s="361"/>
    </row>
    <row r="6632" spans="1:4" ht="13.5">
      <c r="A6632" s="201"/>
      <c r="B6632" s="201"/>
      <c r="C6632" s="201"/>
      <c r="D6632" s="361"/>
    </row>
    <row r="6633" spans="1:4" ht="13.5">
      <c r="A6633" s="201"/>
      <c r="B6633" s="201"/>
      <c r="C6633" s="201"/>
      <c r="D6633" s="361"/>
    </row>
    <row r="6634" spans="1:4" ht="13.5">
      <c r="A6634" s="201"/>
      <c r="B6634" s="201"/>
      <c r="C6634" s="201"/>
      <c r="D6634" s="361"/>
    </row>
    <row r="6635" spans="1:4" ht="13.5">
      <c r="A6635" s="201"/>
      <c r="B6635" s="201"/>
      <c r="C6635" s="201"/>
      <c r="D6635" s="361"/>
    </row>
    <row r="6636" spans="1:4" ht="13.5">
      <c r="A6636" s="201"/>
      <c r="B6636" s="201"/>
      <c r="C6636" s="201"/>
      <c r="D6636" s="361"/>
    </row>
    <row r="6637" spans="1:4" ht="13.5">
      <c r="A6637" s="201"/>
      <c r="B6637" s="201"/>
      <c r="C6637" s="201"/>
      <c r="D6637" s="361"/>
    </row>
    <row r="6638" spans="1:4" ht="13.5">
      <c r="A6638" s="201"/>
      <c r="B6638" s="201"/>
      <c r="C6638" s="201"/>
      <c r="D6638" s="361"/>
    </row>
    <row r="6639" spans="1:4" ht="13.5">
      <c r="A6639" s="201"/>
      <c r="B6639" s="201"/>
      <c r="C6639" s="201"/>
      <c r="D6639" s="362"/>
    </row>
    <row r="6640" spans="1:4" ht="13.5">
      <c r="A6640" s="201"/>
      <c r="B6640" s="201"/>
      <c r="C6640" s="201"/>
      <c r="D6640" s="362"/>
    </row>
    <row r="6641" spans="1:4" ht="13.5">
      <c r="A6641" s="201"/>
      <c r="B6641" s="201"/>
      <c r="C6641" s="201"/>
      <c r="D6641" s="362"/>
    </row>
    <row r="6642" spans="1:4" ht="13.5">
      <c r="A6642" s="201"/>
      <c r="B6642" s="201"/>
      <c r="C6642" s="201"/>
      <c r="D6642" s="362"/>
    </row>
    <row r="6643" spans="1:4" ht="13.5">
      <c r="A6643" s="201"/>
      <c r="B6643" s="201"/>
      <c r="C6643" s="201"/>
      <c r="D6643" s="362"/>
    </row>
    <row r="6644" spans="1:4" ht="13.5">
      <c r="A6644" s="201"/>
      <c r="B6644" s="201"/>
      <c r="C6644" s="201"/>
      <c r="D6644" s="362"/>
    </row>
    <row r="6645" spans="1:4" ht="13.5">
      <c r="A6645" s="201"/>
      <c r="B6645" s="201"/>
      <c r="C6645" s="201"/>
      <c r="D6645" s="362"/>
    </row>
    <row r="6646" spans="1:4" ht="13.5">
      <c r="A6646" s="201"/>
      <c r="B6646" s="201"/>
      <c r="C6646" s="201"/>
      <c r="D6646" s="362"/>
    </row>
    <row r="6647" spans="1:4" ht="13.5">
      <c r="A6647" s="201"/>
      <c r="B6647" s="201"/>
      <c r="C6647" s="201"/>
      <c r="D6647" s="362"/>
    </row>
    <row r="6648" spans="1:4" ht="13.5">
      <c r="A6648" s="201"/>
      <c r="B6648" s="201"/>
      <c r="C6648" s="201"/>
      <c r="D6648" s="362"/>
    </row>
    <row r="6649" spans="1:4" ht="13.5">
      <c r="A6649" s="201"/>
      <c r="B6649" s="201"/>
      <c r="C6649" s="201"/>
      <c r="D6649" s="362"/>
    </row>
    <row r="6650" spans="1:4" ht="13.5">
      <c r="A6650" s="201"/>
      <c r="B6650" s="201"/>
      <c r="C6650" s="201"/>
      <c r="D6650" s="362"/>
    </row>
    <row r="6651" spans="1:4" ht="13.5">
      <c r="A6651" s="201"/>
      <c r="B6651" s="201"/>
      <c r="C6651" s="201"/>
      <c r="D6651" s="362"/>
    </row>
    <row r="6652" spans="1:4" ht="13.5">
      <c r="A6652" s="201"/>
      <c r="B6652" s="201"/>
      <c r="C6652" s="201"/>
      <c r="D6652" s="362"/>
    </row>
    <row r="6653" spans="1:4" ht="13.5">
      <c r="A6653" s="201"/>
      <c r="B6653" s="201"/>
      <c r="C6653" s="201"/>
      <c r="D6653" s="362"/>
    </row>
    <row r="6654" spans="1:4" ht="13.5">
      <c r="A6654" s="201"/>
      <c r="B6654" s="201"/>
      <c r="C6654" s="201"/>
      <c r="D6654" s="362"/>
    </row>
    <row r="6655" spans="1:4" ht="13.5">
      <c r="A6655" s="201"/>
      <c r="B6655" s="201"/>
      <c r="C6655" s="201"/>
      <c r="D6655" s="362"/>
    </row>
    <row r="6656" spans="1:4" ht="13.5">
      <c r="A6656" s="201"/>
      <c r="B6656" s="201"/>
      <c r="C6656" s="201"/>
      <c r="D6656" s="362"/>
    </row>
    <row r="6657" spans="1:4" ht="13.5">
      <c r="A6657" s="201"/>
      <c r="B6657" s="201"/>
      <c r="C6657" s="201"/>
      <c r="D6657" s="362"/>
    </row>
    <row r="6658" spans="1:4" ht="13.5">
      <c r="A6658" s="201"/>
      <c r="B6658" s="201"/>
      <c r="C6658" s="201"/>
      <c r="D6658" s="362"/>
    </row>
    <row r="6659" spans="1:4" ht="13.5">
      <c r="A6659" s="201"/>
      <c r="B6659" s="201"/>
      <c r="C6659" s="201"/>
      <c r="D6659" s="362"/>
    </row>
    <row r="6660" spans="1:4" ht="13.5">
      <c r="A6660" s="201"/>
      <c r="B6660" s="201"/>
      <c r="C6660" s="201"/>
      <c r="D6660" s="362"/>
    </row>
    <row r="6661" spans="1:4" ht="13.5">
      <c r="A6661" s="201"/>
      <c r="B6661" s="201"/>
      <c r="C6661" s="201"/>
      <c r="D6661" s="362"/>
    </row>
    <row r="6662" spans="1:4" ht="13.5">
      <c r="A6662" s="201"/>
      <c r="B6662" s="201"/>
      <c r="C6662" s="201"/>
      <c r="D6662" s="362"/>
    </row>
    <row r="6663" spans="1:4" ht="13.5">
      <c r="A6663" s="201"/>
      <c r="B6663" s="201"/>
      <c r="C6663" s="201"/>
      <c r="D6663" s="362"/>
    </row>
    <row r="6664" spans="1:4" ht="13.5">
      <c r="A6664" s="201"/>
      <c r="B6664" s="201"/>
      <c r="C6664" s="201"/>
      <c r="D6664" s="362"/>
    </row>
    <row r="6665" spans="1:4" ht="13.5">
      <c r="A6665" s="201"/>
      <c r="B6665" s="201"/>
      <c r="C6665" s="201"/>
      <c r="D6665" s="361"/>
    </row>
    <row r="6666" spans="1:4" ht="13.5">
      <c r="A6666" s="201"/>
      <c r="B6666" s="201"/>
      <c r="C6666" s="201"/>
      <c r="D6666" s="361"/>
    </row>
    <row r="6667" spans="1:4" ht="13.5">
      <c r="A6667" s="201"/>
      <c r="B6667" s="201"/>
      <c r="C6667" s="201"/>
      <c r="D6667" s="361"/>
    </row>
    <row r="6668" spans="1:4" ht="13.5">
      <c r="A6668" s="201"/>
      <c r="B6668" s="201"/>
      <c r="C6668" s="201"/>
      <c r="D6668" s="361"/>
    </row>
    <row r="6669" spans="1:4" ht="13.5">
      <c r="A6669" s="201"/>
      <c r="B6669" s="201"/>
      <c r="C6669" s="201"/>
      <c r="D6669" s="361"/>
    </row>
    <row r="6670" spans="1:4" ht="13.5">
      <c r="A6670" s="201"/>
      <c r="B6670" s="201"/>
      <c r="C6670" s="201"/>
      <c r="D6670" s="361"/>
    </row>
    <row r="6671" spans="1:4" ht="13.5">
      <c r="A6671" s="201"/>
      <c r="B6671" s="201"/>
      <c r="C6671" s="201"/>
      <c r="D6671" s="361"/>
    </row>
    <row r="6672" spans="1:4" ht="13.5">
      <c r="A6672" s="201"/>
      <c r="B6672" s="201"/>
      <c r="C6672" s="201"/>
      <c r="D6672" s="361"/>
    </row>
    <row r="6673" spans="1:4" ht="13.5">
      <c r="A6673" s="201"/>
      <c r="B6673" s="201"/>
      <c r="C6673" s="201"/>
      <c r="D6673" s="361"/>
    </row>
    <row r="6674" spans="1:4" ht="13.5">
      <c r="A6674" s="201"/>
      <c r="B6674" s="201"/>
      <c r="C6674" s="201"/>
      <c r="D6674" s="361"/>
    </row>
    <row r="6675" spans="1:4" ht="13.5">
      <c r="A6675" s="201"/>
      <c r="B6675" s="201"/>
      <c r="C6675" s="201"/>
      <c r="D6675" s="361"/>
    </row>
    <row r="6676" spans="1:4" ht="13.5">
      <c r="A6676" s="201"/>
      <c r="B6676" s="201"/>
      <c r="C6676" s="201"/>
      <c r="D6676" s="361"/>
    </row>
    <row r="6677" spans="1:4" ht="13.5">
      <c r="A6677" s="201"/>
      <c r="B6677" s="201"/>
      <c r="C6677" s="201"/>
      <c r="D6677" s="361"/>
    </row>
    <row r="6678" spans="1:4" ht="13.5">
      <c r="A6678" s="201"/>
      <c r="B6678" s="201"/>
      <c r="C6678" s="201"/>
      <c r="D6678" s="361"/>
    </row>
    <row r="6679" spans="1:4" ht="13.5">
      <c r="A6679" s="201"/>
      <c r="B6679" s="201"/>
      <c r="C6679" s="201"/>
      <c r="D6679" s="361"/>
    </row>
    <row r="6680" spans="1:4" ht="13.5">
      <c r="A6680" s="201"/>
      <c r="B6680" s="201"/>
      <c r="C6680" s="201"/>
      <c r="D6680" s="361"/>
    </row>
    <row r="6681" spans="1:4" ht="13.5">
      <c r="A6681" s="201"/>
      <c r="B6681" s="201"/>
      <c r="C6681" s="201"/>
      <c r="D6681" s="361"/>
    </row>
    <row r="6682" spans="1:4" ht="13.5">
      <c r="A6682" s="201"/>
      <c r="B6682" s="201"/>
      <c r="C6682" s="201"/>
      <c r="D6682" s="361"/>
    </row>
    <row r="6683" spans="1:4" ht="13.5">
      <c r="A6683" s="201"/>
      <c r="B6683" s="201"/>
      <c r="C6683" s="201"/>
      <c r="D6683" s="361"/>
    </row>
    <row r="6684" spans="1:4" ht="13.5">
      <c r="A6684" s="201"/>
      <c r="B6684" s="201"/>
      <c r="C6684" s="201"/>
      <c r="D6684" s="361"/>
    </row>
    <row r="6685" spans="1:4" ht="13.5">
      <c r="A6685" s="201"/>
      <c r="B6685" s="201"/>
      <c r="C6685" s="201"/>
      <c r="D6685" s="361"/>
    </row>
    <row r="6686" spans="1:4" ht="13.5">
      <c r="A6686" s="201"/>
      <c r="B6686" s="201"/>
      <c r="C6686" s="201"/>
      <c r="D6686" s="361"/>
    </row>
    <row r="6687" spans="1:4" ht="13.5">
      <c r="A6687" s="201"/>
      <c r="B6687" s="201"/>
      <c r="C6687" s="201"/>
      <c r="D6687" s="361"/>
    </row>
    <row r="6688" spans="1:4" ht="13.5">
      <c r="A6688" s="201"/>
      <c r="B6688" s="201"/>
      <c r="C6688" s="201"/>
      <c r="D6688" s="361"/>
    </row>
    <row r="6689" spans="1:4" ht="13.5">
      <c r="A6689" s="201"/>
      <c r="B6689" s="201"/>
      <c r="C6689" s="201"/>
      <c r="D6689" s="361"/>
    </row>
    <row r="6690" spans="1:4" ht="13.5">
      <c r="A6690" s="201"/>
      <c r="B6690" s="201"/>
      <c r="C6690" s="201"/>
      <c r="D6690" s="361"/>
    </row>
    <row r="6691" spans="1:4" ht="13.5">
      <c r="A6691" s="201"/>
      <c r="B6691" s="201"/>
      <c r="C6691" s="201"/>
      <c r="D6691" s="361"/>
    </row>
    <row r="6692" spans="1:4" ht="13.5">
      <c r="A6692" s="201"/>
      <c r="B6692" s="201"/>
      <c r="C6692" s="201"/>
      <c r="D6692" s="361"/>
    </row>
    <row r="6693" spans="1:4" ht="13.5">
      <c r="A6693" s="201"/>
      <c r="B6693" s="201"/>
      <c r="C6693" s="201"/>
      <c r="D6693" s="361"/>
    </row>
    <row r="6694" spans="1:4" ht="13.5">
      <c r="A6694" s="201"/>
      <c r="B6694" s="201"/>
      <c r="C6694" s="201"/>
      <c r="D6694" s="361"/>
    </row>
    <row r="6695" spans="1:4" ht="13.5">
      <c r="A6695" s="201"/>
      <c r="B6695" s="201"/>
      <c r="C6695" s="201"/>
      <c r="D6695" s="361"/>
    </row>
    <row r="6696" spans="1:4" ht="13.5">
      <c r="A6696" s="201"/>
      <c r="B6696" s="201"/>
      <c r="C6696" s="201"/>
      <c r="D6696" s="361"/>
    </row>
    <row r="6697" spans="1:4" ht="13.5">
      <c r="A6697" s="201"/>
      <c r="B6697" s="201"/>
      <c r="C6697" s="201"/>
      <c r="D6697" s="361"/>
    </row>
    <row r="6698" spans="1:4" ht="13.5">
      <c r="A6698" s="201"/>
      <c r="B6698" s="201"/>
      <c r="C6698" s="201"/>
      <c r="D6698" s="361"/>
    </row>
    <row r="6699" spans="1:4" ht="13.5">
      <c r="A6699" s="201"/>
      <c r="B6699" s="201"/>
      <c r="C6699" s="201"/>
      <c r="D6699" s="361"/>
    </row>
    <row r="6700" spans="1:4" ht="13.5">
      <c r="A6700" s="201"/>
      <c r="B6700" s="201"/>
      <c r="C6700" s="201"/>
      <c r="D6700" s="361"/>
    </row>
    <row r="6701" spans="1:4" ht="13.5">
      <c r="A6701" s="201"/>
      <c r="B6701" s="201"/>
      <c r="C6701" s="201"/>
      <c r="D6701" s="361"/>
    </row>
    <row r="6702" spans="1:4" ht="13.5">
      <c r="A6702" s="201"/>
      <c r="B6702" s="201"/>
      <c r="C6702" s="201"/>
      <c r="D6702" s="361"/>
    </row>
    <row r="6703" spans="1:4" ht="13.5">
      <c r="A6703" s="201"/>
      <c r="B6703" s="201"/>
      <c r="C6703" s="201"/>
      <c r="D6703" s="361"/>
    </row>
    <row r="6704" spans="1:4" ht="13.5">
      <c r="A6704" s="201"/>
      <c r="B6704" s="201"/>
      <c r="C6704" s="201"/>
      <c r="D6704" s="361"/>
    </row>
    <row r="6705" spans="1:4" ht="13.5">
      <c r="A6705" s="201"/>
      <c r="B6705" s="201"/>
      <c r="C6705" s="201"/>
      <c r="D6705" s="361"/>
    </row>
    <row r="6706" spans="1:4" ht="13.5">
      <c r="A6706" s="201"/>
      <c r="B6706" s="201"/>
      <c r="C6706" s="201"/>
      <c r="D6706" s="361"/>
    </row>
    <row r="6707" spans="1:4" ht="13.5">
      <c r="A6707" s="201"/>
      <c r="B6707" s="201"/>
      <c r="C6707" s="201"/>
      <c r="D6707" s="361"/>
    </row>
    <row r="6708" spans="1:4" ht="13.5">
      <c r="A6708" s="201"/>
      <c r="B6708" s="201"/>
      <c r="C6708" s="201"/>
      <c r="D6708" s="361"/>
    </row>
    <row r="6709" spans="1:4" ht="13.5">
      <c r="A6709" s="201"/>
      <c r="B6709" s="201"/>
      <c r="C6709" s="201"/>
      <c r="D6709" s="361"/>
    </row>
    <row r="6710" spans="1:4" ht="13.5">
      <c r="A6710" s="201"/>
      <c r="B6710" s="201"/>
      <c r="C6710" s="201"/>
      <c r="D6710" s="361"/>
    </row>
    <row r="6711" spans="1:4" ht="13.5">
      <c r="A6711" s="201"/>
      <c r="B6711" s="201"/>
      <c r="C6711" s="201"/>
      <c r="D6711" s="361"/>
    </row>
    <row r="6712" spans="1:4" ht="13.5">
      <c r="A6712" s="201"/>
      <c r="B6712" s="201"/>
      <c r="C6712" s="201"/>
      <c r="D6712" s="362"/>
    </row>
    <row r="6713" spans="1:4" ht="13.5">
      <c r="A6713" s="201"/>
      <c r="B6713" s="201"/>
      <c r="C6713" s="201"/>
      <c r="D6713" s="362"/>
    </row>
    <row r="6714" spans="1:4" ht="13.5">
      <c r="A6714" s="201"/>
      <c r="B6714" s="201"/>
      <c r="C6714" s="201"/>
      <c r="D6714" s="361"/>
    </row>
    <row r="6715" spans="1:4" ht="13.5">
      <c r="A6715" s="201"/>
      <c r="B6715" s="201"/>
      <c r="C6715" s="201"/>
      <c r="D6715" s="361"/>
    </row>
    <row r="6716" spans="1:4" ht="13.5">
      <c r="A6716" s="201"/>
      <c r="B6716" s="201"/>
      <c r="C6716" s="201"/>
      <c r="D6716" s="361"/>
    </row>
    <row r="6717" spans="1:4" ht="13.5">
      <c r="A6717" s="201"/>
      <c r="B6717" s="201"/>
      <c r="C6717" s="201"/>
      <c r="D6717" s="361"/>
    </row>
    <row r="6718" spans="1:4" ht="13.5">
      <c r="A6718" s="201"/>
      <c r="B6718" s="201"/>
      <c r="C6718" s="201"/>
      <c r="D6718" s="361"/>
    </row>
    <row r="6719" spans="1:4" ht="13.5">
      <c r="A6719" s="201"/>
      <c r="B6719" s="201"/>
      <c r="C6719" s="201"/>
      <c r="D6719" s="361"/>
    </row>
    <row r="6720" spans="1:4" ht="13.5">
      <c r="A6720" s="201"/>
      <c r="B6720" s="201"/>
      <c r="C6720" s="201"/>
      <c r="D6720" s="361"/>
    </row>
    <row r="6721" spans="1:4" ht="13.5">
      <c r="A6721" s="201"/>
      <c r="B6721" s="201"/>
      <c r="C6721" s="201"/>
      <c r="D6721" s="361"/>
    </row>
    <row r="6722" spans="1:4" ht="13.5">
      <c r="A6722" s="201"/>
      <c r="B6722" s="201"/>
      <c r="C6722" s="201"/>
      <c r="D6722" s="361"/>
    </row>
    <row r="6723" spans="1:4" ht="13.5">
      <c r="A6723" s="201"/>
      <c r="B6723" s="201"/>
      <c r="C6723" s="201"/>
      <c r="D6723" s="361"/>
    </row>
    <row r="6724" spans="1:4" ht="13.5">
      <c r="A6724" s="201"/>
      <c r="B6724" s="201"/>
      <c r="C6724" s="201"/>
      <c r="D6724" s="361"/>
    </row>
    <row r="6725" spans="1:4" ht="13.5">
      <c r="A6725" s="201"/>
      <c r="B6725" s="201"/>
      <c r="C6725" s="201"/>
      <c r="D6725" s="361"/>
    </row>
    <row r="6726" spans="1:4" ht="13.5">
      <c r="A6726" s="201"/>
      <c r="B6726" s="201"/>
      <c r="C6726" s="201"/>
      <c r="D6726" s="361"/>
    </row>
    <row r="6727" spans="1:4" ht="13.5">
      <c r="A6727" s="201"/>
      <c r="B6727" s="201"/>
      <c r="C6727" s="201"/>
      <c r="D6727" s="361"/>
    </row>
    <row r="6728" spans="1:4" ht="13.5">
      <c r="A6728" s="201"/>
      <c r="B6728" s="201"/>
      <c r="C6728" s="201"/>
      <c r="D6728" s="361"/>
    </row>
    <row r="6729" spans="1:4" ht="13.5">
      <c r="A6729" s="201"/>
      <c r="B6729" s="201"/>
      <c r="C6729" s="201"/>
      <c r="D6729" s="361"/>
    </row>
    <row r="6730" spans="1:4" ht="13.5">
      <c r="A6730" s="201"/>
      <c r="B6730" s="201"/>
      <c r="C6730" s="201"/>
      <c r="D6730" s="361"/>
    </row>
    <row r="6731" spans="1:4" ht="13.5">
      <c r="A6731" s="201"/>
      <c r="B6731" s="201"/>
      <c r="C6731" s="201"/>
      <c r="D6731" s="361"/>
    </row>
    <row r="6732" spans="1:4" ht="13.5">
      <c r="A6732" s="201"/>
      <c r="B6732" s="201"/>
      <c r="C6732" s="201"/>
      <c r="D6732" s="361"/>
    </row>
    <row r="6733" spans="1:4" ht="13.5">
      <c r="A6733" s="201"/>
      <c r="B6733" s="201"/>
      <c r="C6733" s="201"/>
      <c r="D6733" s="361"/>
    </row>
    <row r="6734" spans="1:4" ht="13.5">
      <c r="A6734" s="201"/>
      <c r="B6734" s="201"/>
      <c r="C6734" s="201"/>
      <c r="D6734" s="361"/>
    </row>
    <row r="6735" spans="1:4" ht="13.5">
      <c r="A6735" s="201"/>
      <c r="B6735" s="201"/>
      <c r="C6735" s="201"/>
      <c r="D6735" s="361"/>
    </row>
    <row r="6736" spans="1:4" ht="13.5">
      <c r="A6736" s="201"/>
      <c r="B6736" s="201"/>
      <c r="C6736" s="201"/>
      <c r="D6736" s="361"/>
    </row>
    <row r="6737" spans="1:4" ht="13.5">
      <c r="A6737" s="201"/>
      <c r="B6737" s="201"/>
      <c r="C6737" s="201"/>
      <c r="D6737" s="361"/>
    </row>
    <row r="6738" spans="1:4" ht="13.5">
      <c r="A6738" s="201"/>
      <c r="B6738" s="201"/>
      <c r="C6738" s="201"/>
      <c r="D6738" s="361"/>
    </row>
    <row r="6739" spans="1:4" ht="13.5">
      <c r="A6739" s="201"/>
      <c r="B6739" s="201"/>
      <c r="C6739" s="201"/>
      <c r="D6739" s="361"/>
    </row>
    <row r="6740" spans="1:4" ht="13.5">
      <c r="A6740" s="201"/>
      <c r="B6740" s="201"/>
      <c r="C6740" s="201"/>
      <c r="D6740" s="361"/>
    </row>
    <row r="6741" spans="1:4" ht="13.5">
      <c r="A6741" s="201"/>
      <c r="B6741" s="201"/>
      <c r="C6741" s="201"/>
      <c r="D6741" s="361"/>
    </row>
    <row r="6742" spans="1:4" ht="13.5">
      <c r="A6742" s="201"/>
      <c r="B6742" s="201"/>
      <c r="C6742" s="201"/>
      <c r="D6742" s="361"/>
    </row>
    <row r="6743" spans="1:4" ht="13.5">
      <c r="A6743" s="201"/>
      <c r="B6743" s="201"/>
      <c r="C6743" s="201"/>
      <c r="D6743" s="361"/>
    </row>
    <row r="6744" spans="1:4" ht="13.5">
      <c r="A6744" s="201"/>
      <c r="B6744" s="201"/>
      <c r="C6744" s="201"/>
      <c r="D6744" s="361"/>
    </row>
    <row r="6745" spans="1:4" ht="13.5">
      <c r="A6745" s="201"/>
      <c r="B6745" s="201"/>
      <c r="C6745" s="201"/>
      <c r="D6745" s="361"/>
    </row>
    <row r="6746" spans="1:4" ht="13.5">
      <c r="A6746" s="201"/>
      <c r="B6746" s="201"/>
      <c r="C6746" s="201"/>
      <c r="D6746" s="361"/>
    </row>
    <row r="6747" spans="1:4" ht="13.5">
      <c r="A6747" s="201"/>
      <c r="B6747" s="201"/>
      <c r="C6747" s="201"/>
      <c r="D6747" s="361"/>
    </row>
    <row r="6748" spans="1:4" ht="13.5">
      <c r="A6748" s="201"/>
      <c r="B6748" s="201"/>
      <c r="C6748" s="201"/>
      <c r="D6748" s="361"/>
    </row>
    <row r="6749" spans="1:4" ht="13.5">
      <c r="A6749" s="201"/>
      <c r="B6749" s="201"/>
      <c r="C6749" s="201"/>
      <c r="D6749" s="361"/>
    </row>
    <row r="6750" spans="1:4" ht="13.5">
      <c r="A6750" s="201"/>
      <c r="B6750" s="201"/>
      <c r="C6750" s="201"/>
      <c r="D6750" s="361"/>
    </row>
    <row r="6751" spans="1:4" ht="13.5">
      <c r="A6751" s="201"/>
      <c r="B6751" s="201"/>
      <c r="C6751" s="201"/>
      <c r="D6751" s="361"/>
    </row>
    <row r="6752" spans="1:4" ht="13.5">
      <c r="A6752" s="201"/>
      <c r="B6752" s="201"/>
      <c r="C6752" s="201"/>
      <c r="D6752" s="361"/>
    </row>
    <row r="6753" spans="1:4" ht="13.5">
      <c r="A6753" s="201"/>
      <c r="B6753" s="201"/>
      <c r="C6753" s="201"/>
      <c r="D6753" s="361"/>
    </row>
    <row r="6754" spans="1:4" ht="13.5">
      <c r="A6754" s="201"/>
      <c r="B6754" s="201"/>
      <c r="C6754" s="201"/>
      <c r="D6754" s="361"/>
    </row>
    <row r="6755" spans="1:4" ht="13.5">
      <c r="A6755" s="201"/>
      <c r="B6755" s="201"/>
      <c r="C6755" s="201"/>
      <c r="D6755" s="361"/>
    </row>
    <row r="6756" spans="1:4" ht="13.5">
      <c r="A6756" s="201"/>
      <c r="B6756" s="201"/>
      <c r="C6756" s="201"/>
      <c r="D6756" s="361"/>
    </row>
    <row r="6757" spans="1:4" ht="13.5">
      <c r="A6757" s="201"/>
      <c r="B6757" s="201"/>
      <c r="C6757" s="201"/>
      <c r="D6757" s="361"/>
    </row>
    <row r="6758" spans="1:4" ht="13.5">
      <c r="A6758" s="201"/>
      <c r="B6758" s="201"/>
      <c r="C6758" s="201"/>
      <c r="D6758" s="361"/>
    </row>
    <row r="6759" spans="1:4" ht="13.5">
      <c r="A6759" s="201"/>
      <c r="B6759" s="201"/>
      <c r="C6759" s="201"/>
      <c r="D6759" s="361"/>
    </row>
    <row r="6760" spans="1:4" ht="13.5">
      <c r="A6760" s="201"/>
      <c r="B6760" s="201"/>
      <c r="C6760" s="201"/>
      <c r="D6760" s="361"/>
    </row>
    <row r="6761" spans="1:4" ht="13.5">
      <c r="A6761" s="201"/>
      <c r="B6761" s="201"/>
      <c r="C6761" s="201"/>
      <c r="D6761" s="361"/>
    </row>
    <row r="6762" spans="1:4" ht="13.5">
      <c r="A6762" s="201"/>
      <c r="B6762" s="201"/>
      <c r="C6762" s="201"/>
      <c r="D6762" s="361"/>
    </row>
    <row r="6763" spans="1:4" ht="13.5">
      <c r="A6763" s="201"/>
      <c r="B6763" s="201"/>
      <c r="C6763" s="201"/>
      <c r="D6763" s="361"/>
    </row>
    <row r="6764" spans="1:4" ht="13.5">
      <c r="A6764" s="201"/>
      <c r="B6764" s="201"/>
      <c r="C6764" s="201"/>
      <c r="D6764" s="361"/>
    </row>
    <row r="6765" spans="1:4" ht="13.5">
      <c r="A6765" s="201"/>
      <c r="B6765" s="201"/>
      <c r="C6765" s="201"/>
      <c r="D6765" s="361"/>
    </row>
    <row r="6766" spans="1:4" ht="13.5">
      <c r="A6766" s="201"/>
      <c r="B6766" s="201"/>
      <c r="C6766" s="201"/>
      <c r="D6766" s="361"/>
    </row>
    <row r="6767" spans="1:4" ht="13.5">
      <c r="A6767" s="201"/>
      <c r="B6767" s="201"/>
      <c r="C6767" s="201"/>
      <c r="D6767" s="361"/>
    </row>
    <row r="6768" spans="1:4" ht="13.5">
      <c r="A6768" s="201"/>
      <c r="B6768" s="201"/>
      <c r="C6768" s="201"/>
      <c r="D6768" s="361"/>
    </row>
    <row r="6769" spans="1:4" ht="13.5">
      <c r="A6769" s="201"/>
      <c r="B6769" s="201"/>
      <c r="C6769" s="201"/>
      <c r="D6769" s="361"/>
    </row>
    <row r="6770" spans="1:4" ht="13.5">
      <c r="A6770" s="201"/>
      <c r="B6770" s="201"/>
      <c r="C6770" s="201"/>
      <c r="D6770" s="361"/>
    </row>
    <row r="6771" spans="1:4" ht="13.5">
      <c r="A6771" s="201"/>
      <c r="B6771" s="201"/>
      <c r="C6771" s="201"/>
      <c r="D6771" s="361"/>
    </row>
    <row r="6772" spans="1:4" ht="13.5">
      <c r="A6772" s="201"/>
      <c r="B6772" s="201"/>
      <c r="C6772" s="201"/>
      <c r="D6772" s="361"/>
    </row>
    <row r="6773" spans="1:4" ht="13.5">
      <c r="A6773" s="201"/>
      <c r="B6773" s="201"/>
      <c r="C6773" s="201"/>
      <c r="D6773" s="361"/>
    </row>
    <row r="6774" spans="1:4" ht="13.5">
      <c r="A6774" s="201"/>
      <c r="B6774" s="201"/>
      <c r="C6774" s="201"/>
      <c r="D6774" s="361"/>
    </row>
    <row r="6775" spans="1:4" ht="13.5">
      <c r="A6775" s="201"/>
      <c r="B6775" s="201"/>
      <c r="C6775" s="201"/>
      <c r="D6775" s="361"/>
    </row>
    <row r="6776" spans="1:4" ht="13.5">
      <c r="A6776" s="201"/>
      <c r="B6776" s="201"/>
      <c r="C6776" s="201"/>
      <c r="D6776" s="361"/>
    </row>
    <row r="6777" spans="1:4" ht="13.5">
      <c r="A6777" s="201"/>
      <c r="B6777" s="201"/>
      <c r="C6777" s="201"/>
      <c r="D6777" s="361"/>
    </row>
    <row r="6778" spans="1:4" ht="13.5">
      <c r="A6778" s="201"/>
      <c r="B6778" s="201"/>
      <c r="C6778" s="201"/>
      <c r="D6778" s="361"/>
    </row>
    <row r="6779" spans="1:4" ht="13.5">
      <c r="A6779" s="201"/>
      <c r="B6779" s="201"/>
      <c r="C6779" s="201"/>
      <c r="D6779" s="361"/>
    </row>
    <row r="6780" spans="1:4" ht="13.5">
      <c r="A6780" s="201"/>
      <c r="B6780" s="201"/>
      <c r="C6780" s="201"/>
      <c r="D6780" s="361"/>
    </row>
    <row r="6781" spans="1:4" ht="13.5">
      <c r="A6781" s="201"/>
      <c r="B6781" s="201"/>
      <c r="C6781" s="201"/>
      <c r="D6781" s="361"/>
    </row>
    <row r="6782" spans="1:4" ht="13.5">
      <c r="A6782" s="201"/>
      <c r="B6782" s="201"/>
      <c r="C6782" s="201"/>
      <c r="D6782" s="361"/>
    </row>
    <row r="6783" spans="1:4" ht="13.5">
      <c r="A6783" s="201"/>
      <c r="B6783" s="201"/>
      <c r="C6783" s="201"/>
      <c r="D6783" s="361"/>
    </row>
    <row r="6784" spans="1:4" ht="13.5">
      <c r="A6784" s="201"/>
      <c r="B6784" s="201"/>
      <c r="C6784" s="201"/>
      <c r="D6784" s="361"/>
    </row>
    <row r="6785" spans="1:4" ht="13.5">
      <c r="A6785" s="201"/>
      <c r="B6785" s="201"/>
      <c r="C6785" s="201"/>
      <c r="D6785" s="361"/>
    </row>
    <row r="6786" spans="1:4" ht="13.5">
      <c r="A6786" s="201"/>
      <c r="B6786" s="201"/>
      <c r="C6786" s="201"/>
      <c r="D6786" s="361"/>
    </row>
    <row r="6787" spans="1:4" ht="13.5">
      <c r="A6787" s="201"/>
      <c r="B6787" s="201"/>
      <c r="C6787" s="201"/>
      <c r="D6787" s="361"/>
    </row>
    <row r="6788" spans="1:4" ht="13.5">
      <c r="A6788" s="201"/>
      <c r="B6788" s="201"/>
      <c r="C6788" s="201"/>
      <c r="D6788" s="361"/>
    </row>
    <row r="6789" spans="1:4" ht="13.5">
      <c r="A6789" s="201"/>
      <c r="B6789" s="201"/>
      <c r="C6789" s="201"/>
      <c r="D6789" s="361"/>
    </row>
    <row r="6790" spans="1:4" ht="13.5">
      <c r="A6790" s="201"/>
      <c r="B6790" s="201"/>
      <c r="C6790" s="201"/>
      <c r="D6790" s="361"/>
    </row>
    <row r="6791" spans="1:4" ht="13.5">
      <c r="A6791" s="201"/>
      <c r="B6791" s="201"/>
      <c r="C6791" s="201"/>
      <c r="D6791" s="361"/>
    </row>
    <row r="6792" spans="1:4" ht="13.5">
      <c r="A6792" s="201"/>
      <c r="B6792" s="201"/>
      <c r="C6792" s="201"/>
      <c r="D6792" s="361"/>
    </row>
    <row r="6793" spans="1:4" ht="13.5">
      <c r="A6793" s="201"/>
      <c r="B6793" s="201"/>
      <c r="C6793" s="201"/>
      <c r="D6793" s="361"/>
    </row>
    <row r="6794" spans="1:4" ht="13.5">
      <c r="A6794" s="201"/>
      <c r="B6794" s="201"/>
      <c r="C6794" s="201"/>
      <c r="D6794" s="361"/>
    </row>
    <row r="6795" spans="1:4" ht="13.5">
      <c r="A6795" s="201"/>
      <c r="B6795" s="201"/>
      <c r="C6795" s="201"/>
      <c r="D6795" s="361"/>
    </row>
    <row r="6796" spans="1:4" ht="13.5">
      <c r="A6796" s="201"/>
      <c r="B6796" s="201"/>
      <c r="C6796" s="201"/>
      <c r="D6796" s="361"/>
    </row>
    <row r="6797" spans="1:4" ht="13.5">
      <c r="A6797" s="201"/>
      <c r="B6797" s="201"/>
      <c r="C6797" s="201"/>
      <c r="D6797" s="361"/>
    </row>
    <row r="6798" spans="1:4" ht="13.5">
      <c r="A6798" s="201"/>
      <c r="B6798" s="201"/>
      <c r="C6798" s="201"/>
      <c r="D6798" s="361"/>
    </row>
    <row r="6799" spans="1:4" ht="13.5">
      <c r="A6799" s="201"/>
      <c r="B6799" s="201"/>
      <c r="C6799" s="201"/>
      <c r="D6799" s="361"/>
    </row>
    <row r="6800" spans="1:4" ht="13.5">
      <c r="A6800" s="201"/>
      <c r="B6800" s="201"/>
      <c r="C6800" s="201"/>
      <c r="D6800" s="361"/>
    </row>
    <row r="6801" spans="1:4" ht="13.5">
      <c r="A6801" s="201"/>
      <c r="B6801" s="201"/>
      <c r="C6801" s="201"/>
      <c r="D6801" s="361"/>
    </row>
    <row r="6802" spans="1:4" ht="13.5">
      <c r="A6802" s="201"/>
      <c r="B6802" s="201"/>
      <c r="C6802" s="201"/>
      <c r="D6802" s="361"/>
    </row>
    <row r="6803" spans="1:4" ht="13.5">
      <c r="A6803" s="201"/>
      <c r="B6803" s="201"/>
      <c r="C6803" s="201"/>
      <c r="D6803" s="361"/>
    </row>
    <row r="6804" spans="1:4" ht="13.5">
      <c r="A6804" s="201"/>
      <c r="B6804" s="201"/>
      <c r="C6804" s="201"/>
      <c r="D6804" s="361"/>
    </row>
    <row r="6805" spans="1:4" ht="13.5">
      <c r="A6805" s="201"/>
      <c r="B6805" s="201"/>
      <c r="C6805" s="201"/>
      <c r="D6805" s="361"/>
    </row>
    <row r="6806" spans="1:4" ht="13.5">
      <c r="A6806" s="201"/>
      <c r="B6806" s="201"/>
      <c r="C6806" s="201"/>
      <c r="D6806" s="361"/>
    </row>
    <row r="6807" spans="1:4" ht="13.5">
      <c r="A6807" s="201"/>
      <c r="B6807" s="201"/>
      <c r="C6807" s="201"/>
      <c r="D6807" s="361"/>
    </row>
    <row r="6808" spans="1:4" ht="13.5">
      <c r="A6808" s="201"/>
      <c r="B6808" s="201"/>
      <c r="C6808" s="201"/>
      <c r="D6808" s="361"/>
    </row>
    <row r="6809" spans="1:4" ht="13.5">
      <c r="A6809" s="201"/>
      <c r="B6809" s="201"/>
      <c r="C6809" s="201"/>
      <c r="D6809" s="361"/>
    </row>
    <row r="6810" spans="1:4" ht="13.5">
      <c r="A6810" s="201"/>
      <c r="B6810" s="201"/>
      <c r="C6810" s="201"/>
      <c r="D6810" s="361"/>
    </row>
    <row r="6811" spans="1:4" ht="13.5">
      <c r="A6811" s="201"/>
      <c r="B6811" s="201"/>
      <c r="C6811" s="201"/>
      <c r="D6811" s="361"/>
    </row>
    <row r="6812" spans="1:4" ht="13.5">
      <c r="A6812" s="201"/>
      <c r="B6812" s="201"/>
      <c r="C6812" s="201"/>
      <c r="D6812" s="361"/>
    </row>
    <row r="6813" spans="1:4" ht="13.5">
      <c r="A6813" s="201"/>
      <c r="B6813" s="201"/>
      <c r="C6813" s="201"/>
      <c r="D6813" s="361"/>
    </row>
    <row r="6814" spans="1:4" ht="13.5">
      <c r="A6814" s="201"/>
      <c r="B6814" s="201"/>
      <c r="C6814" s="201"/>
      <c r="D6814" s="361"/>
    </row>
    <row r="6815" spans="1:4" ht="13.5">
      <c r="A6815" s="201"/>
      <c r="B6815" s="201"/>
      <c r="C6815" s="201"/>
      <c r="D6815" s="361"/>
    </row>
    <row r="6816" spans="1:4" ht="13.5">
      <c r="A6816" s="201"/>
      <c r="B6816" s="201"/>
      <c r="C6816" s="201"/>
      <c r="D6816" s="361"/>
    </row>
    <row r="6817" spans="1:4" ht="13.5">
      <c r="A6817" s="201"/>
      <c r="B6817" s="201"/>
      <c r="C6817" s="201"/>
      <c r="D6817" s="361"/>
    </row>
    <row r="6818" spans="1:4" ht="13.5">
      <c r="A6818" s="201"/>
      <c r="B6818" s="201"/>
      <c r="C6818" s="201"/>
      <c r="D6818" s="361"/>
    </row>
    <row r="6819" spans="1:4" ht="13.5">
      <c r="A6819" s="201"/>
      <c r="B6819" s="201"/>
      <c r="C6819" s="201"/>
      <c r="D6819" s="361"/>
    </row>
    <row r="6820" spans="1:4" ht="13.5">
      <c r="A6820" s="201"/>
      <c r="B6820" s="201"/>
      <c r="C6820" s="201"/>
      <c r="D6820" s="361"/>
    </row>
    <row r="6821" spans="1:4" ht="13.5">
      <c r="A6821" s="201"/>
      <c r="B6821" s="201"/>
      <c r="C6821" s="201"/>
      <c r="D6821" s="361"/>
    </row>
    <row r="6822" spans="1:4" ht="13.5">
      <c r="A6822" s="201"/>
      <c r="B6822" s="201"/>
      <c r="C6822" s="201"/>
      <c r="D6822" s="361"/>
    </row>
    <row r="6823" spans="1:4" ht="13.5">
      <c r="A6823" s="201"/>
      <c r="B6823" s="201"/>
      <c r="C6823" s="201"/>
      <c r="D6823" s="361"/>
    </row>
    <row r="6824" spans="1:4" ht="13.5">
      <c r="A6824" s="201"/>
      <c r="B6824" s="201"/>
      <c r="C6824" s="201"/>
      <c r="D6824" s="361"/>
    </row>
    <row r="6825" spans="1:4" ht="13.5">
      <c r="A6825" s="201"/>
      <c r="B6825" s="201"/>
      <c r="C6825" s="201"/>
      <c r="D6825" s="361"/>
    </row>
    <row r="6826" spans="1:4" ht="13.5">
      <c r="A6826" s="201"/>
      <c r="B6826" s="201"/>
      <c r="C6826" s="201"/>
      <c r="D6826" s="361"/>
    </row>
    <row r="6827" spans="1:4" ht="13.5">
      <c r="A6827" s="201"/>
      <c r="B6827" s="201"/>
      <c r="C6827" s="201"/>
      <c r="D6827" s="361"/>
    </row>
    <row r="6828" spans="1:4" ht="13.5">
      <c r="A6828" s="201"/>
      <c r="B6828" s="201"/>
      <c r="C6828" s="201"/>
      <c r="D6828" s="361"/>
    </row>
    <row r="6829" spans="1:4" ht="13.5">
      <c r="A6829" s="201"/>
      <c r="B6829" s="201"/>
      <c r="C6829" s="201"/>
      <c r="D6829" s="361"/>
    </row>
    <row r="6830" spans="1:4" ht="13.5">
      <c r="A6830" s="201"/>
      <c r="B6830" s="201"/>
      <c r="C6830" s="201"/>
      <c r="D6830" s="361"/>
    </row>
    <row r="6831" spans="1:4" ht="13.5">
      <c r="A6831" s="201"/>
      <c r="B6831" s="201"/>
      <c r="C6831" s="201"/>
      <c r="D6831" s="361"/>
    </row>
    <row r="6832" spans="1:4" ht="13.5">
      <c r="A6832" s="201"/>
      <c r="B6832" s="201"/>
      <c r="C6832" s="201"/>
      <c r="D6832" s="361"/>
    </row>
    <row r="6833" spans="1:4" ht="13.5">
      <c r="A6833" s="201"/>
      <c r="B6833" s="201"/>
      <c r="C6833" s="201"/>
      <c r="D6833" s="361"/>
    </row>
    <row r="6834" spans="1:4" ht="13.5">
      <c r="A6834" s="201"/>
      <c r="B6834" s="201"/>
      <c r="C6834" s="201"/>
      <c r="D6834" s="361"/>
    </row>
    <row r="6835" spans="1:4" ht="13.5">
      <c r="A6835" s="201"/>
      <c r="B6835" s="201"/>
      <c r="C6835" s="201"/>
      <c r="D6835" s="361"/>
    </row>
    <row r="6836" spans="1:4" ht="13.5">
      <c r="A6836" s="201"/>
      <c r="B6836" s="201"/>
      <c r="C6836" s="201"/>
      <c r="D6836" s="361"/>
    </row>
    <row r="6837" spans="1:4" ht="13.5">
      <c r="A6837" s="201"/>
      <c r="B6837" s="201"/>
      <c r="C6837" s="201"/>
      <c r="D6837" s="361"/>
    </row>
    <row r="6838" spans="1:4" ht="13.5">
      <c r="A6838" s="201"/>
      <c r="B6838" s="201"/>
      <c r="C6838" s="201"/>
      <c r="D6838" s="361"/>
    </row>
    <row r="6839" spans="1:4" ht="13.5">
      <c r="A6839" s="201"/>
      <c r="B6839" s="201"/>
      <c r="C6839" s="201"/>
      <c r="D6839" s="361"/>
    </row>
    <row r="6840" spans="1:4" ht="13.5">
      <c r="A6840" s="201"/>
      <c r="B6840" s="201"/>
      <c r="C6840" s="201"/>
      <c r="D6840" s="361"/>
    </row>
    <row r="6841" spans="1:4" ht="13.5">
      <c r="A6841" s="201"/>
      <c r="B6841" s="201"/>
      <c r="C6841" s="201"/>
      <c r="D6841" s="361"/>
    </row>
    <row r="6842" spans="1:4" ht="13.5">
      <c r="A6842" s="201"/>
      <c r="B6842" s="201"/>
      <c r="C6842" s="201"/>
      <c r="D6842" s="361"/>
    </row>
    <row r="6843" spans="1:4" ht="13.5">
      <c r="A6843" s="201"/>
      <c r="B6843" s="201"/>
      <c r="C6843" s="201"/>
      <c r="D6843" s="361"/>
    </row>
    <row r="6844" spans="1:4" ht="13.5">
      <c r="A6844" s="201"/>
      <c r="B6844" s="201"/>
      <c r="C6844" s="201"/>
      <c r="D6844" s="361"/>
    </row>
    <row r="6845" spans="1:4" ht="13.5">
      <c r="A6845" s="201"/>
      <c r="B6845" s="201"/>
      <c r="C6845" s="201"/>
      <c r="D6845" s="361"/>
    </row>
    <row r="6846" spans="1:4" ht="13.5">
      <c r="A6846" s="201"/>
      <c r="B6846" s="201"/>
      <c r="C6846" s="201"/>
      <c r="D6846" s="361"/>
    </row>
    <row r="6847" spans="1:4" ht="13.5">
      <c r="A6847" s="201"/>
      <c r="B6847" s="201"/>
      <c r="C6847" s="201"/>
      <c r="D6847" s="361"/>
    </row>
    <row r="6848" spans="1:4" ht="13.5">
      <c r="A6848" s="201"/>
      <c r="B6848" s="201"/>
      <c r="C6848" s="201"/>
      <c r="D6848" s="361"/>
    </row>
    <row r="6849" spans="1:4" ht="13.5">
      <c r="A6849" s="201"/>
      <c r="B6849" s="201"/>
      <c r="C6849" s="201"/>
      <c r="D6849" s="361"/>
    </row>
    <row r="6850" spans="1:4" ht="13.5">
      <c r="A6850" s="201"/>
      <c r="B6850" s="201"/>
      <c r="C6850" s="201"/>
      <c r="D6850" s="361"/>
    </row>
    <row r="6851" spans="1:4" ht="13.5">
      <c r="A6851" s="201"/>
      <c r="B6851" s="201"/>
      <c r="C6851" s="201"/>
      <c r="D6851" s="361"/>
    </row>
    <row r="6852" spans="1:4" ht="13.5">
      <c r="A6852" s="201"/>
      <c r="B6852" s="201"/>
      <c r="C6852" s="201"/>
      <c r="D6852" s="361"/>
    </row>
    <row r="6853" spans="1:4" ht="13.5">
      <c r="A6853" s="201"/>
      <c r="B6853" s="201"/>
      <c r="C6853" s="201"/>
      <c r="D6853" s="361"/>
    </row>
    <row r="6854" spans="1:4" ht="13.5">
      <c r="A6854" s="201"/>
      <c r="B6854" s="201"/>
      <c r="C6854" s="201"/>
      <c r="D6854" s="361"/>
    </row>
    <row r="6855" spans="1:4" ht="13.5">
      <c r="A6855" s="201"/>
      <c r="B6855" s="201"/>
      <c r="C6855" s="201"/>
      <c r="D6855" s="361"/>
    </row>
    <row r="6856" spans="1:4" ht="13.5">
      <c r="A6856" s="201"/>
      <c r="B6856" s="201"/>
      <c r="C6856" s="201"/>
      <c r="D6856" s="361"/>
    </row>
    <row r="6857" spans="1:4" ht="13.5">
      <c r="A6857" s="201"/>
      <c r="B6857" s="201"/>
      <c r="C6857" s="201"/>
      <c r="D6857" s="361"/>
    </row>
    <row r="6858" spans="1:4" ht="13.5">
      <c r="A6858" s="201"/>
      <c r="B6858" s="201"/>
      <c r="C6858" s="201"/>
      <c r="D6858" s="361"/>
    </row>
    <row r="6859" spans="1:4" ht="13.5">
      <c r="A6859" s="201"/>
      <c r="B6859" s="201"/>
      <c r="C6859" s="201"/>
      <c r="D6859" s="361"/>
    </row>
    <row r="6860" spans="1:4" ht="13.5">
      <c r="A6860" s="201"/>
      <c r="B6860" s="201"/>
      <c r="C6860" s="201"/>
      <c r="D6860" s="361"/>
    </row>
    <row r="6861" spans="1:4" ht="13.5">
      <c r="A6861" s="201"/>
      <c r="B6861" s="201"/>
      <c r="C6861" s="201"/>
      <c r="D6861" s="361"/>
    </row>
    <row r="6862" spans="1:4" ht="13.5">
      <c r="A6862" s="201"/>
      <c r="B6862" s="201"/>
      <c r="C6862" s="201"/>
      <c r="D6862" s="361"/>
    </row>
    <row r="6863" spans="1:4" ht="13.5">
      <c r="A6863" s="201"/>
      <c r="B6863" s="201"/>
      <c r="C6863" s="201"/>
      <c r="D6863" s="361"/>
    </row>
    <row r="6864" spans="1:4" ht="13.5">
      <c r="A6864" s="201"/>
      <c r="B6864" s="201"/>
      <c r="C6864" s="201"/>
      <c r="D6864" s="361"/>
    </row>
    <row r="6865" spans="1:4" ht="13.5">
      <c r="A6865" s="201"/>
      <c r="B6865" s="201"/>
      <c r="C6865" s="201"/>
      <c r="D6865" s="361"/>
    </row>
    <row r="6866" spans="1:4" ht="13.5">
      <c r="A6866" s="201"/>
      <c r="B6866" s="201"/>
      <c r="C6866" s="201"/>
      <c r="D6866" s="361"/>
    </row>
    <row r="6867" spans="1:4" ht="13.5">
      <c r="A6867" s="201"/>
      <c r="B6867" s="201"/>
      <c r="C6867" s="201"/>
      <c r="D6867" s="361"/>
    </row>
    <row r="6868" spans="1:4" ht="13.5">
      <c r="A6868" s="201"/>
      <c r="B6868" s="201"/>
      <c r="C6868" s="201"/>
      <c r="D6868" s="361"/>
    </row>
    <row r="6869" spans="1:4" ht="13.5">
      <c r="A6869" s="201"/>
      <c r="B6869" s="201"/>
      <c r="C6869" s="201"/>
      <c r="D6869" s="361"/>
    </row>
    <row r="6870" spans="1:4" ht="13.5">
      <c r="A6870" s="201"/>
      <c r="B6870" s="201"/>
      <c r="C6870" s="201"/>
      <c r="D6870" s="361"/>
    </row>
    <row r="6871" spans="1:4" ht="13.5">
      <c r="A6871" s="201"/>
      <c r="B6871" s="201"/>
      <c r="C6871" s="201"/>
      <c r="D6871" s="361"/>
    </row>
    <row r="6872" spans="1:4" ht="13.5">
      <c r="A6872" s="201"/>
      <c r="B6872" s="201"/>
      <c r="C6872" s="201"/>
      <c r="D6872" s="361"/>
    </row>
    <row r="6873" spans="1:4" ht="13.5">
      <c r="A6873" s="201"/>
      <c r="B6873" s="201"/>
      <c r="C6873" s="201"/>
      <c r="D6873" s="361"/>
    </row>
    <row r="6874" spans="1:4" ht="13.5">
      <c r="A6874" s="201"/>
      <c r="B6874" s="201"/>
      <c r="C6874" s="201"/>
      <c r="D6874" s="361"/>
    </row>
    <row r="6875" spans="1:4" ht="13.5">
      <c r="A6875" s="201"/>
      <c r="B6875" s="201"/>
      <c r="C6875" s="201"/>
      <c r="D6875" s="361"/>
    </row>
    <row r="6876" spans="1:4" ht="13.5">
      <c r="A6876" s="201"/>
      <c r="B6876" s="201"/>
      <c r="C6876" s="201"/>
      <c r="D6876" s="361"/>
    </row>
    <row r="6877" spans="1:4" ht="13.5">
      <c r="A6877" s="201"/>
      <c r="B6877" s="201"/>
      <c r="C6877" s="201"/>
      <c r="D6877" s="361"/>
    </row>
    <row r="6878" spans="1:4" ht="13.5">
      <c r="A6878" s="201"/>
      <c r="B6878" s="201"/>
      <c r="C6878" s="201"/>
      <c r="D6878" s="361"/>
    </row>
    <row r="6879" spans="1:4" ht="13.5">
      <c r="A6879" s="201"/>
      <c r="B6879" s="201"/>
      <c r="C6879" s="201"/>
      <c r="D6879" s="361"/>
    </row>
    <row r="6880" spans="1:4" ht="13.5">
      <c r="A6880" s="201"/>
      <c r="B6880" s="201"/>
      <c r="C6880" s="201"/>
      <c r="D6880" s="361"/>
    </row>
    <row r="6881" spans="1:4" ht="13.5">
      <c r="A6881" s="201"/>
      <c r="B6881" s="201"/>
      <c r="C6881" s="201"/>
      <c r="D6881" s="361"/>
    </row>
    <row r="6882" spans="1:4" ht="13.5">
      <c r="A6882" s="201"/>
      <c r="B6882" s="201"/>
      <c r="C6882" s="201"/>
      <c r="D6882" s="361"/>
    </row>
    <row r="6883" spans="1:4" ht="13.5">
      <c r="A6883" s="201"/>
      <c r="B6883" s="201"/>
      <c r="C6883" s="201"/>
      <c r="D6883" s="361"/>
    </row>
    <row r="6884" spans="1:4" ht="13.5">
      <c r="A6884" s="201"/>
      <c r="B6884" s="201"/>
      <c r="C6884" s="201"/>
      <c r="D6884" s="361"/>
    </row>
    <row r="6885" spans="1:4" ht="13.5">
      <c r="A6885" s="201"/>
      <c r="B6885" s="201"/>
      <c r="C6885" s="201"/>
      <c r="D6885" s="361"/>
    </row>
    <row r="6886" spans="1:4" ht="13.5">
      <c r="A6886" s="201"/>
      <c r="B6886" s="201"/>
      <c r="C6886" s="201"/>
      <c r="D6886" s="361"/>
    </row>
    <row r="6887" spans="1:4" ht="13.5">
      <c r="A6887" s="201"/>
      <c r="B6887" s="201"/>
      <c r="C6887" s="201"/>
      <c r="D6887" s="361"/>
    </row>
    <row r="6888" spans="1:4" ht="13.5">
      <c r="A6888" s="201"/>
      <c r="B6888" s="201"/>
      <c r="C6888" s="201"/>
      <c r="D6888" s="361"/>
    </row>
    <row r="6889" spans="1:4" ht="13.5">
      <c r="A6889" s="201"/>
      <c r="B6889" s="201"/>
      <c r="C6889" s="201"/>
      <c r="D6889" s="361"/>
    </row>
    <row r="6890" spans="1:4" ht="13.5">
      <c r="A6890" s="201"/>
      <c r="B6890" s="201"/>
      <c r="C6890" s="201"/>
      <c r="D6890" s="361"/>
    </row>
    <row r="6891" spans="1:4" ht="13.5">
      <c r="A6891" s="201"/>
      <c r="B6891" s="201"/>
      <c r="C6891" s="201"/>
      <c r="D6891" s="361"/>
    </row>
    <row r="6892" spans="1:4" ht="13.5">
      <c r="A6892" s="201"/>
      <c r="B6892" s="201"/>
      <c r="C6892" s="201"/>
      <c r="D6892" s="361"/>
    </row>
    <row r="6893" spans="1:4" ht="13.5">
      <c r="A6893" s="201"/>
      <c r="B6893" s="201"/>
      <c r="C6893" s="201"/>
      <c r="D6893" s="361"/>
    </row>
    <row r="6894" spans="1:4" ht="13.5">
      <c r="A6894" s="201"/>
      <c r="B6894" s="201"/>
      <c r="C6894" s="201"/>
      <c r="D6894" s="361"/>
    </row>
    <row r="6895" spans="1:4" ht="13.5">
      <c r="A6895" s="201"/>
      <c r="B6895" s="201"/>
      <c r="C6895" s="201"/>
      <c r="D6895" s="361"/>
    </row>
    <row r="6896" spans="1:4" ht="13.5">
      <c r="A6896" s="201"/>
      <c r="B6896" s="201"/>
      <c r="C6896" s="201"/>
      <c r="D6896" s="361"/>
    </row>
    <row r="6897" spans="1:4" ht="13.5">
      <c r="A6897" s="201"/>
      <c r="B6897" s="201"/>
      <c r="C6897" s="201"/>
      <c r="D6897" s="361"/>
    </row>
    <row r="6898" spans="1:4" ht="13.5">
      <c r="A6898" s="201"/>
      <c r="B6898" s="201"/>
      <c r="C6898" s="201"/>
      <c r="D6898" s="361"/>
    </row>
    <row r="6899" spans="1:4" ht="13.5">
      <c r="A6899" s="201"/>
      <c r="B6899" s="201"/>
      <c r="C6899" s="201"/>
      <c r="D6899" s="361"/>
    </row>
    <row r="6900" spans="1:4" ht="13.5">
      <c r="A6900" s="201"/>
      <c r="B6900" s="201"/>
      <c r="C6900" s="201"/>
      <c r="D6900" s="361"/>
    </row>
    <row r="6901" spans="1:4" ht="13.5">
      <c r="A6901" s="201"/>
      <c r="B6901" s="201"/>
      <c r="C6901" s="201"/>
      <c r="D6901" s="361"/>
    </row>
    <row r="6902" spans="1:4" ht="13.5">
      <c r="A6902" s="201"/>
      <c r="B6902" s="201"/>
      <c r="C6902" s="201"/>
      <c r="D6902" s="361"/>
    </row>
    <row r="6903" spans="1:4" ht="13.5">
      <c r="A6903" s="201"/>
      <c r="B6903" s="201"/>
      <c r="C6903" s="201"/>
      <c r="D6903" s="361"/>
    </row>
    <row r="6904" spans="1:4" ht="13.5">
      <c r="A6904" s="201"/>
      <c r="B6904" s="201"/>
      <c r="C6904" s="201"/>
      <c r="D6904" s="361"/>
    </row>
    <row r="6905" spans="1:4" ht="13.5">
      <c r="A6905" s="201"/>
      <c r="B6905" s="201"/>
      <c r="C6905" s="201"/>
      <c r="D6905" s="361"/>
    </row>
    <row r="6906" spans="1:4" ht="13.5">
      <c r="A6906" s="201"/>
      <c r="B6906" s="201"/>
      <c r="C6906" s="201"/>
      <c r="D6906" s="361"/>
    </row>
    <row r="6907" spans="1:4" ht="13.5">
      <c r="A6907" s="201"/>
      <c r="B6907" s="201"/>
      <c r="C6907" s="201"/>
      <c r="D6907" s="361"/>
    </row>
    <row r="6908" spans="1:4" ht="13.5">
      <c r="A6908" s="201"/>
      <c r="B6908" s="201"/>
      <c r="C6908" s="201"/>
      <c r="D6908" s="361"/>
    </row>
    <row r="6909" spans="1:4" ht="13.5">
      <c r="A6909" s="201"/>
      <c r="B6909" s="201"/>
      <c r="C6909" s="201"/>
      <c r="D6909" s="361"/>
    </row>
    <row r="6910" spans="1:4" ht="13.5">
      <c r="A6910" s="201"/>
      <c r="B6910" s="201"/>
      <c r="C6910" s="201"/>
      <c r="D6910" s="361"/>
    </row>
    <row r="6911" spans="1:4" ht="13.5">
      <c r="A6911" s="201"/>
      <c r="B6911" s="201"/>
      <c r="C6911" s="201"/>
      <c r="D6911" s="361"/>
    </row>
    <row r="6912" spans="1:4" ht="13.5">
      <c r="A6912" s="201"/>
      <c r="B6912" s="201"/>
      <c r="C6912" s="201"/>
      <c r="D6912" s="361"/>
    </row>
    <row r="6913" spans="1:4" ht="13.5">
      <c r="A6913" s="201"/>
      <c r="B6913" s="201"/>
      <c r="C6913" s="201"/>
      <c r="D6913" s="361"/>
    </row>
    <row r="6914" spans="1:4" ht="13.5">
      <c r="A6914" s="201"/>
      <c r="B6914" s="201"/>
      <c r="C6914" s="201"/>
      <c r="D6914" s="361"/>
    </row>
    <row r="6915" spans="1:4" ht="13.5">
      <c r="A6915" s="201"/>
      <c r="B6915" s="201"/>
      <c r="C6915" s="201"/>
      <c r="D6915" s="361"/>
    </row>
    <row r="6916" spans="1:4" ht="13.5">
      <c r="A6916" s="201"/>
      <c r="B6916" s="201"/>
      <c r="C6916" s="201"/>
      <c r="D6916" s="361"/>
    </row>
    <row r="6917" spans="1:4" ht="13.5">
      <c r="A6917" s="201"/>
      <c r="B6917" s="201"/>
      <c r="C6917" s="201"/>
      <c r="D6917" s="361"/>
    </row>
    <row r="6918" spans="1:4" ht="13.5">
      <c r="A6918" s="201"/>
      <c r="B6918" s="201"/>
      <c r="C6918" s="201"/>
      <c r="D6918" s="361"/>
    </row>
    <row r="6919" spans="1:4" ht="13.5">
      <c r="A6919" s="201"/>
      <c r="B6919" s="201"/>
      <c r="C6919" s="201"/>
      <c r="D6919" s="361"/>
    </row>
    <row r="6920" spans="1:4" ht="13.5">
      <c r="A6920" s="201"/>
      <c r="B6920" s="201"/>
      <c r="C6920" s="201"/>
      <c r="D6920" s="361"/>
    </row>
    <row r="6921" spans="1:4" ht="13.5">
      <c r="A6921" s="201"/>
      <c r="B6921" s="201"/>
      <c r="C6921" s="201"/>
      <c r="D6921" s="361"/>
    </row>
    <row r="6922" spans="1:4" ht="13.5">
      <c r="A6922" s="201"/>
      <c r="B6922" s="201"/>
      <c r="C6922" s="201"/>
      <c r="D6922" s="361"/>
    </row>
    <row r="6923" spans="1:4" ht="13.5">
      <c r="A6923" s="201"/>
      <c r="B6923" s="201"/>
      <c r="C6923" s="201"/>
      <c r="D6923" s="361"/>
    </row>
    <row r="6924" spans="1:4" ht="13.5">
      <c r="A6924" s="201"/>
      <c r="B6924" s="201"/>
      <c r="C6924" s="201"/>
      <c r="D6924" s="361"/>
    </row>
    <row r="6925" spans="1:4" ht="13.5">
      <c r="A6925" s="201"/>
      <c r="B6925" s="201"/>
      <c r="C6925" s="201"/>
      <c r="D6925" s="361"/>
    </row>
    <row r="6926" spans="1:4" ht="13.5">
      <c r="A6926" s="201"/>
      <c r="B6926" s="201"/>
      <c r="C6926" s="201"/>
      <c r="D6926" s="361"/>
    </row>
    <row r="6927" spans="1:4" ht="13.5">
      <c r="A6927" s="201"/>
      <c r="B6927" s="201"/>
      <c r="C6927" s="201"/>
      <c r="D6927" s="361"/>
    </row>
    <row r="6928" spans="1:4" ht="13.5">
      <c r="A6928" s="201"/>
      <c r="B6928" s="201"/>
      <c r="C6928" s="201"/>
      <c r="D6928" s="361"/>
    </row>
    <row r="6929" spans="1:4" ht="13.5">
      <c r="A6929" s="201"/>
      <c r="B6929" s="201"/>
      <c r="C6929" s="201"/>
      <c r="D6929" s="361"/>
    </row>
    <row r="6930" spans="1:4" ht="13.5">
      <c r="A6930" s="201"/>
      <c r="B6930" s="201"/>
      <c r="C6930" s="201"/>
      <c r="D6930" s="361"/>
    </row>
    <row r="6931" spans="1:4" ht="13.5">
      <c r="A6931" s="201"/>
      <c r="B6931" s="201"/>
      <c r="C6931" s="201"/>
      <c r="D6931" s="361"/>
    </row>
    <row r="6932" spans="1:4" ht="13.5">
      <c r="A6932" s="201"/>
      <c r="B6932" s="201"/>
      <c r="C6932" s="201"/>
      <c r="D6932" s="361"/>
    </row>
    <row r="6933" spans="1:4" ht="13.5">
      <c r="A6933" s="201"/>
      <c r="B6933" s="201"/>
      <c r="C6933" s="201"/>
      <c r="D6933" s="361"/>
    </row>
    <row r="6934" spans="1:4" ht="13.5">
      <c r="A6934" s="201"/>
      <c r="B6934" s="201"/>
      <c r="C6934" s="201"/>
      <c r="D6934" s="361"/>
    </row>
    <row r="6935" spans="1:4" ht="13.5">
      <c r="A6935" s="201"/>
      <c r="B6935" s="201"/>
      <c r="C6935" s="201"/>
      <c r="D6935" s="361"/>
    </row>
    <row r="6936" spans="1:4" ht="13.5">
      <c r="A6936" s="201"/>
      <c r="B6936" s="201"/>
      <c r="C6936" s="201"/>
      <c r="D6936" s="361"/>
    </row>
    <row r="6937" spans="1:4" ht="13.5">
      <c r="A6937" s="201"/>
      <c r="B6937" s="201"/>
      <c r="C6937" s="201"/>
      <c r="D6937" s="361"/>
    </row>
    <row r="6938" spans="1:4" ht="13.5">
      <c r="A6938" s="201"/>
      <c r="B6938" s="201"/>
      <c r="C6938" s="201"/>
      <c r="D6938" s="361"/>
    </row>
    <row r="6939" spans="1:4" ht="13.5">
      <c r="A6939" s="201"/>
      <c r="B6939" s="201"/>
      <c r="C6939" s="201"/>
      <c r="D6939" s="361"/>
    </row>
    <row r="6940" spans="1:4" ht="13.5">
      <c r="A6940" s="201"/>
      <c r="B6940" s="201"/>
      <c r="C6940" s="201"/>
      <c r="D6940" s="361"/>
    </row>
    <row r="6941" spans="1:4" ht="13.5">
      <c r="A6941" s="201"/>
      <c r="B6941" s="201"/>
      <c r="C6941" s="201"/>
      <c r="D6941" s="361"/>
    </row>
    <row r="6942" spans="1:4" ht="13.5">
      <c r="A6942" s="201"/>
      <c r="B6942" s="201"/>
      <c r="C6942" s="201"/>
      <c r="D6942" s="361"/>
    </row>
    <row r="6943" spans="1:4" ht="13.5">
      <c r="A6943" s="201"/>
      <c r="B6943" s="201"/>
      <c r="C6943" s="201"/>
      <c r="D6943" s="361"/>
    </row>
    <row r="6944" spans="1:4" ht="13.5">
      <c r="A6944" s="201"/>
      <c r="B6944" s="201"/>
      <c r="C6944" s="201"/>
      <c r="D6944" s="361"/>
    </row>
    <row r="6945" spans="1:4" ht="13.5">
      <c r="A6945" s="201"/>
      <c r="B6945" s="201"/>
      <c r="C6945" s="201"/>
      <c r="D6945" s="361"/>
    </row>
    <row r="6946" spans="1:4" ht="13.5">
      <c r="A6946" s="201"/>
      <c r="B6946" s="201"/>
      <c r="C6946" s="201"/>
      <c r="D6946" s="361"/>
    </row>
    <row r="6947" spans="1:4" ht="13.5">
      <c r="A6947" s="201"/>
      <c r="B6947" s="201"/>
      <c r="C6947" s="201"/>
      <c r="D6947" s="361"/>
    </row>
    <row r="6948" spans="1:4" ht="13.5">
      <c r="A6948" s="201"/>
      <c r="B6948" s="201"/>
      <c r="C6948" s="201"/>
      <c r="D6948" s="361"/>
    </row>
    <row r="6949" spans="1:4" ht="13.5">
      <c r="A6949" s="201"/>
      <c r="B6949" s="201"/>
      <c r="C6949" s="201"/>
      <c r="D6949" s="361"/>
    </row>
    <row r="6950" spans="1:4" ht="13.5">
      <c r="A6950" s="201"/>
      <c r="B6950" s="201"/>
      <c r="C6950" s="201"/>
      <c r="D6950" s="361"/>
    </row>
    <row r="6951" spans="1:4" ht="13.5">
      <c r="A6951" s="201"/>
      <c r="B6951" s="201"/>
      <c r="C6951" s="201"/>
      <c r="D6951" s="361"/>
    </row>
    <row r="6952" spans="1:4" ht="13.5">
      <c r="A6952" s="201"/>
      <c r="B6952" s="201"/>
      <c r="C6952" s="201"/>
      <c r="D6952" s="361"/>
    </row>
    <row r="6953" spans="1:4" ht="13.5">
      <c r="A6953" s="201"/>
      <c r="B6953" s="201"/>
      <c r="C6953" s="201"/>
      <c r="D6953" s="361"/>
    </row>
    <row r="6954" spans="1:4" ht="13.5">
      <c r="A6954" s="201"/>
      <c r="B6954" s="201"/>
      <c r="C6954" s="201"/>
      <c r="D6954" s="361"/>
    </row>
    <row r="6955" spans="1:4" ht="13.5">
      <c r="A6955" s="201"/>
      <c r="B6955" s="201"/>
      <c r="C6955" s="201"/>
      <c r="D6955" s="361"/>
    </row>
    <row r="6956" spans="1:4" ht="13.5">
      <c r="A6956" s="201"/>
      <c r="B6956" s="201"/>
      <c r="C6956" s="201"/>
      <c r="D6956" s="361"/>
    </row>
    <row r="6957" spans="1:4" ht="13.5">
      <c r="A6957" s="201"/>
      <c r="B6957" s="201"/>
      <c r="C6957" s="201"/>
      <c r="D6957" s="361"/>
    </row>
    <row r="6958" spans="1:4" ht="13.5">
      <c r="A6958" s="201"/>
      <c r="B6958" s="201"/>
      <c r="C6958" s="201"/>
      <c r="D6958" s="361"/>
    </row>
    <row r="6959" spans="1:4" ht="13.5">
      <c r="A6959" s="201"/>
      <c r="B6959" s="201"/>
      <c r="C6959" s="201"/>
      <c r="D6959" s="361"/>
    </row>
    <row r="6960" spans="1:4" ht="13.5">
      <c r="A6960" s="201"/>
      <c r="B6960" s="201"/>
      <c r="C6960" s="201"/>
      <c r="D6960" s="361"/>
    </row>
    <row r="6961" spans="1:4" ht="13.5">
      <c r="A6961" s="201"/>
      <c r="B6961" s="201"/>
      <c r="C6961" s="201"/>
      <c r="D6961" s="361"/>
    </row>
    <row r="6962" spans="1:4" ht="13.5">
      <c r="A6962" s="201"/>
      <c r="B6962" s="201"/>
      <c r="C6962" s="201"/>
      <c r="D6962" s="361"/>
    </row>
    <row r="6963" spans="1:4" ht="13.5">
      <c r="A6963" s="201"/>
      <c r="B6963" s="201"/>
      <c r="C6963" s="201"/>
      <c r="D6963" s="361"/>
    </row>
    <row r="6964" spans="1:4" ht="13.5">
      <c r="A6964" s="201"/>
      <c r="B6964" s="201"/>
      <c r="C6964" s="201"/>
      <c r="D6964" s="361"/>
    </row>
    <row r="6965" spans="1:4" ht="13.5">
      <c r="A6965" s="201"/>
      <c r="B6965" s="201"/>
      <c r="C6965" s="201"/>
      <c r="D6965" s="361"/>
    </row>
    <row r="6966" spans="1:4" ht="13.5">
      <c r="A6966" s="201"/>
      <c r="B6966" s="201"/>
      <c r="C6966" s="201"/>
      <c r="D6966" s="361"/>
    </row>
    <row r="6967" spans="1:4" ht="13.5">
      <c r="A6967" s="201"/>
      <c r="B6967" s="201"/>
      <c r="C6967" s="201"/>
      <c r="D6967" s="361"/>
    </row>
    <row r="6968" spans="1:4" ht="13.5">
      <c r="A6968" s="201"/>
      <c r="B6968" s="201"/>
      <c r="C6968" s="201"/>
      <c r="D6968" s="361"/>
    </row>
    <row r="6969" spans="1:4" ht="13.5">
      <c r="A6969" s="201"/>
      <c r="B6969" s="201"/>
      <c r="C6969" s="201"/>
      <c r="D6969" s="361"/>
    </row>
    <row r="6970" spans="1:4" ht="13.5">
      <c r="A6970" s="201"/>
      <c r="B6970" s="201"/>
      <c r="C6970" s="201"/>
      <c r="D6970" s="361"/>
    </row>
    <row r="6971" spans="1:4" ht="13.5">
      <c r="A6971" s="201"/>
      <c r="B6971" s="201"/>
      <c r="C6971" s="201"/>
      <c r="D6971" s="361"/>
    </row>
    <row r="6972" spans="1:4" ht="13.5">
      <c r="A6972" s="201"/>
      <c r="B6972" s="201"/>
      <c r="C6972" s="201"/>
      <c r="D6972" s="361"/>
    </row>
    <row r="6973" spans="1:4" ht="13.5">
      <c r="A6973" s="201"/>
      <c r="B6973" s="201"/>
      <c r="C6973" s="201"/>
      <c r="D6973" s="361"/>
    </row>
    <row r="6974" spans="1:4" ht="13.5">
      <c r="A6974" s="201"/>
      <c r="B6974" s="201"/>
      <c r="C6974" s="201"/>
      <c r="D6974" s="361"/>
    </row>
    <row r="6975" spans="1:4" ht="13.5">
      <c r="A6975" s="201"/>
      <c r="B6975" s="201"/>
      <c r="C6975" s="201"/>
      <c r="D6975" s="361"/>
    </row>
    <row r="6976" spans="1:4" ht="13.5">
      <c r="A6976" s="201"/>
      <c r="B6976" s="201"/>
      <c r="C6976" s="201"/>
      <c r="D6976" s="361"/>
    </row>
    <row r="6977" spans="1:4" ht="13.5">
      <c r="A6977" s="201"/>
      <c r="B6977" s="201"/>
      <c r="C6977" s="201"/>
      <c r="D6977" s="361"/>
    </row>
    <row r="6978" spans="1:4" ht="13.5">
      <c r="A6978" s="201"/>
      <c r="B6978" s="201"/>
      <c r="C6978" s="201"/>
      <c r="D6978" s="361"/>
    </row>
    <row r="6979" spans="1:4" ht="13.5">
      <c r="A6979" s="201"/>
      <c r="B6979" s="201"/>
      <c r="C6979" s="201"/>
      <c r="D6979" s="361"/>
    </row>
    <row r="6980" spans="1:4" ht="13.5">
      <c r="A6980" s="201"/>
      <c r="B6980" s="201"/>
      <c r="C6980" s="201"/>
      <c r="D6980" s="361"/>
    </row>
    <row r="6981" spans="1:4" ht="13.5">
      <c r="A6981" s="201"/>
      <c r="B6981" s="201"/>
      <c r="C6981" s="201"/>
      <c r="D6981" s="361"/>
    </row>
    <row r="6982" spans="1:4" ht="13.5">
      <c r="A6982" s="201"/>
      <c r="B6982" s="201"/>
      <c r="C6982" s="201"/>
      <c r="D6982" s="361"/>
    </row>
    <row r="6983" spans="1:4" ht="13.5">
      <c r="A6983" s="201"/>
      <c r="B6983" s="201"/>
      <c r="C6983" s="201"/>
      <c r="D6983" s="361"/>
    </row>
    <row r="6984" spans="1:4" ht="13.5">
      <c r="A6984" s="201"/>
      <c r="B6984" s="201"/>
      <c r="C6984" s="201"/>
      <c r="D6984" s="361"/>
    </row>
    <row r="6985" spans="1:4" ht="13.5">
      <c r="A6985" s="201"/>
      <c r="B6985" s="201"/>
      <c r="C6985" s="201"/>
      <c r="D6985" s="361"/>
    </row>
    <row r="6986" spans="1:4" ht="13.5">
      <c r="A6986" s="201"/>
      <c r="B6986" s="201"/>
      <c r="C6986" s="201"/>
      <c r="D6986" s="361"/>
    </row>
    <row r="6987" spans="1:4" ht="13.5">
      <c r="A6987" s="201"/>
      <c r="B6987" s="201"/>
      <c r="C6987" s="201"/>
      <c r="D6987" s="361"/>
    </row>
    <row r="6988" spans="1:4" ht="13.5">
      <c r="A6988" s="201"/>
      <c r="B6988" s="201"/>
      <c r="C6988" s="201"/>
      <c r="D6988" s="361"/>
    </row>
    <row r="6989" spans="1:4" ht="13.5">
      <c r="A6989" s="201"/>
      <c r="B6989" s="201"/>
      <c r="C6989" s="201"/>
      <c r="D6989" s="361"/>
    </row>
    <row r="6990" spans="1:4" ht="13.5">
      <c r="A6990" s="201"/>
      <c r="B6990" s="201"/>
      <c r="C6990" s="201"/>
      <c r="D6990" s="361"/>
    </row>
    <row r="6991" spans="1:4" ht="13.5">
      <c r="A6991" s="201"/>
      <c r="B6991" s="201"/>
      <c r="C6991" s="201"/>
      <c r="D6991" s="361"/>
    </row>
    <row r="6992" spans="1:4" ht="13.5">
      <c r="A6992" s="201"/>
      <c r="B6992" s="201"/>
      <c r="C6992" s="201"/>
      <c r="D6992" s="361"/>
    </row>
    <row r="6993" spans="1:4" ht="13.5">
      <c r="A6993" s="201"/>
      <c r="B6993" s="201"/>
      <c r="C6993" s="201"/>
      <c r="D6993" s="361"/>
    </row>
    <row r="6994" spans="1:4" ht="13.5">
      <c r="A6994" s="201"/>
      <c r="B6994" s="201"/>
      <c r="C6994" s="201"/>
      <c r="D6994" s="361"/>
    </row>
    <row r="6995" spans="1:4" ht="13.5">
      <c r="A6995" s="201"/>
      <c r="B6995" s="201"/>
      <c r="C6995" s="201"/>
      <c r="D6995" s="361"/>
    </row>
    <row r="6996" spans="1:4" ht="13.5">
      <c r="A6996" s="201"/>
      <c r="B6996" s="201"/>
      <c r="C6996" s="201"/>
      <c r="D6996" s="361"/>
    </row>
    <row r="6997" spans="1:4" ht="13.5">
      <c r="A6997" s="201"/>
      <c r="B6997" s="201"/>
      <c r="C6997" s="201"/>
      <c r="D6997" s="361"/>
    </row>
    <row r="6998" spans="1:4" ht="13.5">
      <c r="A6998" s="201"/>
      <c r="B6998" s="201"/>
      <c r="C6998" s="201"/>
      <c r="D6998" s="361"/>
    </row>
    <row r="6999" spans="1:4" ht="13.5">
      <c r="A6999" s="201"/>
      <c r="B6999" s="201"/>
      <c r="C6999" s="201"/>
      <c r="D6999" s="361"/>
    </row>
    <row r="7000" spans="1:4" ht="13.5">
      <c r="A7000" s="201"/>
      <c r="B7000" s="201"/>
      <c r="C7000" s="201"/>
      <c r="D7000" s="361"/>
    </row>
    <row r="7001" spans="1:4" ht="13.5">
      <c r="A7001" s="201"/>
      <c r="B7001" s="201"/>
      <c r="C7001" s="201"/>
      <c r="D7001" s="361"/>
    </row>
    <row r="7002" spans="1:4" ht="13.5">
      <c r="A7002" s="201"/>
      <c r="B7002" s="201"/>
      <c r="C7002" s="201"/>
      <c r="D7002" s="361"/>
    </row>
    <row r="7003" spans="1:4" ht="13.5">
      <c r="A7003" s="201"/>
      <c r="B7003" s="201"/>
      <c r="C7003" s="201"/>
      <c r="D7003" s="361"/>
    </row>
    <row r="7004" spans="1:4" ht="13.5">
      <c r="A7004" s="201"/>
      <c r="B7004" s="201"/>
      <c r="C7004" s="201"/>
      <c r="D7004" s="361"/>
    </row>
    <row r="7005" spans="1:4" ht="13.5">
      <c r="A7005" s="201"/>
      <c r="B7005" s="201"/>
      <c r="C7005" s="201"/>
      <c r="D7005" s="361"/>
    </row>
    <row r="7006" spans="1:4" ht="13.5">
      <c r="A7006" s="201"/>
      <c r="B7006" s="201"/>
      <c r="C7006" s="201"/>
      <c r="D7006" s="361"/>
    </row>
    <row r="7007" spans="1:4" ht="13.5">
      <c r="A7007" s="201"/>
      <c r="B7007" s="201"/>
      <c r="C7007" s="201"/>
      <c r="D7007" s="361"/>
    </row>
    <row r="7008" spans="1:4" ht="13.5">
      <c r="A7008" s="201"/>
      <c r="B7008" s="201"/>
      <c r="C7008" s="201"/>
      <c r="D7008" s="361"/>
    </row>
    <row r="7009" spans="1:4" ht="13.5">
      <c r="A7009" s="201"/>
      <c r="B7009" s="201"/>
      <c r="C7009" s="201"/>
      <c r="D7009" s="361"/>
    </row>
    <row r="7010" spans="1:4" ht="13.5">
      <c r="A7010" s="201"/>
      <c r="B7010" s="201"/>
      <c r="C7010" s="201"/>
      <c r="D7010" s="361"/>
    </row>
    <row r="7011" spans="1:4" ht="13.5">
      <c r="A7011" s="201"/>
      <c r="B7011" s="201"/>
      <c r="C7011" s="201"/>
      <c r="D7011" s="361"/>
    </row>
    <row r="7012" spans="1:4" ht="13.5">
      <c r="A7012" s="201"/>
      <c r="B7012" s="201"/>
      <c r="C7012" s="201"/>
      <c r="D7012" s="361"/>
    </row>
    <row r="7013" spans="1:4" ht="13.5">
      <c r="A7013" s="201"/>
      <c r="B7013" s="201"/>
      <c r="C7013" s="201"/>
      <c r="D7013" s="361"/>
    </row>
    <row r="7014" spans="1:4" ht="13.5">
      <c r="A7014" s="201"/>
      <c r="B7014" s="201"/>
      <c r="C7014" s="201"/>
      <c r="D7014" s="361"/>
    </row>
    <row r="7015" spans="1:4" ht="13.5">
      <c r="A7015" s="201"/>
      <c r="B7015" s="201"/>
      <c r="C7015" s="201"/>
      <c r="D7015" s="361"/>
    </row>
    <row r="7016" spans="1:4" ht="13.5">
      <c r="A7016" s="201"/>
      <c r="B7016" s="201"/>
      <c r="C7016" s="201"/>
      <c r="D7016" s="361"/>
    </row>
    <row r="7017" spans="1:4" ht="13.5">
      <c r="A7017" s="201"/>
      <c r="B7017" s="201"/>
      <c r="C7017" s="201"/>
      <c r="D7017" s="361"/>
    </row>
    <row r="7018" spans="1:4" ht="13.5">
      <c r="A7018" s="201"/>
      <c r="B7018" s="201"/>
      <c r="C7018" s="201"/>
      <c r="D7018" s="361"/>
    </row>
    <row r="7019" spans="1:4" ht="13.5">
      <c r="A7019" s="201"/>
      <c r="B7019" s="201"/>
      <c r="C7019" s="201"/>
      <c r="D7019" s="361"/>
    </row>
    <row r="7020" spans="1:4" ht="13.5">
      <c r="A7020" s="201"/>
      <c r="B7020" s="201"/>
      <c r="C7020" s="201"/>
      <c r="D7020" s="361"/>
    </row>
    <row r="7021" spans="1:4" ht="13.5">
      <c r="A7021" s="201"/>
      <c r="B7021" s="201"/>
      <c r="C7021" s="201"/>
      <c r="D7021" s="361"/>
    </row>
    <row r="7022" spans="1:4" ht="13.5">
      <c r="A7022" s="201"/>
      <c r="B7022" s="201"/>
      <c r="C7022" s="201"/>
      <c r="D7022" s="361"/>
    </row>
    <row r="7023" spans="1:4" ht="13.5">
      <c r="A7023" s="201"/>
      <c r="B7023" s="201"/>
      <c r="C7023" s="201"/>
      <c r="D7023" s="361"/>
    </row>
    <row r="7024" spans="1:4" ht="13.5">
      <c r="A7024" s="201"/>
      <c r="B7024" s="201"/>
      <c r="C7024" s="201"/>
      <c r="D7024" s="361"/>
    </row>
    <row r="7025" spans="1:4" ht="13.5">
      <c r="A7025" s="201"/>
      <c r="B7025" s="201"/>
      <c r="C7025" s="201"/>
      <c r="D7025" s="361"/>
    </row>
    <row r="7026" spans="1:4" ht="13.5">
      <c r="A7026" s="201"/>
      <c r="B7026" s="201"/>
      <c r="C7026" s="201"/>
      <c r="D7026" s="361"/>
    </row>
    <row r="7027" spans="1:4" ht="13.5">
      <c r="A7027" s="201"/>
      <c r="B7027" s="201"/>
      <c r="C7027" s="201"/>
      <c r="D7027" s="361"/>
    </row>
    <row r="7028" spans="1:4" ht="13.5">
      <c r="A7028" s="201"/>
      <c r="B7028" s="201"/>
      <c r="C7028" s="201"/>
      <c r="D7028" s="361"/>
    </row>
    <row r="7029" spans="1:4" ht="13.5">
      <c r="A7029" s="201"/>
      <c r="B7029" s="201"/>
      <c r="C7029" s="201"/>
      <c r="D7029" s="361"/>
    </row>
    <row r="7030" spans="1:4" ht="13.5">
      <c r="A7030" s="201"/>
      <c r="B7030" s="201"/>
      <c r="C7030" s="201"/>
      <c r="D7030" s="361"/>
    </row>
    <row r="7031" spans="1:4" ht="13.5">
      <c r="A7031" s="201"/>
      <c r="B7031" s="201"/>
      <c r="C7031" s="201"/>
      <c r="D7031" s="361"/>
    </row>
    <row r="7032" spans="1:4" ht="13.5">
      <c r="A7032" s="201"/>
      <c r="B7032" s="201"/>
      <c r="C7032" s="201"/>
      <c r="D7032" s="361"/>
    </row>
    <row r="7033" spans="1:4" ht="13.5">
      <c r="A7033" s="201"/>
      <c r="B7033" s="201"/>
      <c r="C7033" s="201"/>
      <c r="D7033" s="361"/>
    </row>
    <row r="7034" spans="1:4" ht="13.5">
      <c r="A7034" s="201"/>
      <c r="B7034" s="201"/>
      <c r="C7034" s="201"/>
      <c r="D7034" s="361"/>
    </row>
    <row r="7035" spans="1:4" ht="13.5">
      <c r="A7035" s="201"/>
      <c r="B7035" s="201"/>
      <c r="C7035" s="201"/>
      <c r="D7035" s="361"/>
    </row>
    <row r="7036" spans="1:4" ht="13.5">
      <c r="A7036" s="201"/>
      <c r="B7036" s="201"/>
      <c r="C7036" s="201"/>
      <c r="D7036" s="361"/>
    </row>
    <row r="7037" spans="1:4" ht="13.5">
      <c r="A7037" s="201"/>
      <c r="B7037" s="201"/>
      <c r="C7037" s="201"/>
      <c r="D7037" s="361"/>
    </row>
    <row r="7038" spans="1:4" ht="13.5">
      <c r="A7038" s="201"/>
      <c r="B7038" s="201"/>
      <c r="C7038" s="201"/>
      <c r="D7038" s="361"/>
    </row>
    <row r="7039" spans="1:4" ht="13.5">
      <c r="A7039" s="201"/>
      <c r="B7039" s="201"/>
      <c r="C7039" s="201"/>
      <c r="D7039" s="361"/>
    </row>
    <row r="7040" spans="1:4" ht="13.5">
      <c r="A7040" s="201"/>
      <c r="B7040" s="201"/>
      <c r="C7040" s="201"/>
      <c r="D7040" s="361"/>
    </row>
    <row r="7041" spans="1:4" ht="13.5">
      <c r="A7041" s="201"/>
      <c r="B7041" s="201"/>
      <c r="C7041" s="201"/>
      <c r="D7041" s="361"/>
    </row>
    <row r="7042" spans="1:4" ht="13.5">
      <c r="A7042" s="201"/>
      <c r="B7042" s="201"/>
      <c r="C7042" s="201"/>
      <c r="D7042" s="361"/>
    </row>
    <row r="7043" spans="1:4" ht="13.5">
      <c r="A7043" s="201"/>
      <c r="B7043" s="201"/>
      <c r="C7043" s="201"/>
      <c r="D7043" s="361"/>
    </row>
    <row r="7044" spans="1:4" ht="13.5">
      <c r="A7044" s="201"/>
      <c r="B7044" s="201"/>
      <c r="C7044" s="201"/>
      <c r="D7044" s="361"/>
    </row>
    <row r="7045" spans="1:4" ht="13.5">
      <c r="A7045" s="201"/>
      <c r="B7045" s="201"/>
      <c r="C7045" s="201"/>
      <c r="D7045" s="361"/>
    </row>
    <row r="7046" spans="1:4" ht="13.5">
      <c r="A7046" s="201"/>
      <c r="B7046" s="201"/>
      <c r="C7046" s="201"/>
      <c r="D7046" s="361"/>
    </row>
    <row r="7047" spans="1:4" ht="13.5">
      <c r="A7047" s="201"/>
      <c r="B7047" s="201"/>
      <c r="C7047" s="201"/>
      <c r="D7047" s="361"/>
    </row>
    <row r="7048" spans="1:4" ht="13.5">
      <c r="A7048" s="201"/>
      <c r="B7048" s="201"/>
      <c r="C7048" s="201"/>
      <c r="D7048" s="361"/>
    </row>
    <row r="7049" spans="1:4" ht="13.5">
      <c r="A7049" s="201"/>
      <c r="B7049" s="201"/>
      <c r="C7049" s="201"/>
      <c r="D7049" s="361"/>
    </row>
    <row r="7050" spans="1:4" ht="13.5">
      <c r="A7050" s="201"/>
      <c r="B7050" s="201"/>
      <c r="C7050" s="201"/>
      <c r="D7050" s="361"/>
    </row>
    <row r="7051" spans="1:4" ht="13.5">
      <c r="A7051" s="201"/>
      <c r="B7051" s="201"/>
      <c r="C7051" s="201"/>
      <c r="D7051" s="361"/>
    </row>
    <row r="7052" spans="1:4" ht="13.5">
      <c r="A7052" s="201"/>
      <c r="B7052" s="201"/>
      <c r="C7052" s="201"/>
      <c r="D7052" s="361"/>
    </row>
    <row r="7053" spans="1:4" ht="13.5">
      <c r="A7053" s="201"/>
      <c r="B7053" s="201"/>
      <c r="C7053" s="201"/>
      <c r="D7053" s="361"/>
    </row>
    <row r="7054" spans="1:4" ht="13.5">
      <c r="A7054" s="201"/>
      <c r="B7054" s="201"/>
      <c r="C7054" s="201"/>
      <c r="D7054" s="361"/>
    </row>
    <row r="7055" spans="1:4" ht="13.5">
      <c r="A7055" s="201"/>
      <c r="B7055" s="201"/>
      <c r="C7055" s="201"/>
      <c r="D7055" s="361"/>
    </row>
    <row r="7056" spans="1:4" ht="13.5">
      <c r="A7056" s="201"/>
      <c r="B7056" s="201"/>
      <c r="C7056" s="201"/>
      <c r="D7056" s="361"/>
    </row>
    <row r="7057" spans="1:4" ht="13.5">
      <c r="A7057" s="201"/>
      <c r="B7057" s="201"/>
      <c r="C7057" s="201"/>
      <c r="D7057" s="361"/>
    </row>
    <row r="7058" spans="1:4" ht="13.5">
      <c r="A7058" s="201"/>
      <c r="B7058" s="201"/>
      <c r="C7058" s="201"/>
      <c r="D7058" s="361"/>
    </row>
    <row r="7059" spans="1:4" ht="13.5">
      <c r="A7059" s="201"/>
      <c r="B7059" s="201"/>
      <c r="C7059" s="201"/>
      <c r="D7059" s="361"/>
    </row>
    <row r="7060" spans="1:4" ht="13.5">
      <c r="A7060" s="201"/>
      <c r="B7060" s="201"/>
      <c r="C7060" s="201"/>
      <c r="D7060" s="361"/>
    </row>
    <row r="7061" spans="1:4" ht="13.5">
      <c r="A7061" s="201"/>
      <c r="B7061" s="201"/>
      <c r="C7061" s="201"/>
      <c r="D7061" s="361"/>
    </row>
    <row r="7062" spans="1:4" ht="13.5">
      <c r="A7062" s="201"/>
      <c r="B7062" s="201"/>
      <c r="C7062" s="201"/>
      <c r="D7062" s="361"/>
    </row>
    <row r="7063" spans="1:4" ht="13.5">
      <c r="A7063" s="201"/>
      <c r="B7063" s="201"/>
      <c r="C7063" s="201"/>
      <c r="D7063" s="361"/>
    </row>
    <row r="7064" spans="1:4" ht="13.5">
      <c r="A7064" s="201"/>
      <c r="B7064" s="201"/>
      <c r="C7064" s="201"/>
      <c r="D7064" s="361"/>
    </row>
    <row r="7065" spans="1:4" ht="13.5">
      <c r="A7065" s="201"/>
      <c r="B7065" s="201"/>
      <c r="C7065" s="201"/>
      <c r="D7065" s="361"/>
    </row>
    <row r="7066" spans="1:4" ht="13.5">
      <c r="A7066" s="201"/>
      <c r="B7066" s="201"/>
      <c r="C7066" s="201"/>
      <c r="D7066" s="361"/>
    </row>
    <row r="7067" spans="1:4" ht="13.5">
      <c r="A7067" s="201"/>
      <c r="B7067" s="201"/>
      <c r="C7067" s="201"/>
      <c r="D7067" s="361"/>
    </row>
    <row r="7068" spans="1:4" ht="13.5">
      <c r="A7068" s="201"/>
      <c r="B7068" s="201"/>
      <c r="C7068" s="201"/>
      <c r="D7068" s="361"/>
    </row>
    <row r="7069" spans="1:4" ht="13.5">
      <c r="A7069" s="201"/>
      <c r="B7069" s="201"/>
      <c r="C7069" s="201"/>
      <c r="D7069" s="361"/>
    </row>
    <row r="7070" spans="1:4" ht="13.5">
      <c r="A7070" s="201"/>
      <c r="B7070" s="201"/>
      <c r="C7070" s="201"/>
      <c r="D7070" s="361"/>
    </row>
    <row r="7071" spans="1:4" ht="13.5">
      <c r="A7071" s="201"/>
      <c r="B7071" s="201"/>
      <c r="C7071" s="201"/>
      <c r="D7071" s="361"/>
    </row>
    <row r="7072" spans="1:4" ht="13.5">
      <c r="A7072" s="201"/>
      <c r="B7072" s="201"/>
      <c r="C7072" s="201"/>
      <c r="D7072" s="361"/>
    </row>
    <row r="7073" spans="1:4" ht="13.5">
      <c r="A7073" s="201"/>
      <c r="B7073" s="201"/>
      <c r="C7073" s="201"/>
      <c r="D7073" s="361"/>
    </row>
    <row r="7074" spans="1:4" ht="13.5">
      <c r="A7074" s="201"/>
      <c r="B7074" s="201"/>
      <c r="C7074" s="201"/>
      <c r="D7074" s="361"/>
    </row>
    <row r="7075" spans="1:4" ht="13.5">
      <c r="A7075" s="201"/>
      <c r="B7075" s="201"/>
      <c r="C7075" s="201"/>
      <c r="D7075" s="361"/>
    </row>
    <row r="7076" spans="1:4" ht="13.5">
      <c r="A7076" s="201"/>
      <c r="B7076" s="201"/>
      <c r="C7076" s="201"/>
      <c r="D7076" s="361"/>
    </row>
    <row r="7077" spans="1:4" ht="13.5">
      <c r="A7077" s="201"/>
      <c r="B7077" s="201"/>
      <c r="C7077" s="201"/>
      <c r="D7077" s="361"/>
    </row>
    <row r="7078" spans="1:4" ht="13.5">
      <c r="A7078" s="201"/>
      <c r="B7078" s="201"/>
      <c r="C7078" s="201"/>
      <c r="D7078" s="361"/>
    </row>
    <row r="7079" spans="1:4" ht="13.5">
      <c r="A7079" s="201"/>
      <c r="B7079" s="201"/>
      <c r="C7079" s="201"/>
      <c r="D7079" s="361"/>
    </row>
    <row r="7080" spans="1:4" ht="13.5">
      <c r="A7080" s="201"/>
      <c r="B7080" s="201"/>
      <c r="C7080" s="201"/>
      <c r="D7080" s="361"/>
    </row>
    <row r="7081" spans="1:4" ht="13.5">
      <c r="A7081" s="201"/>
      <c r="B7081" s="201"/>
      <c r="C7081" s="201"/>
      <c r="D7081" s="362"/>
    </row>
    <row r="7082" spans="1:4" ht="13.5">
      <c r="A7082" s="201"/>
      <c r="B7082" s="201"/>
      <c r="C7082" s="201"/>
      <c r="D7082" s="362"/>
    </row>
    <row r="7083" spans="1:4" ht="13.5">
      <c r="A7083" s="201"/>
      <c r="B7083" s="201"/>
      <c r="C7083" s="201"/>
      <c r="D7083" s="362"/>
    </row>
    <row r="7084" spans="1:4" ht="13.5">
      <c r="A7084" s="201"/>
      <c r="B7084" s="201"/>
      <c r="C7084" s="201"/>
      <c r="D7084" s="362"/>
    </row>
    <row r="7085" spans="1:4" ht="13.5">
      <c r="A7085" s="201"/>
      <c r="B7085" s="201"/>
      <c r="C7085" s="201"/>
      <c r="D7085" s="362"/>
    </row>
    <row r="7086" spans="1:4" ht="13.5">
      <c r="A7086" s="201"/>
      <c r="B7086" s="201"/>
      <c r="C7086" s="201"/>
      <c r="D7086" s="362"/>
    </row>
    <row r="7087" spans="1:4" ht="13.5">
      <c r="A7087" s="201"/>
      <c r="B7087" s="201"/>
      <c r="C7087" s="201"/>
      <c r="D7087" s="362"/>
    </row>
    <row r="7088" spans="1:4" ht="13.5">
      <c r="A7088" s="201"/>
      <c r="B7088" s="201"/>
      <c r="C7088" s="201"/>
      <c r="D7088" s="362"/>
    </row>
    <row r="7089" spans="1:4" ht="13.5">
      <c r="A7089" s="201"/>
      <c r="B7089" s="201"/>
      <c r="C7089" s="201"/>
      <c r="D7089" s="362"/>
    </row>
    <row r="7090" spans="1:4" ht="13.5">
      <c r="A7090" s="201"/>
      <c r="B7090" s="201"/>
      <c r="C7090" s="201"/>
      <c r="D7090" s="362"/>
    </row>
    <row r="7091" spans="1:4" ht="13.5">
      <c r="A7091" s="201"/>
      <c r="B7091" s="201"/>
      <c r="C7091" s="201"/>
      <c r="D7091" s="362"/>
    </row>
    <row r="7092" spans="1:4" ht="13.5">
      <c r="A7092" s="201"/>
      <c r="B7092" s="201"/>
      <c r="C7092" s="201"/>
      <c r="D7092" s="362"/>
    </row>
    <row r="7093" spans="1:4" ht="13.5">
      <c r="A7093" s="201"/>
      <c r="B7093" s="201"/>
      <c r="C7093" s="201"/>
      <c r="D7093" s="362"/>
    </row>
    <row r="7094" spans="1:4" ht="13.5">
      <c r="A7094" s="201"/>
      <c r="B7094" s="201"/>
      <c r="C7094" s="201"/>
      <c r="D7094" s="362"/>
    </row>
    <row r="7095" spans="1:4" ht="13.5">
      <c r="A7095" s="201"/>
      <c r="B7095" s="201"/>
      <c r="C7095" s="201"/>
      <c r="D7095" s="362"/>
    </row>
    <row r="7096" spans="1:4" ht="13.5">
      <c r="A7096" s="201"/>
      <c r="B7096" s="201"/>
      <c r="C7096" s="201"/>
      <c r="D7096" s="362"/>
    </row>
    <row r="7097" spans="1:4" ht="13.5">
      <c r="A7097" s="201"/>
      <c r="B7097" s="201"/>
      <c r="C7097" s="201"/>
      <c r="D7097" s="362"/>
    </row>
    <row r="7098" spans="1:4" ht="13.5">
      <c r="A7098" s="201"/>
      <c r="B7098" s="201"/>
      <c r="C7098" s="201"/>
      <c r="D7098" s="362"/>
    </row>
    <row r="7099" spans="1:4" ht="13.5">
      <c r="A7099" s="201"/>
      <c r="B7099" s="201"/>
      <c r="C7099" s="201"/>
      <c r="D7099" s="362"/>
    </row>
    <row r="7100" spans="1:4" ht="13.5">
      <c r="A7100" s="201"/>
      <c r="B7100" s="201"/>
      <c r="C7100" s="201"/>
      <c r="D7100" s="362"/>
    </row>
    <row r="7101" spans="1:4" ht="13.5">
      <c r="A7101" s="201"/>
      <c r="B7101" s="201"/>
      <c r="C7101" s="201"/>
      <c r="D7101" s="361"/>
    </row>
    <row r="7102" spans="1:4" ht="13.5">
      <c r="A7102" s="201"/>
      <c r="B7102" s="201"/>
      <c r="C7102" s="201"/>
      <c r="D7102" s="361"/>
    </row>
    <row r="7103" spans="1:4" ht="13.5">
      <c r="A7103" s="201"/>
      <c r="B7103" s="201"/>
      <c r="C7103" s="201"/>
      <c r="D7103" s="362"/>
    </row>
    <row r="7104" spans="1:4" ht="13.5">
      <c r="A7104" s="201"/>
      <c r="B7104" s="201"/>
      <c r="C7104" s="201"/>
      <c r="D7104" s="361"/>
    </row>
    <row r="7105" spans="1:4" ht="13.5">
      <c r="A7105" s="201"/>
      <c r="B7105" s="201"/>
      <c r="C7105" s="201"/>
      <c r="D7105" s="361"/>
    </row>
    <row r="7106" spans="1:4" ht="13.5">
      <c r="A7106" s="201"/>
      <c r="B7106" s="201"/>
      <c r="C7106" s="201"/>
      <c r="D7106" s="361"/>
    </row>
    <row r="7107" spans="1:4" ht="13.5">
      <c r="A7107" s="201"/>
      <c r="B7107" s="201"/>
      <c r="C7107" s="201"/>
      <c r="D7107" s="361"/>
    </row>
    <row r="7108" spans="1:4" ht="13.5">
      <c r="A7108" s="201"/>
      <c r="B7108" s="201"/>
      <c r="C7108" s="201"/>
      <c r="D7108" s="361"/>
    </row>
    <row r="7109" spans="1:4" ht="13.5">
      <c r="A7109" s="201"/>
      <c r="B7109" s="201"/>
      <c r="C7109" s="201"/>
      <c r="D7109" s="361"/>
    </row>
    <row r="7110" spans="1:4" ht="13.5">
      <c r="A7110" s="201"/>
      <c r="B7110" s="201"/>
      <c r="C7110" s="201"/>
      <c r="D7110" s="361"/>
    </row>
    <row r="7111" spans="1:4" ht="13.5">
      <c r="A7111" s="201"/>
      <c r="B7111" s="201"/>
      <c r="C7111" s="201"/>
      <c r="D7111" s="361"/>
    </row>
    <row r="7112" spans="1:4" ht="13.5">
      <c r="A7112" s="201"/>
      <c r="B7112" s="201"/>
      <c r="C7112" s="201"/>
      <c r="D7112" s="361"/>
    </row>
    <row r="7113" spans="1:4" ht="13.5">
      <c r="A7113" s="201"/>
      <c r="B7113" s="201"/>
      <c r="C7113" s="201"/>
      <c r="D7113" s="361"/>
    </row>
    <row r="7114" spans="1:4" ht="13.5">
      <c r="A7114" s="201"/>
      <c r="B7114" s="201"/>
      <c r="C7114" s="201"/>
      <c r="D7114" s="362"/>
    </row>
    <row r="7115" spans="1:4" ht="13.5">
      <c r="A7115" s="201"/>
      <c r="B7115" s="201"/>
      <c r="C7115" s="201"/>
      <c r="D7115" s="361"/>
    </row>
    <row r="7116" spans="1:4" ht="13.5">
      <c r="A7116" s="201"/>
      <c r="B7116" s="201"/>
      <c r="C7116" s="201"/>
      <c r="D7116" s="361"/>
    </row>
    <row r="7117" spans="1:4" ht="13.5">
      <c r="A7117" s="201"/>
      <c r="B7117" s="201"/>
      <c r="C7117" s="201"/>
      <c r="D7117" s="361"/>
    </row>
    <row r="7118" spans="1:4" ht="13.5">
      <c r="A7118" s="201"/>
      <c r="B7118" s="201"/>
      <c r="C7118" s="201"/>
      <c r="D7118" s="361"/>
    </row>
    <row r="7119" spans="1:4" ht="13.5">
      <c r="A7119" s="201"/>
      <c r="B7119" s="201"/>
      <c r="C7119" s="201"/>
      <c r="D7119" s="361"/>
    </row>
    <row r="7120" spans="1:4" ht="13.5">
      <c r="A7120" s="201"/>
      <c r="B7120" s="201"/>
      <c r="C7120" s="201"/>
      <c r="D7120" s="361"/>
    </row>
    <row r="7121" spans="1:4" ht="13.5">
      <c r="A7121" s="201"/>
      <c r="B7121" s="201"/>
      <c r="C7121" s="201"/>
      <c r="D7121" s="361"/>
    </row>
    <row r="7122" spans="1:4" ht="13.5">
      <c r="A7122" s="201"/>
      <c r="B7122" s="201"/>
      <c r="C7122" s="201"/>
      <c r="D7122" s="361"/>
    </row>
    <row r="7123" spans="1:4" ht="13.5">
      <c r="A7123" s="201"/>
      <c r="B7123" s="201"/>
      <c r="C7123" s="201"/>
      <c r="D7123" s="361"/>
    </row>
    <row r="7124" spans="1:4" ht="13.5">
      <c r="A7124" s="201"/>
      <c r="B7124" s="201"/>
      <c r="C7124" s="201"/>
      <c r="D7124" s="361"/>
    </row>
    <row r="7125" spans="1:4" ht="13.5">
      <c r="A7125" s="201"/>
      <c r="B7125" s="201"/>
      <c r="C7125" s="201"/>
      <c r="D7125" s="361"/>
    </row>
    <row r="7126" spans="1:4" ht="13.5">
      <c r="A7126" s="201"/>
      <c r="B7126" s="201"/>
      <c r="C7126" s="201"/>
      <c r="D7126" s="361"/>
    </row>
    <row r="7127" spans="1:4" ht="13.5">
      <c r="A7127" s="201"/>
      <c r="B7127" s="201"/>
      <c r="C7127" s="201"/>
      <c r="D7127" s="361"/>
    </row>
    <row r="7128" spans="1:4" ht="13.5">
      <c r="A7128" s="201"/>
      <c r="B7128" s="201"/>
      <c r="C7128" s="201"/>
      <c r="D7128" s="361"/>
    </row>
    <row r="7129" spans="1:4" ht="13.5">
      <c r="A7129" s="201"/>
      <c r="B7129" s="201"/>
      <c r="C7129" s="201"/>
      <c r="D7129" s="361"/>
    </row>
    <row r="7130" spans="1:4" ht="13.5">
      <c r="A7130" s="201"/>
      <c r="B7130" s="201"/>
      <c r="C7130" s="201"/>
      <c r="D7130" s="361"/>
    </row>
    <row r="7131" spans="1:4" ht="13.5">
      <c r="A7131" s="201"/>
      <c r="B7131" s="201"/>
      <c r="C7131" s="201"/>
      <c r="D7131" s="361"/>
    </row>
    <row r="7132" spans="1:4" ht="13.5">
      <c r="A7132" s="201"/>
      <c r="B7132" s="201"/>
      <c r="C7132" s="201"/>
      <c r="D7132" s="361"/>
    </row>
    <row r="7133" spans="1:4" ht="13.5">
      <c r="A7133" s="201"/>
      <c r="B7133" s="201"/>
      <c r="C7133" s="201"/>
      <c r="D7133" s="361"/>
    </row>
    <row r="7134" spans="1:4" ht="13.5">
      <c r="A7134" s="201"/>
      <c r="B7134" s="201"/>
      <c r="C7134" s="201"/>
      <c r="D7134" s="361"/>
    </row>
    <row r="7135" spans="1:4" ht="13.5">
      <c r="A7135" s="201"/>
      <c r="B7135" s="201"/>
      <c r="C7135" s="201"/>
      <c r="D7135" s="361"/>
    </row>
    <row r="7136" spans="1:4" ht="13.5">
      <c r="A7136" s="201"/>
      <c r="B7136" s="201"/>
      <c r="C7136" s="201"/>
      <c r="D7136" s="361"/>
    </row>
    <row r="7137" spans="1:4" ht="13.5">
      <c r="A7137" s="201"/>
      <c r="B7137" s="201"/>
      <c r="C7137" s="201"/>
      <c r="D7137" s="361"/>
    </row>
    <row r="7138" spans="1:4" ht="13.5">
      <c r="A7138" s="201"/>
      <c r="B7138" s="201"/>
      <c r="C7138" s="201"/>
      <c r="D7138" s="361"/>
    </row>
    <row r="7139" spans="1:4" ht="13.5">
      <c r="A7139" s="201"/>
      <c r="B7139" s="201"/>
      <c r="C7139" s="201"/>
      <c r="D7139" s="361"/>
    </row>
    <row r="7140" spans="1:4" ht="13.5">
      <c r="A7140" s="201"/>
      <c r="B7140" s="201"/>
      <c r="C7140" s="201"/>
      <c r="D7140" s="361"/>
    </row>
    <row r="7141" spans="1:4" ht="13.5">
      <c r="A7141" s="201"/>
      <c r="B7141" s="201"/>
      <c r="C7141" s="201"/>
      <c r="D7141" s="361"/>
    </row>
    <row r="7142" spans="1:4" ht="13.5">
      <c r="A7142" s="201"/>
      <c r="B7142" s="201"/>
      <c r="C7142" s="201"/>
      <c r="D7142" s="361"/>
    </row>
    <row r="7143" spans="1:4" ht="13.5">
      <c r="A7143" s="201"/>
      <c r="B7143" s="201"/>
      <c r="C7143" s="201"/>
      <c r="D7143" s="361"/>
    </row>
    <row r="7144" spans="1:4" ht="13.5">
      <c r="A7144" s="201"/>
      <c r="B7144" s="201"/>
      <c r="C7144" s="201"/>
      <c r="D7144" s="361"/>
    </row>
    <row r="7145" spans="1:4" ht="13.5">
      <c r="A7145" s="201"/>
      <c r="B7145" s="201"/>
      <c r="C7145" s="201"/>
      <c r="D7145" s="361"/>
    </row>
    <row r="7146" spans="1:4" ht="13.5">
      <c r="A7146" s="201"/>
      <c r="B7146" s="201"/>
      <c r="C7146" s="201"/>
      <c r="D7146" s="361"/>
    </row>
    <row r="7147" spans="1:4" ht="13.5">
      <c r="A7147" s="201"/>
      <c r="B7147" s="201"/>
      <c r="C7147" s="201"/>
      <c r="D7147" s="361"/>
    </row>
    <row r="7148" spans="1:4" ht="13.5">
      <c r="A7148" s="201"/>
      <c r="B7148" s="201"/>
      <c r="C7148" s="201"/>
      <c r="D7148" s="361"/>
    </row>
    <row r="7149" spans="1:4" ht="13.5">
      <c r="A7149" s="201"/>
      <c r="B7149" s="201"/>
      <c r="C7149" s="201"/>
      <c r="D7149" s="361"/>
    </row>
    <row r="7150" spans="1:4" ht="13.5">
      <c r="A7150" s="201"/>
      <c r="B7150" s="201"/>
      <c r="C7150" s="201"/>
      <c r="D7150" s="361"/>
    </row>
    <row r="7151" spans="1:4" ht="13.5">
      <c r="A7151" s="201"/>
      <c r="B7151" s="201"/>
      <c r="C7151" s="201"/>
      <c r="D7151" s="361"/>
    </row>
    <row r="7152" spans="1:4" ht="13.5">
      <c r="A7152" s="201"/>
      <c r="B7152" s="201"/>
      <c r="C7152" s="201"/>
      <c r="D7152" s="361"/>
    </row>
    <row r="7153" spans="1:4" ht="13.5">
      <c r="A7153" s="201"/>
      <c r="B7153" s="201"/>
      <c r="C7153" s="201"/>
      <c r="D7153" s="361"/>
    </row>
    <row r="7154" spans="1:4" ht="13.5">
      <c r="A7154" s="201"/>
      <c r="B7154" s="201"/>
      <c r="C7154" s="201"/>
      <c r="D7154" s="361"/>
    </row>
    <row r="7155" spans="1:4" ht="13.5">
      <c r="A7155" s="201"/>
      <c r="B7155" s="201"/>
      <c r="C7155" s="201"/>
      <c r="D7155" s="361"/>
    </row>
    <row r="7156" spans="1:4" ht="13.5">
      <c r="A7156" s="201"/>
      <c r="B7156" s="201"/>
      <c r="C7156" s="201"/>
      <c r="D7156" s="361"/>
    </row>
    <row r="7157" spans="1:4" ht="13.5">
      <c r="A7157" s="201"/>
      <c r="B7157" s="201"/>
      <c r="C7157" s="201"/>
      <c r="D7157" s="361"/>
    </row>
    <row r="7158" spans="1:4" ht="13.5">
      <c r="A7158" s="201"/>
      <c r="B7158" s="201"/>
      <c r="C7158" s="201"/>
      <c r="D7158" s="361"/>
    </row>
    <row r="7159" spans="1:4" ht="13.5">
      <c r="A7159" s="201"/>
      <c r="B7159" s="201"/>
      <c r="C7159" s="201"/>
      <c r="D7159" s="361"/>
    </row>
    <row r="7160" spans="1:4" ht="13.5">
      <c r="A7160" s="201"/>
      <c r="B7160" s="201"/>
      <c r="C7160" s="201"/>
      <c r="D7160" s="361"/>
    </row>
    <row r="7161" spans="1:4" ht="13.5">
      <c r="A7161" s="201"/>
      <c r="B7161" s="201"/>
      <c r="C7161" s="201"/>
      <c r="D7161" s="361"/>
    </row>
    <row r="7162" spans="1:4" ht="13.5">
      <c r="A7162" s="201"/>
      <c r="B7162" s="201"/>
      <c r="C7162" s="201"/>
      <c r="D7162" s="361"/>
    </row>
    <row r="7163" spans="1:4" ht="13.5">
      <c r="A7163" s="201"/>
      <c r="B7163" s="201"/>
      <c r="C7163" s="201"/>
      <c r="D7163" s="361"/>
    </row>
    <row r="7164" spans="1:4" ht="13.5">
      <c r="A7164" s="201"/>
      <c r="B7164" s="201"/>
      <c r="C7164" s="201"/>
      <c r="D7164" s="361"/>
    </row>
    <row r="7165" spans="1:4" ht="13.5">
      <c r="A7165" s="201"/>
      <c r="B7165" s="201"/>
      <c r="C7165" s="201"/>
      <c r="D7165" s="361"/>
    </row>
    <row r="7166" spans="1:4" ht="13.5">
      <c r="A7166" s="201"/>
      <c r="B7166" s="201"/>
      <c r="C7166" s="201"/>
      <c r="D7166" s="361"/>
    </row>
    <row r="7167" spans="1:4" ht="13.5">
      <c r="A7167" s="201"/>
      <c r="B7167" s="201"/>
      <c r="C7167" s="201"/>
      <c r="D7167" s="361"/>
    </row>
    <row r="7168" spans="1:4" ht="13.5">
      <c r="A7168" s="201"/>
      <c r="B7168" s="201"/>
      <c r="C7168" s="201"/>
      <c r="D7168" s="361"/>
    </row>
    <row r="7169" spans="1:4" ht="13.5">
      <c r="A7169" s="201"/>
      <c r="B7169" s="201"/>
      <c r="C7169" s="201"/>
      <c r="D7169" s="361"/>
    </row>
    <row r="7170" spans="1:4" ht="13.5">
      <c r="A7170" s="201"/>
      <c r="B7170" s="201"/>
      <c r="C7170" s="201"/>
      <c r="D7170" s="361"/>
    </row>
    <row r="7171" spans="1:4" ht="13.5">
      <c r="A7171" s="201"/>
      <c r="B7171" s="201"/>
      <c r="C7171" s="201"/>
      <c r="D7171" s="361"/>
    </row>
    <row r="7172" spans="1:4" ht="13.5">
      <c r="A7172" s="201"/>
      <c r="B7172" s="201"/>
      <c r="C7172" s="201"/>
      <c r="D7172" s="361"/>
    </row>
    <row r="7173" spans="1:4" ht="13.5">
      <c r="A7173" s="201"/>
      <c r="B7173" s="201"/>
      <c r="C7173" s="201"/>
      <c r="D7173" s="361"/>
    </row>
    <row r="7174" spans="1:4" ht="13.5">
      <c r="A7174" s="201"/>
      <c r="B7174" s="201"/>
      <c r="C7174" s="201"/>
      <c r="D7174" s="361"/>
    </row>
    <row r="7175" spans="1:4" ht="13.5">
      <c r="A7175" s="201"/>
      <c r="B7175" s="201"/>
      <c r="C7175" s="201"/>
      <c r="D7175" s="361"/>
    </row>
    <row r="7176" spans="1:4" ht="13.5">
      <c r="A7176" s="201"/>
      <c r="B7176" s="201"/>
      <c r="C7176" s="201"/>
      <c r="D7176" s="361"/>
    </row>
    <row r="7177" spans="1:4" ht="13.5">
      <c r="A7177" s="201"/>
      <c r="B7177" s="201"/>
      <c r="C7177" s="201"/>
      <c r="D7177" s="361"/>
    </row>
    <row r="7178" spans="1:4" ht="13.5">
      <c r="A7178" s="201"/>
      <c r="B7178" s="201"/>
      <c r="C7178" s="201"/>
      <c r="D7178" s="361"/>
    </row>
    <row r="7179" spans="1:4" ht="13.5">
      <c r="A7179" s="201"/>
      <c r="B7179" s="201"/>
      <c r="C7179" s="201"/>
      <c r="D7179" s="361"/>
    </row>
    <row r="7180" spans="1:4" ht="13.5">
      <c r="A7180" s="201"/>
      <c r="B7180" s="201"/>
      <c r="C7180" s="201"/>
      <c r="D7180" s="361"/>
    </row>
    <row r="7181" spans="1:4" ht="13.5">
      <c r="A7181" s="201"/>
      <c r="B7181" s="201"/>
      <c r="C7181" s="201"/>
      <c r="D7181" s="361"/>
    </row>
    <row r="7182" spans="1:4" ht="13.5">
      <c r="A7182" s="201"/>
      <c r="B7182" s="201"/>
      <c r="C7182" s="201"/>
      <c r="D7182" s="361"/>
    </row>
    <row r="7183" spans="1:4" ht="13.5">
      <c r="A7183" s="201"/>
      <c r="B7183" s="201"/>
      <c r="C7183" s="201"/>
      <c r="D7183" s="361"/>
    </row>
    <row r="7184" spans="1:4" ht="13.5">
      <c r="A7184" s="201"/>
      <c r="B7184" s="201"/>
      <c r="C7184" s="201"/>
      <c r="D7184" s="361"/>
    </row>
    <row r="7185" spans="1:4" ht="13.5">
      <c r="A7185" s="201"/>
      <c r="B7185" s="201"/>
      <c r="C7185" s="201"/>
      <c r="D7185" s="361"/>
    </row>
    <row r="7186" spans="1:4" ht="13.5">
      <c r="A7186" s="201"/>
      <c r="B7186" s="201"/>
      <c r="C7186" s="201"/>
      <c r="D7186" s="361"/>
    </row>
    <row r="7187" spans="1:4" ht="13.5">
      <c r="A7187" s="201"/>
      <c r="B7187" s="201"/>
      <c r="C7187" s="201"/>
      <c r="D7187" s="361"/>
    </row>
    <row r="7188" spans="1:4" ht="13.5">
      <c r="A7188" s="201"/>
      <c r="B7188" s="201"/>
      <c r="C7188" s="201"/>
      <c r="D7188" s="361"/>
    </row>
    <row r="7189" spans="1:4" ht="13.5">
      <c r="A7189" s="201"/>
      <c r="B7189" s="201"/>
      <c r="C7189" s="201"/>
      <c r="D7189" s="361"/>
    </row>
    <row r="7190" spans="1:4" ht="13.5">
      <c r="A7190" s="201"/>
      <c r="B7190" s="201"/>
      <c r="C7190" s="201"/>
      <c r="D7190" s="361"/>
    </row>
    <row r="7191" spans="1:4" ht="13.5">
      <c r="A7191" s="201"/>
      <c r="B7191" s="201"/>
      <c r="C7191" s="201"/>
      <c r="D7191" s="361"/>
    </row>
    <row r="7192" spans="1:4" ht="13.5">
      <c r="A7192" s="201"/>
      <c r="B7192" s="201"/>
      <c r="C7192" s="201"/>
      <c r="D7192" s="361"/>
    </row>
    <row r="7193" spans="1:4" ht="13.5">
      <c r="A7193" s="201"/>
      <c r="B7193" s="201"/>
      <c r="C7193" s="201"/>
      <c r="D7193" s="361"/>
    </row>
    <row r="7194" spans="1:4" ht="13.5">
      <c r="A7194" s="201"/>
      <c r="B7194" s="201"/>
      <c r="C7194" s="201"/>
      <c r="D7194" s="361"/>
    </row>
    <row r="7195" spans="1:4" ht="13.5">
      <c r="A7195" s="201"/>
      <c r="B7195" s="201"/>
      <c r="C7195" s="201"/>
      <c r="D7195" s="361"/>
    </row>
    <row r="7196" spans="1:4" ht="13.5">
      <c r="A7196" s="201"/>
      <c r="B7196" s="201"/>
      <c r="C7196" s="201"/>
      <c r="D7196" s="361"/>
    </row>
    <row r="7197" spans="1:4" ht="13.5">
      <c r="A7197" s="201"/>
      <c r="B7197" s="201"/>
      <c r="C7197" s="201"/>
      <c r="D7197" s="361"/>
    </row>
    <row r="7198" spans="1:4" ht="13.5">
      <c r="A7198" s="201"/>
      <c r="B7198" s="201"/>
      <c r="C7198" s="201"/>
      <c r="D7198" s="361"/>
    </row>
    <row r="7199" spans="1:4" ht="13.5">
      <c r="A7199" s="201"/>
      <c r="B7199" s="201"/>
      <c r="C7199" s="201"/>
      <c r="D7199" s="361"/>
    </row>
    <row r="7200" spans="1:4" ht="13.5">
      <c r="A7200" s="201"/>
      <c r="B7200" s="201"/>
      <c r="C7200" s="201"/>
      <c r="D7200" s="361"/>
    </row>
    <row r="7201" spans="1:4" ht="13.5">
      <c r="A7201" s="201"/>
      <c r="B7201" s="201"/>
      <c r="C7201" s="201"/>
      <c r="D7201" s="361"/>
    </row>
    <row r="7202" spans="1:4" ht="13.5">
      <c r="A7202" s="201"/>
      <c r="B7202" s="201"/>
      <c r="C7202" s="201"/>
      <c r="D7202" s="361"/>
    </row>
    <row r="7203" spans="1:4" ht="13.5">
      <c r="A7203" s="201"/>
      <c r="B7203" s="201"/>
      <c r="C7203" s="201"/>
      <c r="D7203" s="361"/>
    </row>
    <row r="7204" spans="1:4" ht="13.5">
      <c r="A7204" s="201"/>
      <c r="B7204" s="201"/>
      <c r="C7204" s="201"/>
      <c r="D7204" s="361"/>
    </row>
    <row r="7205" spans="1:4" ht="13.5">
      <c r="A7205" s="201"/>
      <c r="B7205" s="201"/>
      <c r="C7205" s="201"/>
      <c r="D7205" s="361"/>
    </row>
    <row r="7206" spans="1:4" ht="13.5">
      <c r="A7206" s="201"/>
      <c r="B7206" s="201"/>
      <c r="C7206" s="201"/>
      <c r="D7206" s="361"/>
    </row>
    <row r="7207" spans="1:4" ht="13.5">
      <c r="A7207" s="201"/>
      <c r="B7207" s="201"/>
      <c r="C7207" s="201"/>
      <c r="D7207" s="361"/>
    </row>
    <row r="7208" spans="1:4" ht="13.5">
      <c r="A7208" s="201"/>
      <c r="B7208" s="201"/>
      <c r="C7208" s="201"/>
      <c r="D7208" s="361"/>
    </row>
    <row r="7209" spans="1:4" ht="13.5">
      <c r="A7209" s="201"/>
      <c r="B7209" s="201"/>
      <c r="C7209" s="201"/>
      <c r="D7209" s="362"/>
    </row>
    <row r="7210" spans="1:4" ht="13.5">
      <c r="A7210" s="201"/>
      <c r="B7210" s="201"/>
      <c r="C7210" s="201"/>
      <c r="D7210" s="362"/>
    </row>
    <row r="7211" spans="1:4" ht="13.5">
      <c r="A7211" s="201"/>
      <c r="B7211" s="201"/>
      <c r="C7211" s="201"/>
      <c r="D7211" s="362"/>
    </row>
    <row r="7212" spans="1:4" ht="13.5">
      <c r="A7212" s="201"/>
      <c r="B7212" s="201"/>
      <c r="C7212" s="201"/>
      <c r="D7212" s="362"/>
    </row>
    <row r="7213" spans="1:4" ht="13.5">
      <c r="A7213" s="201"/>
      <c r="B7213" s="201"/>
      <c r="C7213" s="201"/>
      <c r="D7213" s="362"/>
    </row>
    <row r="7214" spans="1:4" ht="13.5">
      <c r="A7214" s="201"/>
      <c r="B7214" s="201"/>
      <c r="C7214" s="201"/>
      <c r="D7214" s="362"/>
    </row>
    <row r="7215" spans="1:4" ht="13.5">
      <c r="A7215" s="201"/>
      <c r="B7215" s="201"/>
      <c r="C7215" s="201"/>
      <c r="D7215" s="362"/>
    </row>
    <row r="7216" spans="1:4" ht="13.5">
      <c r="A7216" s="201"/>
      <c r="B7216" s="201"/>
      <c r="C7216" s="201"/>
      <c r="D7216" s="362"/>
    </row>
    <row r="7217" spans="1:4" ht="13.5">
      <c r="A7217" s="201"/>
      <c r="B7217" s="201"/>
      <c r="C7217" s="201"/>
      <c r="D7217" s="362"/>
    </row>
    <row r="7218" spans="1:4" ht="13.5">
      <c r="A7218" s="201"/>
      <c r="B7218" s="201"/>
      <c r="C7218" s="201"/>
      <c r="D7218" s="362"/>
    </row>
    <row r="7219" spans="1:4" ht="13.5">
      <c r="A7219" s="201"/>
      <c r="B7219" s="201"/>
      <c r="C7219" s="201"/>
      <c r="D7219" s="362"/>
    </row>
    <row r="7220" spans="1:4" ht="13.5">
      <c r="A7220" s="201"/>
      <c r="B7220" s="201"/>
      <c r="C7220" s="201"/>
      <c r="D7220" s="362"/>
    </row>
    <row r="7221" spans="1:4" ht="13.5">
      <c r="A7221" s="201"/>
      <c r="B7221" s="201"/>
      <c r="C7221" s="201"/>
      <c r="D7221" s="362"/>
    </row>
    <row r="7222" spans="1:4" ht="13.5">
      <c r="A7222" s="201"/>
      <c r="B7222" s="201"/>
      <c r="C7222" s="201"/>
      <c r="D7222" s="362"/>
    </row>
    <row r="7223" spans="1:4" ht="13.5">
      <c r="A7223" s="201"/>
      <c r="B7223" s="201"/>
      <c r="C7223" s="201"/>
      <c r="D7223" s="362"/>
    </row>
    <row r="7224" spans="1:4" ht="13.5">
      <c r="A7224" s="201"/>
      <c r="B7224" s="201"/>
      <c r="C7224" s="201"/>
      <c r="D7224" s="362"/>
    </row>
    <row r="7225" spans="1:4" ht="13.5">
      <c r="A7225" s="201"/>
      <c r="B7225" s="201"/>
      <c r="C7225" s="201"/>
      <c r="D7225" s="362"/>
    </row>
    <row r="7226" spans="1:4" ht="13.5">
      <c r="A7226" s="201"/>
      <c r="B7226" s="201"/>
      <c r="C7226" s="201"/>
      <c r="D7226" s="361"/>
    </row>
    <row r="7227" spans="1:4" ht="13.5">
      <c r="A7227" s="201"/>
      <c r="B7227" s="201"/>
      <c r="C7227" s="201"/>
      <c r="D7227" s="361"/>
    </row>
    <row r="7228" spans="1:4" ht="13.5">
      <c r="A7228" s="201"/>
      <c r="B7228" s="201"/>
      <c r="C7228" s="201"/>
      <c r="D7228" s="361"/>
    </row>
    <row r="7229" spans="1:4" ht="13.5">
      <c r="A7229" s="201"/>
      <c r="B7229" s="201"/>
      <c r="C7229" s="201"/>
      <c r="D7229" s="361"/>
    </row>
    <row r="7230" spans="1:4" ht="13.5">
      <c r="A7230" s="201"/>
      <c r="B7230" s="201"/>
      <c r="C7230" s="201"/>
      <c r="D7230" s="361"/>
    </row>
    <row r="7231" spans="1:4" ht="13.5">
      <c r="A7231" s="201"/>
      <c r="B7231" s="201"/>
      <c r="C7231" s="201"/>
      <c r="D7231" s="361"/>
    </row>
    <row r="7232" spans="1:4" ht="13.5">
      <c r="A7232" s="201"/>
      <c r="B7232" s="201"/>
      <c r="C7232" s="201"/>
      <c r="D7232" s="361"/>
    </row>
    <row r="7233" spans="1:4" ht="13.5">
      <c r="A7233" s="201"/>
      <c r="B7233" s="201"/>
      <c r="C7233" s="201"/>
      <c r="D7233" s="361"/>
    </row>
    <row r="7234" spans="1:4" ht="13.5">
      <c r="A7234" s="201"/>
      <c r="B7234" s="201"/>
      <c r="C7234" s="201"/>
      <c r="D7234" s="361"/>
    </row>
    <row r="7235" spans="1:4" ht="13.5">
      <c r="A7235" s="201"/>
      <c r="B7235" s="201"/>
      <c r="C7235" s="201"/>
      <c r="D7235" s="361"/>
    </row>
    <row r="7236" spans="1:4" ht="13.5">
      <c r="A7236" s="201"/>
      <c r="B7236" s="201"/>
      <c r="C7236" s="201"/>
      <c r="D7236" s="361"/>
    </row>
    <row r="7237" spans="1:4" ht="13.5">
      <c r="A7237" s="201"/>
      <c r="B7237" s="201"/>
      <c r="C7237" s="201"/>
      <c r="D7237" s="361"/>
    </row>
    <row r="7238" spans="1:4" ht="13.5">
      <c r="A7238" s="201"/>
      <c r="B7238" s="201"/>
      <c r="C7238" s="201"/>
      <c r="D7238" s="361"/>
    </row>
    <row r="7239" spans="1:4" ht="13.5">
      <c r="A7239" s="201"/>
      <c r="B7239" s="201"/>
      <c r="C7239" s="201"/>
      <c r="D7239" s="361"/>
    </row>
    <row r="7240" spans="1:4" ht="13.5">
      <c r="A7240" s="201"/>
      <c r="B7240" s="201"/>
      <c r="C7240" s="201"/>
      <c r="D7240" s="361"/>
    </row>
    <row r="7241" spans="1:4" ht="13.5">
      <c r="A7241" s="201"/>
      <c r="B7241" s="201"/>
      <c r="C7241" s="201"/>
      <c r="D7241" s="361"/>
    </row>
    <row r="7242" spans="1:4" ht="13.5">
      <c r="A7242" s="201"/>
      <c r="B7242" s="201"/>
      <c r="C7242" s="201"/>
      <c r="D7242" s="361"/>
    </row>
    <row r="7243" spans="1:4" ht="13.5">
      <c r="A7243" s="201"/>
      <c r="B7243" s="201"/>
      <c r="C7243" s="201"/>
      <c r="D7243" s="361"/>
    </row>
    <row r="7244" spans="1:4" ht="13.5">
      <c r="A7244" s="201"/>
      <c r="B7244" s="201"/>
      <c r="C7244" s="201"/>
      <c r="D7244" s="361"/>
    </row>
    <row r="7245" spans="1:4" ht="13.5">
      <c r="A7245" s="201"/>
      <c r="B7245" s="201"/>
      <c r="C7245" s="201"/>
      <c r="D7245" s="361"/>
    </row>
    <row r="7246" spans="1:4" ht="13.5">
      <c r="A7246" s="201"/>
      <c r="B7246" s="201"/>
      <c r="C7246" s="201"/>
      <c r="D7246" s="361"/>
    </row>
    <row r="7247" spans="1:4" ht="13.5">
      <c r="A7247" s="201"/>
      <c r="B7247" s="201"/>
      <c r="C7247" s="201"/>
      <c r="D7247" s="361"/>
    </row>
    <row r="7248" spans="1:4" ht="13.5">
      <c r="A7248" s="201"/>
      <c r="B7248" s="201"/>
      <c r="C7248" s="201"/>
      <c r="D7248" s="361"/>
    </row>
    <row r="7249" spans="1:4" ht="13.5">
      <c r="A7249" s="201"/>
      <c r="B7249" s="201"/>
      <c r="C7249" s="201"/>
      <c r="D7249" s="361"/>
    </row>
    <row r="7250" spans="1:4" ht="13.5">
      <c r="A7250" s="201"/>
      <c r="B7250" s="201"/>
      <c r="C7250" s="201"/>
      <c r="D7250" s="361"/>
    </row>
    <row r="7251" spans="1:4" ht="13.5">
      <c r="A7251" s="201"/>
      <c r="B7251" s="201"/>
      <c r="C7251" s="201"/>
      <c r="D7251" s="361"/>
    </row>
    <row r="7252" spans="1:4" ht="13.5">
      <c r="A7252" s="201"/>
      <c r="B7252" s="201"/>
      <c r="C7252" s="201"/>
      <c r="D7252" s="361"/>
    </row>
    <row r="7253" spans="1:4" ht="13.5">
      <c r="A7253" s="201"/>
      <c r="B7253" s="201"/>
      <c r="C7253" s="201"/>
      <c r="D7253" s="361"/>
    </row>
    <row r="7254" spans="1:4" ht="13.5">
      <c r="A7254" s="201"/>
      <c r="B7254" s="201"/>
      <c r="C7254" s="201"/>
      <c r="D7254" s="361"/>
    </row>
    <row r="7255" spans="1:4" ht="13.5">
      <c r="A7255" s="201"/>
      <c r="B7255" s="201"/>
      <c r="C7255" s="201"/>
      <c r="D7255" s="361"/>
    </row>
    <row r="7256" spans="1:4" ht="13.5">
      <c r="A7256" s="201"/>
      <c r="B7256" s="201"/>
      <c r="C7256" s="201"/>
      <c r="D7256" s="361"/>
    </row>
    <row r="7257" spans="1:4" ht="13.5">
      <c r="A7257" s="201"/>
      <c r="B7257" s="201"/>
      <c r="C7257" s="201"/>
      <c r="D7257" s="361"/>
    </row>
    <row r="7258" spans="1:4" ht="13.5">
      <c r="A7258" s="201"/>
      <c r="B7258" s="201"/>
      <c r="C7258" s="201"/>
      <c r="D7258" s="361"/>
    </row>
    <row r="7259" spans="1:4" ht="13.5">
      <c r="A7259" s="201"/>
      <c r="B7259" s="201"/>
      <c r="C7259" s="201"/>
      <c r="D7259" s="361"/>
    </row>
    <row r="7260" spans="1:4" ht="13.5">
      <c r="A7260" s="201"/>
      <c r="B7260" s="201"/>
      <c r="C7260" s="201"/>
      <c r="D7260" s="361"/>
    </row>
    <row r="7261" spans="1:4" ht="13.5">
      <c r="A7261" s="201"/>
      <c r="B7261" s="201"/>
      <c r="C7261" s="201"/>
      <c r="D7261" s="361"/>
    </row>
    <row r="7262" spans="1:4" ht="13.5">
      <c r="A7262" s="201"/>
      <c r="B7262" s="201"/>
      <c r="C7262" s="201"/>
      <c r="D7262" s="361"/>
    </row>
    <row r="7263" spans="1:4" ht="13.5">
      <c r="A7263" s="201"/>
      <c r="B7263" s="201"/>
      <c r="C7263" s="201"/>
      <c r="D7263" s="361"/>
    </row>
    <row r="7264" spans="1:4" ht="13.5">
      <c r="A7264" s="201"/>
      <c r="B7264" s="201"/>
      <c r="C7264" s="201"/>
      <c r="D7264" s="361"/>
    </row>
    <row r="7265" spans="1:4" ht="13.5">
      <c r="A7265" s="201"/>
      <c r="B7265" s="201"/>
      <c r="C7265" s="201"/>
      <c r="D7265" s="361"/>
    </row>
    <row r="7266" spans="1:4" ht="13.5">
      <c r="A7266" s="201"/>
      <c r="B7266" s="201"/>
      <c r="C7266" s="201"/>
      <c r="D7266" s="361"/>
    </row>
    <row r="7267" spans="1:4" ht="13.5">
      <c r="A7267" s="201"/>
      <c r="B7267" s="201"/>
      <c r="C7267" s="201"/>
      <c r="D7267" s="361"/>
    </row>
    <row r="7268" spans="1:4" ht="13.5">
      <c r="A7268" s="201"/>
      <c r="B7268" s="201"/>
      <c r="C7268" s="201"/>
      <c r="D7268" s="361"/>
    </row>
    <row r="7269" spans="1:4" ht="13.5">
      <c r="A7269" s="201"/>
      <c r="B7269" s="201"/>
      <c r="C7269" s="201"/>
      <c r="D7269" s="361"/>
    </row>
    <row r="7270" spans="1:4" ht="13.5">
      <c r="A7270" s="201"/>
      <c r="B7270" s="201"/>
      <c r="C7270" s="201"/>
      <c r="D7270" s="361"/>
    </row>
    <row r="7271" spans="1:4" ht="13.5">
      <c r="A7271" s="201"/>
      <c r="B7271" s="201"/>
      <c r="C7271" s="201"/>
      <c r="D7271" s="361"/>
    </row>
    <row r="7272" spans="1:4" ht="13.5">
      <c r="A7272" s="201"/>
      <c r="B7272" s="201"/>
      <c r="C7272" s="201"/>
      <c r="D7272" s="361"/>
    </row>
    <row r="7273" spans="1:4" ht="13.5">
      <c r="A7273" s="201"/>
      <c r="B7273" s="201"/>
      <c r="C7273" s="201"/>
      <c r="D7273" s="361"/>
    </row>
    <row r="7274" spans="1:4" ht="13.5">
      <c r="A7274" s="201"/>
      <c r="B7274" s="201"/>
      <c r="C7274" s="201"/>
      <c r="D7274" s="361"/>
    </row>
    <row r="7275" spans="1:4" ht="13.5">
      <c r="A7275" s="201"/>
      <c r="B7275" s="201"/>
      <c r="C7275" s="201"/>
      <c r="D7275" s="361"/>
    </row>
    <row r="7276" spans="1:4" ht="13.5">
      <c r="A7276" s="201"/>
      <c r="B7276" s="201"/>
      <c r="C7276" s="201"/>
      <c r="D7276" s="361"/>
    </row>
    <row r="7277" spans="1:4" ht="13.5">
      <c r="A7277" s="201"/>
      <c r="B7277" s="201"/>
      <c r="C7277" s="201"/>
      <c r="D7277" s="361"/>
    </row>
    <row r="7278" spans="1:4" ht="13.5">
      <c r="A7278" s="201"/>
      <c r="B7278" s="201"/>
      <c r="C7278" s="201"/>
      <c r="D7278" s="361"/>
    </row>
    <row r="7279" spans="1:4" ht="13.5">
      <c r="A7279" s="201"/>
      <c r="B7279" s="201"/>
      <c r="C7279" s="201"/>
      <c r="D7279" s="361"/>
    </row>
    <row r="7280" spans="1:4" ht="13.5">
      <c r="A7280" s="201"/>
      <c r="B7280" s="201"/>
      <c r="C7280" s="201"/>
      <c r="D7280" s="361"/>
    </row>
    <row r="7281" spans="1:4" ht="13.5">
      <c r="A7281" s="201"/>
      <c r="B7281" s="201"/>
      <c r="C7281" s="201"/>
      <c r="D7281" s="361"/>
    </row>
    <row r="7282" spans="1:4" ht="13.5">
      <c r="A7282" s="201"/>
      <c r="B7282" s="201"/>
      <c r="C7282" s="201"/>
      <c r="D7282" s="361"/>
    </row>
    <row r="7283" spans="1:4" ht="13.5">
      <c r="A7283" s="201"/>
      <c r="B7283" s="201"/>
      <c r="C7283" s="201"/>
      <c r="D7283" s="361"/>
    </row>
    <row r="7284" spans="1:4" ht="13.5">
      <c r="A7284" s="201"/>
      <c r="B7284" s="201"/>
      <c r="C7284" s="201"/>
      <c r="D7284" s="361"/>
    </row>
    <row r="7285" spans="1:4" ht="13.5">
      <c r="A7285" s="201"/>
      <c r="B7285" s="201"/>
      <c r="C7285" s="201"/>
      <c r="D7285" s="361"/>
    </row>
    <row r="7286" spans="1:4" ht="13.5">
      <c r="A7286" s="201"/>
      <c r="B7286" s="201"/>
      <c r="C7286" s="201"/>
      <c r="D7286" s="361"/>
    </row>
    <row r="7287" spans="1:4" ht="13.5">
      <c r="A7287" s="201"/>
      <c r="B7287" s="201"/>
      <c r="C7287" s="201"/>
      <c r="D7287" s="361"/>
    </row>
    <row r="7288" spans="1:4" ht="13.5">
      <c r="A7288" s="201"/>
      <c r="B7288" s="201"/>
      <c r="C7288" s="201"/>
      <c r="D7288" s="361"/>
    </row>
    <row r="7289" spans="1:4" ht="13.5">
      <c r="A7289" s="201"/>
      <c r="B7289" s="201"/>
      <c r="C7289" s="201"/>
      <c r="D7289" s="361"/>
    </row>
    <row r="7290" spans="1:4" ht="13.5">
      <c r="A7290" s="201"/>
      <c r="B7290" s="201"/>
      <c r="C7290" s="201"/>
      <c r="D7290" s="361"/>
    </row>
    <row r="7291" spans="1:4" ht="13.5">
      <c r="A7291" s="201"/>
      <c r="B7291" s="201"/>
      <c r="C7291" s="201"/>
      <c r="D7291" s="361"/>
    </row>
    <row r="7292" spans="1:4" ht="13.5">
      <c r="A7292" s="201"/>
      <c r="B7292" s="201"/>
      <c r="C7292" s="201"/>
      <c r="D7292" s="361"/>
    </row>
    <row r="7293" spans="1:4" ht="13.5">
      <c r="A7293" s="201"/>
      <c r="B7293" s="201"/>
      <c r="C7293" s="201"/>
      <c r="D7293" s="361"/>
    </row>
    <row r="7294" spans="1:4" ht="13.5">
      <c r="A7294" s="201"/>
      <c r="B7294" s="201"/>
      <c r="C7294" s="201"/>
      <c r="D7294" s="361"/>
    </row>
    <row r="7295" spans="1:4" ht="13.5">
      <c r="A7295" s="201"/>
      <c r="B7295" s="201"/>
      <c r="C7295" s="201"/>
      <c r="D7295" s="361"/>
    </row>
    <row r="7296" spans="1:4" ht="13.5">
      <c r="A7296" s="201"/>
      <c r="B7296" s="201"/>
      <c r="C7296" s="201"/>
      <c r="D7296" s="361"/>
    </row>
    <row r="7297" spans="1:4" ht="13.5">
      <c r="A7297" s="201"/>
      <c r="B7297" s="201"/>
      <c r="C7297" s="201"/>
      <c r="D7297" s="361"/>
    </row>
    <row r="7298" spans="1:4" ht="13.5">
      <c r="A7298" s="201"/>
      <c r="B7298" s="201"/>
      <c r="C7298" s="201"/>
      <c r="D7298" s="361"/>
    </row>
    <row r="7299" spans="1:4" ht="13.5">
      <c r="A7299" s="201"/>
      <c r="B7299" s="201"/>
      <c r="C7299" s="201"/>
      <c r="D7299" s="361"/>
    </row>
    <row r="7300" spans="1:4" ht="13.5">
      <c r="A7300" s="201"/>
      <c r="B7300" s="201"/>
      <c r="C7300" s="201"/>
      <c r="D7300" s="361"/>
    </row>
    <row r="7301" spans="1:4" ht="13.5">
      <c r="A7301" s="201"/>
      <c r="B7301" s="201"/>
      <c r="C7301" s="201"/>
      <c r="D7301" s="361"/>
    </row>
    <row r="7302" spans="1:4" ht="13.5">
      <c r="A7302" s="201"/>
      <c r="B7302" s="201"/>
      <c r="C7302" s="201"/>
      <c r="D7302" s="361"/>
    </row>
    <row r="7303" spans="1:4" ht="13.5">
      <c r="A7303" s="201"/>
      <c r="B7303" s="201"/>
      <c r="C7303" s="201"/>
      <c r="D7303" s="361"/>
    </row>
    <row r="7304" spans="1:4" ht="13.5">
      <c r="A7304" s="201"/>
      <c r="B7304" s="201"/>
      <c r="C7304" s="201"/>
      <c r="D7304" s="361"/>
    </row>
    <row r="7305" spans="1:4" ht="13.5">
      <c r="A7305" s="201"/>
      <c r="B7305" s="201"/>
      <c r="C7305" s="201"/>
      <c r="D7305" s="361"/>
    </row>
    <row r="7306" spans="1:4" ht="13.5">
      <c r="A7306" s="201"/>
      <c r="B7306" s="201"/>
      <c r="C7306" s="201"/>
      <c r="D7306" s="361"/>
    </row>
    <row r="7307" spans="1:4" ht="13.5">
      <c r="A7307" s="201"/>
      <c r="B7307" s="201"/>
      <c r="C7307" s="201"/>
      <c r="D7307" s="361"/>
    </row>
    <row r="7308" spans="1:4" ht="13.5">
      <c r="A7308" s="201"/>
      <c r="B7308" s="201"/>
      <c r="C7308" s="201"/>
      <c r="D7308" s="361"/>
    </row>
    <row r="7309" spans="1:4" ht="13.5">
      <c r="A7309" s="201"/>
      <c r="B7309" s="201"/>
      <c r="C7309" s="201"/>
      <c r="D7309" s="361"/>
    </row>
    <row r="7310" spans="1:4" ht="13.5">
      <c r="A7310" s="201"/>
      <c r="B7310" s="201"/>
      <c r="C7310" s="201"/>
      <c r="D7310" s="361"/>
    </row>
    <row r="7311" spans="1:4" ht="13.5">
      <c r="A7311" s="201"/>
      <c r="B7311" s="201"/>
      <c r="C7311" s="201"/>
      <c r="D7311" s="361"/>
    </row>
    <row r="7312" spans="1:4" ht="13.5">
      <c r="A7312" s="201"/>
      <c r="B7312" s="201"/>
      <c r="C7312" s="201"/>
      <c r="D7312" s="361"/>
    </row>
    <row r="7313" spans="1:4" ht="13.5">
      <c r="A7313" s="201"/>
      <c r="B7313" s="201"/>
      <c r="C7313" s="201"/>
      <c r="D7313" s="361"/>
    </row>
    <row r="7314" spans="1:4" ht="13.5">
      <c r="A7314" s="201"/>
      <c r="B7314" s="201"/>
      <c r="C7314" s="201"/>
      <c r="D7314" s="361"/>
    </row>
    <row r="7315" spans="1:4" ht="13.5">
      <c r="A7315" s="201"/>
      <c r="B7315" s="201"/>
      <c r="C7315" s="201"/>
      <c r="D7315" s="361"/>
    </row>
    <row r="7316" spans="1:4" ht="13.5">
      <c r="A7316" s="201"/>
      <c r="B7316" s="201"/>
      <c r="C7316" s="201"/>
      <c r="D7316" s="361"/>
    </row>
    <row r="7317" spans="1:4" ht="13.5">
      <c r="A7317" s="201"/>
      <c r="B7317" s="201"/>
      <c r="C7317" s="201"/>
      <c r="D7317" s="361"/>
    </row>
    <row r="7318" spans="1:4" ht="13.5">
      <c r="A7318" s="201"/>
      <c r="B7318" s="201"/>
      <c r="C7318" s="201"/>
      <c r="D7318" s="361"/>
    </row>
    <row r="7319" spans="1:4" ht="13.5">
      <c r="A7319" s="201"/>
      <c r="B7319" s="201"/>
      <c r="C7319" s="201"/>
      <c r="D7319" s="361"/>
    </row>
    <row r="7320" spans="1:4" ht="13.5">
      <c r="A7320" s="201"/>
      <c r="B7320" s="201"/>
      <c r="C7320" s="201"/>
      <c r="D7320" s="361"/>
    </row>
    <row r="7321" spans="1:4" ht="13.5">
      <c r="A7321" s="201"/>
      <c r="B7321" s="201"/>
      <c r="C7321" s="201"/>
      <c r="D7321" s="361"/>
    </row>
    <row r="7322" spans="1:4" ht="13.5">
      <c r="A7322" s="201"/>
      <c r="B7322" s="201"/>
      <c r="C7322" s="201"/>
      <c r="D7322" s="361"/>
    </row>
    <row r="7323" spans="1:4" ht="13.5">
      <c r="A7323" s="201"/>
      <c r="B7323" s="201"/>
      <c r="C7323" s="201"/>
      <c r="D7323" s="361"/>
    </row>
    <row r="7324" spans="1:4" ht="13.5">
      <c r="A7324" s="201"/>
      <c r="B7324" s="201"/>
      <c r="C7324" s="201"/>
      <c r="D7324" s="361"/>
    </row>
    <row r="7325" spans="1:4" ht="13.5">
      <c r="A7325" s="201"/>
      <c r="B7325" s="201"/>
      <c r="C7325" s="201"/>
      <c r="D7325" s="361"/>
    </row>
    <row r="7326" spans="1:4" ht="13.5">
      <c r="A7326" s="201"/>
      <c r="B7326" s="201"/>
      <c r="C7326" s="201"/>
      <c r="D7326" s="361"/>
    </row>
    <row r="7327" spans="1:4" ht="13.5">
      <c r="A7327" s="201"/>
      <c r="B7327" s="201"/>
      <c r="C7327" s="201"/>
      <c r="D7327" s="361"/>
    </row>
    <row r="7328" spans="1:4" ht="13.5">
      <c r="A7328" s="201"/>
      <c r="B7328" s="201"/>
      <c r="C7328" s="201"/>
      <c r="D7328" s="361"/>
    </row>
    <row r="7329" spans="1:4" ht="13.5">
      <c r="A7329" s="201"/>
      <c r="B7329" s="201"/>
      <c r="C7329" s="201"/>
      <c r="D7329" s="361"/>
    </row>
    <row r="7330" spans="1:4" ht="13.5">
      <c r="A7330" s="201"/>
      <c r="B7330" s="201"/>
      <c r="C7330" s="201"/>
      <c r="D7330" s="361"/>
    </row>
    <row r="7331" spans="1:4" ht="13.5">
      <c r="A7331" s="201"/>
      <c r="B7331" s="201"/>
      <c r="C7331" s="201"/>
      <c r="D7331" s="361"/>
    </row>
    <row r="7332" spans="1:4" ht="13.5">
      <c r="A7332" s="201"/>
      <c r="B7332" s="201"/>
      <c r="C7332" s="201"/>
      <c r="D7332" s="361"/>
    </row>
    <row r="7333" spans="1:4" ht="13.5">
      <c r="A7333" s="201"/>
      <c r="B7333" s="201"/>
      <c r="C7333" s="201"/>
      <c r="D7333" s="361"/>
    </row>
    <row r="7334" spans="1:4" ht="13.5">
      <c r="A7334" s="201"/>
      <c r="B7334" s="201"/>
      <c r="C7334" s="201"/>
      <c r="D7334" s="361"/>
    </row>
    <row r="7335" spans="1:4" ht="13.5">
      <c r="A7335" s="201"/>
      <c r="B7335" s="201"/>
      <c r="C7335" s="201"/>
      <c r="D7335" s="361"/>
    </row>
    <row r="7336" spans="1:4" ht="13.5">
      <c r="A7336" s="201"/>
      <c r="B7336" s="201"/>
      <c r="C7336" s="201"/>
      <c r="D7336" s="361"/>
    </row>
    <row r="7337" spans="1:4" ht="13.5">
      <c r="A7337" s="201"/>
      <c r="B7337" s="201"/>
      <c r="C7337" s="201"/>
      <c r="D7337" s="361"/>
    </row>
    <row r="7338" spans="1:4" ht="13.5">
      <c r="A7338" s="201"/>
      <c r="B7338" s="201"/>
      <c r="C7338" s="201"/>
      <c r="D7338" s="361"/>
    </row>
    <row r="7339" spans="1:4" ht="13.5">
      <c r="A7339" s="201"/>
      <c r="B7339" s="201"/>
      <c r="C7339" s="201"/>
      <c r="D7339" s="361"/>
    </row>
    <row r="7340" spans="1:4" ht="13.5">
      <c r="A7340" s="201"/>
      <c r="B7340" s="201"/>
      <c r="C7340" s="201"/>
      <c r="D7340" s="361"/>
    </row>
    <row r="7341" spans="1:4" ht="13.5">
      <c r="A7341" s="201"/>
      <c r="B7341" s="201"/>
      <c r="C7341" s="201"/>
      <c r="D7341" s="361"/>
    </row>
    <row r="7342" spans="1:4" ht="13.5">
      <c r="A7342" s="201"/>
      <c r="B7342" s="201"/>
      <c r="C7342" s="201"/>
      <c r="D7342" s="361"/>
    </row>
    <row r="7343" spans="1:4" ht="13.5">
      <c r="A7343" s="201"/>
      <c r="B7343" s="201"/>
      <c r="C7343" s="201"/>
      <c r="D7343" s="361"/>
    </row>
    <row r="7344" spans="1:4" ht="13.5">
      <c r="A7344" s="201"/>
      <c r="B7344" s="201"/>
      <c r="C7344" s="201"/>
      <c r="D7344" s="361"/>
    </row>
    <row r="7345" spans="1:4" ht="13.5">
      <c r="A7345" s="201"/>
      <c r="B7345" s="201"/>
      <c r="C7345" s="201"/>
      <c r="D7345" s="361"/>
    </row>
    <row r="7346" spans="1:4" ht="13.5">
      <c r="A7346" s="201"/>
      <c r="B7346" s="201"/>
      <c r="C7346" s="201"/>
      <c r="D7346" s="361"/>
    </row>
    <row r="7347" spans="1:4" ht="13.5">
      <c r="A7347" s="201"/>
      <c r="B7347" s="201"/>
      <c r="C7347" s="201"/>
      <c r="D7347" s="361"/>
    </row>
    <row r="7348" spans="1:4" ht="13.5">
      <c r="A7348" s="201"/>
      <c r="B7348" s="201"/>
      <c r="C7348" s="201"/>
      <c r="D7348" s="361"/>
    </row>
    <row r="7349" spans="1:4" ht="13.5">
      <c r="A7349" s="201"/>
      <c r="B7349" s="201"/>
      <c r="C7349" s="201"/>
      <c r="D7349" s="361"/>
    </row>
    <row r="7350" spans="1:4" ht="13.5">
      <c r="A7350" s="201"/>
      <c r="B7350" s="201"/>
      <c r="C7350" s="201"/>
      <c r="D7350" s="361"/>
    </row>
    <row r="7351" spans="1:4" ht="13.5">
      <c r="A7351" s="201"/>
      <c r="B7351" s="201"/>
      <c r="C7351" s="201"/>
      <c r="D7351" s="361"/>
    </row>
    <row r="7352" spans="1:4" ht="13.5">
      <c r="A7352" s="201"/>
      <c r="B7352" s="201"/>
      <c r="C7352" s="201"/>
      <c r="D7352" s="361"/>
    </row>
    <row r="7353" spans="1:4" ht="13.5">
      <c r="A7353" s="201"/>
      <c r="B7353" s="201"/>
      <c r="C7353" s="201"/>
      <c r="D7353" s="361"/>
    </row>
    <row r="7354" spans="1:4" ht="13.5">
      <c r="A7354" s="201"/>
      <c r="B7354" s="201"/>
      <c r="C7354" s="201"/>
      <c r="D7354" s="361"/>
    </row>
    <row r="7355" spans="1:4" ht="13.5">
      <c r="A7355" s="201"/>
      <c r="B7355" s="201"/>
      <c r="C7355" s="201"/>
      <c r="D7355" s="361"/>
    </row>
    <row r="7356" spans="1:4" ht="13.5">
      <c r="A7356" s="201"/>
      <c r="B7356" s="201"/>
      <c r="C7356" s="201"/>
      <c r="D7356" s="362"/>
    </row>
    <row r="7357" spans="1:4" ht="13.5">
      <c r="A7357" s="201"/>
      <c r="B7357" s="201"/>
      <c r="C7357" s="201"/>
      <c r="D7357" s="362"/>
    </row>
    <row r="7358" spans="1:4" ht="13.5">
      <c r="A7358" s="201"/>
      <c r="B7358" s="201"/>
      <c r="C7358" s="201"/>
      <c r="D7358" s="362"/>
    </row>
    <row r="7359" spans="1:4" ht="13.5">
      <c r="A7359" s="201"/>
      <c r="B7359" s="201"/>
      <c r="C7359" s="201"/>
      <c r="D7359" s="361"/>
    </row>
    <row r="7360" spans="1:4" ht="13.5">
      <c r="A7360" s="201"/>
      <c r="B7360" s="201"/>
      <c r="C7360" s="201"/>
      <c r="D7360" s="362"/>
    </row>
    <row r="7361" spans="1:4" ht="13.5">
      <c r="A7361" s="201"/>
      <c r="B7361" s="201"/>
      <c r="C7361" s="201"/>
      <c r="D7361" s="361"/>
    </row>
    <row r="7362" spans="1:4" ht="13.5">
      <c r="A7362" s="201"/>
      <c r="B7362" s="201"/>
      <c r="C7362" s="201"/>
      <c r="D7362" s="361"/>
    </row>
    <row r="7363" spans="1:4" ht="13.5">
      <c r="A7363" s="201"/>
      <c r="B7363" s="201"/>
      <c r="C7363" s="201"/>
      <c r="D7363" s="361"/>
    </row>
    <row r="7364" spans="1:4" ht="13.5">
      <c r="A7364" s="201"/>
      <c r="B7364" s="201"/>
      <c r="C7364" s="201"/>
      <c r="D7364" s="361"/>
    </row>
    <row r="7365" spans="1:4" ht="13.5">
      <c r="A7365" s="201"/>
      <c r="B7365" s="201"/>
      <c r="C7365" s="201"/>
      <c r="D7365" s="361"/>
    </row>
    <row r="7366" spans="1:4" ht="13.5">
      <c r="A7366" s="201"/>
      <c r="B7366" s="201"/>
      <c r="C7366" s="201"/>
      <c r="D7366" s="361"/>
    </row>
    <row r="7367" spans="1:4" ht="13.5">
      <c r="A7367" s="201"/>
      <c r="B7367" s="201"/>
      <c r="C7367" s="201"/>
      <c r="D7367" s="361"/>
    </row>
    <row r="7368" spans="1:4" ht="13.5">
      <c r="A7368" s="201"/>
      <c r="B7368" s="201"/>
      <c r="C7368" s="201"/>
      <c r="D7368" s="361"/>
    </row>
    <row r="7369" spans="1:4" ht="13.5">
      <c r="A7369" s="201"/>
      <c r="B7369" s="201"/>
      <c r="C7369" s="201"/>
      <c r="D7369" s="361"/>
    </row>
    <row r="7370" spans="1:4" ht="13.5">
      <c r="A7370" s="201"/>
      <c r="B7370" s="201"/>
      <c r="C7370" s="201"/>
      <c r="D7370" s="361"/>
    </row>
    <row r="7371" spans="1:4" ht="13.5">
      <c r="A7371" s="201"/>
      <c r="B7371" s="201"/>
      <c r="C7371" s="201"/>
      <c r="D7371" s="361"/>
    </row>
    <row r="7372" spans="1:4" ht="13.5">
      <c r="A7372" s="201"/>
      <c r="B7372" s="201"/>
      <c r="C7372" s="201"/>
      <c r="D7372" s="361"/>
    </row>
    <row r="7373" spans="1:4" ht="13.5">
      <c r="A7373" s="201"/>
      <c r="B7373" s="201"/>
      <c r="C7373" s="201"/>
      <c r="D7373" s="361"/>
    </row>
    <row r="7374" spans="1:4" ht="13.5">
      <c r="A7374" s="201"/>
      <c r="B7374" s="201"/>
      <c r="C7374" s="201"/>
      <c r="D7374" s="361"/>
    </row>
    <row r="7375" spans="1:4" ht="13.5">
      <c r="A7375" s="201"/>
      <c r="B7375" s="201"/>
      <c r="C7375" s="201"/>
      <c r="D7375" s="361"/>
    </row>
    <row r="7376" spans="1:4" ht="13.5">
      <c r="A7376" s="201"/>
      <c r="B7376" s="201"/>
      <c r="C7376" s="201"/>
      <c r="D7376" s="361"/>
    </row>
    <row r="7377" spans="1:4" ht="13.5">
      <c r="A7377" s="201"/>
      <c r="B7377" s="201"/>
      <c r="C7377" s="201"/>
      <c r="D7377" s="361"/>
    </row>
    <row r="7378" spans="1:4" ht="13.5">
      <c r="A7378" s="201"/>
      <c r="B7378" s="201"/>
      <c r="C7378" s="201"/>
      <c r="D7378" s="361"/>
    </row>
    <row r="7379" spans="1:4" ht="13.5">
      <c r="A7379" s="201"/>
      <c r="B7379" s="201"/>
      <c r="C7379" s="201"/>
      <c r="D7379" s="361"/>
    </row>
    <row r="7380" spans="1:4" ht="13.5">
      <c r="A7380" s="201"/>
      <c r="B7380" s="201"/>
      <c r="C7380" s="201"/>
      <c r="D7380" s="361"/>
    </row>
    <row r="7381" spans="1:4" ht="13.5">
      <c r="A7381" s="201"/>
      <c r="B7381" s="201"/>
      <c r="C7381" s="201"/>
      <c r="D7381" s="361"/>
    </row>
    <row r="7382" spans="1:4" ht="13.5">
      <c r="A7382" s="201"/>
      <c r="B7382" s="201"/>
      <c r="C7382" s="201"/>
      <c r="D7382" s="361"/>
    </row>
    <row r="7383" spans="1:4" ht="13.5">
      <c r="A7383" s="201"/>
      <c r="B7383" s="201"/>
      <c r="C7383" s="201"/>
      <c r="D7383" s="361"/>
    </row>
    <row r="7384" spans="1:4" ht="13.5">
      <c r="A7384" s="201"/>
      <c r="B7384" s="201"/>
      <c r="C7384" s="201"/>
      <c r="D7384" s="361"/>
    </row>
    <row r="7385" spans="1:4" ht="13.5">
      <c r="A7385" s="201"/>
      <c r="B7385" s="201"/>
      <c r="C7385" s="201"/>
      <c r="D7385" s="361"/>
    </row>
    <row r="7386" spans="1:4" ht="13.5">
      <c r="A7386" s="201"/>
      <c r="B7386" s="201"/>
      <c r="C7386" s="201"/>
      <c r="D7386" s="361"/>
    </row>
    <row r="7387" spans="1:4" ht="13.5">
      <c r="A7387" s="201"/>
      <c r="B7387" s="201"/>
      <c r="C7387" s="201"/>
      <c r="D7387" s="361"/>
    </row>
    <row r="7388" spans="1:4" ht="13.5">
      <c r="A7388" s="201"/>
      <c r="B7388" s="201"/>
      <c r="C7388" s="201"/>
      <c r="D7388" s="361"/>
    </row>
    <row r="7389" spans="1:4" ht="13.5">
      <c r="A7389" s="201"/>
      <c r="B7389" s="201"/>
      <c r="C7389" s="201"/>
      <c r="D7389" s="361"/>
    </row>
    <row r="7390" spans="1:4" ht="13.5">
      <c r="A7390" s="201"/>
      <c r="B7390" s="201"/>
      <c r="C7390" s="201"/>
      <c r="D7390" s="361"/>
    </row>
    <row r="7391" spans="1:4" ht="13.5">
      <c r="A7391" s="201"/>
      <c r="B7391" s="201"/>
      <c r="C7391" s="201"/>
      <c r="D7391" s="361"/>
    </row>
    <row r="7392" spans="1:4" ht="13.5">
      <c r="A7392" s="201"/>
      <c r="B7392" s="201"/>
      <c r="C7392" s="201"/>
      <c r="D7392" s="361"/>
    </row>
    <row r="7393" spans="1:4" ht="13.5">
      <c r="A7393" s="201"/>
      <c r="B7393" s="201"/>
      <c r="C7393" s="201"/>
      <c r="D7393" s="361"/>
    </row>
    <row r="7394" spans="1:4" ht="13.5">
      <c r="A7394" s="201"/>
      <c r="B7394" s="201"/>
      <c r="C7394" s="201"/>
      <c r="D7394" s="361"/>
    </row>
    <row r="7395" spans="1:4" ht="13.5">
      <c r="A7395" s="201"/>
      <c r="B7395" s="201"/>
      <c r="C7395" s="201"/>
      <c r="D7395" s="361"/>
    </row>
    <row r="7396" spans="1:4" ht="13.5">
      <c r="A7396" s="201"/>
      <c r="B7396" s="201"/>
      <c r="C7396" s="201"/>
      <c r="D7396" s="361"/>
    </row>
    <row r="7397" spans="1:4" ht="13.5">
      <c r="A7397" s="201"/>
      <c r="B7397" s="201"/>
      <c r="C7397" s="201"/>
      <c r="D7397" s="361"/>
    </row>
    <row r="7398" spans="1:4" ht="13.5">
      <c r="A7398" s="201"/>
      <c r="B7398" s="201"/>
      <c r="C7398" s="201"/>
      <c r="D7398" s="361"/>
    </row>
    <row r="7399" spans="1:4" ht="13.5">
      <c r="A7399" s="201"/>
      <c r="B7399" s="201"/>
      <c r="C7399" s="201"/>
      <c r="D7399" s="361"/>
    </row>
    <row r="7400" spans="1:4" ht="13.5">
      <c r="A7400" s="201"/>
      <c r="B7400" s="201"/>
      <c r="C7400" s="201"/>
      <c r="D7400" s="361"/>
    </row>
    <row r="7401" spans="1:4" ht="13.5">
      <c r="A7401" s="201"/>
      <c r="B7401" s="201"/>
      <c r="C7401" s="201"/>
      <c r="D7401" s="361"/>
    </row>
    <row r="7402" spans="1:4" ht="13.5">
      <c r="A7402" s="201"/>
      <c r="B7402" s="201"/>
      <c r="C7402" s="201"/>
      <c r="D7402" s="361"/>
    </row>
    <row r="7403" spans="1:4" ht="13.5">
      <c r="A7403" s="201"/>
      <c r="B7403" s="201"/>
      <c r="C7403" s="201"/>
      <c r="D7403" s="361"/>
    </row>
    <row r="7404" spans="1:4" ht="13.5">
      <c r="A7404" s="201"/>
      <c r="B7404" s="201"/>
      <c r="C7404" s="201"/>
      <c r="D7404" s="361"/>
    </row>
    <row r="7405" spans="1:4" ht="13.5">
      <c r="A7405" s="201"/>
      <c r="B7405" s="201"/>
      <c r="C7405" s="201"/>
      <c r="D7405" s="361"/>
    </row>
    <row r="7406" spans="1:4" ht="13.5">
      <c r="A7406" s="201"/>
      <c r="B7406" s="201"/>
      <c r="C7406" s="201"/>
      <c r="D7406" s="361"/>
    </row>
    <row r="7407" spans="1:4" ht="13.5">
      <c r="A7407" s="201"/>
      <c r="B7407" s="201"/>
      <c r="C7407" s="201"/>
      <c r="D7407" s="361"/>
    </row>
    <row r="7408" spans="1:4" ht="13.5">
      <c r="A7408" s="201"/>
      <c r="B7408" s="201"/>
      <c r="C7408" s="201"/>
      <c r="D7408" s="361"/>
    </row>
    <row r="7409" spans="1:4" ht="13.5">
      <c r="A7409" s="201"/>
      <c r="B7409" s="201"/>
      <c r="C7409" s="201"/>
      <c r="D7409" s="361"/>
    </row>
    <row r="7410" spans="1:4" ht="13.5">
      <c r="A7410" s="201"/>
      <c r="B7410" s="201"/>
      <c r="C7410" s="201"/>
      <c r="D7410" s="361"/>
    </row>
    <row r="7411" spans="1:4" ht="13.5">
      <c r="A7411" s="201"/>
      <c r="B7411" s="201"/>
      <c r="C7411" s="201"/>
      <c r="D7411" s="361"/>
    </row>
    <row r="7412" spans="1:4" ht="13.5">
      <c r="A7412" s="201"/>
      <c r="B7412" s="201"/>
      <c r="C7412" s="201"/>
      <c r="D7412" s="361"/>
    </row>
    <row r="7413" spans="1:4" ht="13.5">
      <c r="A7413" s="201"/>
      <c r="B7413" s="201"/>
      <c r="C7413" s="201"/>
      <c r="D7413" s="361"/>
    </row>
    <row r="7414" spans="1:4" ht="13.5">
      <c r="A7414" s="201"/>
      <c r="B7414" s="201"/>
      <c r="C7414" s="201"/>
      <c r="D7414" s="361"/>
    </row>
    <row r="7415" spans="1:4" ht="13.5">
      <c r="A7415" s="201"/>
      <c r="B7415" s="201"/>
      <c r="C7415" s="201"/>
      <c r="D7415" s="361"/>
    </row>
    <row r="7416" spans="1:4" ht="13.5">
      <c r="A7416" s="201"/>
      <c r="B7416" s="201"/>
      <c r="C7416" s="201"/>
      <c r="D7416" s="361"/>
    </row>
    <row r="7417" spans="1:4" ht="13.5">
      <c r="A7417" s="201"/>
      <c r="B7417" s="201"/>
      <c r="C7417" s="201"/>
      <c r="D7417" s="361"/>
    </row>
    <row r="7418" spans="1:4" ht="13.5">
      <c r="A7418" s="201"/>
      <c r="B7418" s="201"/>
      <c r="C7418" s="201"/>
      <c r="D7418" s="361"/>
    </row>
    <row r="7419" spans="1:4" ht="13.5">
      <c r="A7419" s="201"/>
      <c r="B7419" s="201"/>
      <c r="C7419" s="201"/>
      <c r="D7419" s="361"/>
    </row>
    <row r="7420" spans="1:4" ht="13.5">
      <c r="A7420" s="201"/>
      <c r="B7420" s="201"/>
      <c r="C7420" s="201"/>
      <c r="D7420" s="361"/>
    </row>
    <row r="7421" spans="1:4" ht="13.5">
      <c r="A7421" s="201"/>
      <c r="B7421" s="201"/>
      <c r="C7421" s="201"/>
      <c r="D7421" s="361"/>
    </row>
    <row r="7422" spans="1:4" ht="13.5">
      <c r="A7422" s="201"/>
      <c r="B7422" s="201"/>
      <c r="C7422" s="201"/>
      <c r="D7422" s="361"/>
    </row>
    <row r="7423" spans="1:4" ht="13.5">
      <c r="A7423" s="201"/>
      <c r="B7423" s="201"/>
      <c r="C7423" s="201"/>
      <c r="D7423" s="361"/>
    </row>
    <row r="7424" spans="1:4" ht="13.5">
      <c r="A7424" s="201"/>
      <c r="B7424" s="201"/>
      <c r="C7424" s="201"/>
      <c r="D7424" s="361"/>
    </row>
    <row r="7425" spans="1:4" ht="13.5">
      <c r="A7425" s="201"/>
      <c r="B7425" s="201"/>
      <c r="C7425" s="201"/>
      <c r="D7425" s="361"/>
    </row>
    <row r="7426" spans="1:4" ht="13.5">
      <c r="A7426" s="201"/>
      <c r="B7426" s="201"/>
      <c r="C7426" s="201"/>
      <c r="D7426" s="361"/>
    </row>
    <row r="7427" spans="1:4" ht="13.5">
      <c r="A7427" s="201"/>
      <c r="B7427" s="201"/>
      <c r="C7427" s="201"/>
      <c r="D7427" s="361"/>
    </row>
    <row r="7428" spans="1:4" ht="13.5">
      <c r="A7428" s="201"/>
      <c r="B7428" s="201"/>
      <c r="C7428" s="201"/>
      <c r="D7428" s="361"/>
    </row>
    <row r="7429" spans="1:4" ht="13.5">
      <c r="A7429" s="201"/>
      <c r="B7429" s="201"/>
      <c r="C7429" s="201"/>
      <c r="D7429" s="361"/>
    </row>
    <row r="7430" spans="1:4" ht="13.5">
      <c r="A7430" s="201"/>
      <c r="B7430" s="201"/>
      <c r="C7430" s="201"/>
      <c r="D7430" s="361"/>
    </row>
    <row r="7431" spans="1:4" ht="13.5">
      <c r="A7431" s="201"/>
      <c r="B7431" s="201"/>
      <c r="C7431" s="201"/>
      <c r="D7431" s="361"/>
    </row>
    <row r="7432" spans="1:4" ht="13.5">
      <c r="A7432" s="201"/>
      <c r="B7432" s="201"/>
      <c r="C7432" s="201"/>
      <c r="D7432" s="361"/>
    </row>
    <row r="7433" spans="1:4" ht="13.5">
      <c r="A7433" s="201"/>
      <c r="B7433" s="201"/>
      <c r="C7433" s="201"/>
      <c r="D7433" s="361"/>
    </row>
    <row r="7434" spans="1:4" ht="13.5">
      <c r="A7434" s="201"/>
      <c r="B7434" s="201"/>
      <c r="C7434" s="201"/>
      <c r="D7434" s="361"/>
    </row>
    <row r="7435" spans="1:4" ht="13.5">
      <c r="A7435" s="201"/>
      <c r="B7435" s="201"/>
      <c r="C7435" s="201"/>
      <c r="D7435" s="361"/>
    </row>
    <row r="7436" spans="1:4" ht="13.5">
      <c r="A7436" s="201"/>
      <c r="B7436" s="201"/>
      <c r="C7436" s="201"/>
      <c r="D7436" s="361"/>
    </row>
    <row r="7437" spans="1:4" ht="13.5">
      <c r="A7437" s="201"/>
      <c r="B7437" s="201"/>
      <c r="C7437" s="201"/>
      <c r="D7437" s="361"/>
    </row>
    <row r="7438" spans="1:4" ht="13.5">
      <c r="A7438" s="201"/>
      <c r="B7438" s="201"/>
      <c r="C7438" s="201"/>
      <c r="D7438" s="361"/>
    </row>
    <row r="7439" spans="1:4" ht="13.5">
      <c r="A7439" s="201"/>
      <c r="B7439" s="201"/>
      <c r="C7439" s="201"/>
      <c r="D7439" s="361"/>
    </row>
    <row r="7440" spans="1:4" ht="13.5">
      <c r="A7440" s="201"/>
      <c r="B7440" s="201"/>
      <c r="C7440" s="201"/>
      <c r="D7440" s="361"/>
    </row>
    <row r="7441" spans="1:4" ht="13.5">
      <c r="A7441" s="201"/>
      <c r="B7441" s="201"/>
      <c r="C7441" s="201"/>
      <c r="D7441" s="361"/>
    </row>
    <row r="7442" spans="1:4" ht="13.5">
      <c r="A7442" s="201"/>
      <c r="B7442" s="201"/>
      <c r="C7442" s="201"/>
      <c r="D7442" s="362"/>
    </row>
    <row r="7443" spans="1:4" ht="13.5">
      <c r="A7443" s="201"/>
      <c r="B7443" s="201"/>
      <c r="C7443" s="201"/>
      <c r="D7443" s="362"/>
    </row>
    <row r="7444" spans="1:4" ht="13.5">
      <c r="A7444" s="201"/>
      <c r="B7444" s="201"/>
      <c r="C7444" s="201"/>
      <c r="D7444" s="362"/>
    </row>
    <row r="7445" spans="1:4" ht="13.5">
      <c r="A7445" s="201"/>
      <c r="B7445" s="201"/>
      <c r="C7445" s="201"/>
      <c r="D7445" s="362"/>
    </row>
    <row r="7446" spans="1:4" ht="13.5">
      <c r="A7446" s="201"/>
      <c r="B7446" s="201"/>
      <c r="C7446" s="201"/>
      <c r="D7446" s="362"/>
    </row>
    <row r="7447" spans="1:4" ht="13.5">
      <c r="A7447" s="201"/>
      <c r="B7447" s="201"/>
      <c r="C7447" s="201"/>
      <c r="D7447" s="362"/>
    </row>
    <row r="7448" spans="1:4" ht="13.5">
      <c r="A7448" s="201"/>
      <c r="B7448" s="201"/>
      <c r="C7448" s="201"/>
      <c r="D7448" s="362"/>
    </row>
    <row r="7449" spans="1:4" ht="13.5">
      <c r="A7449" s="201"/>
      <c r="B7449" s="201"/>
      <c r="C7449" s="201"/>
      <c r="D7449" s="362"/>
    </row>
    <row r="7450" spans="1:4" ht="13.5">
      <c r="A7450" s="201"/>
      <c r="B7450" s="201"/>
      <c r="C7450" s="201"/>
      <c r="D7450" s="362"/>
    </row>
    <row r="7451" spans="1:4" ht="13.5">
      <c r="A7451" s="201"/>
      <c r="B7451" s="201"/>
      <c r="C7451" s="201"/>
      <c r="D7451" s="362"/>
    </row>
    <row r="7452" spans="1:4" ht="13.5">
      <c r="A7452" s="201"/>
      <c r="B7452" s="201"/>
      <c r="C7452" s="201"/>
      <c r="D7452" s="362"/>
    </row>
    <row r="7453" spans="1:4" ht="13.5">
      <c r="A7453" s="201"/>
      <c r="B7453" s="201"/>
      <c r="C7453" s="201"/>
      <c r="D7453" s="362"/>
    </row>
    <row r="7454" spans="1:4" ht="13.5">
      <c r="A7454" s="201"/>
      <c r="B7454" s="201"/>
      <c r="C7454" s="201"/>
      <c r="D7454" s="362"/>
    </row>
    <row r="7455" spans="1:4" ht="13.5">
      <c r="A7455" s="201"/>
      <c r="B7455" s="201"/>
      <c r="C7455" s="201"/>
      <c r="D7455" s="362"/>
    </row>
    <row r="7456" spans="1:4" ht="13.5">
      <c r="A7456" s="201"/>
      <c r="B7456" s="201"/>
      <c r="C7456" s="201"/>
      <c r="D7456" s="362"/>
    </row>
    <row r="7457" spans="1:4" ht="13.5">
      <c r="A7457" s="201"/>
      <c r="B7457" s="201"/>
      <c r="C7457" s="201"/>
      <c r="D7457" s="362"/>
    </row>
    <row r="7458" spans="1:4" ht="13.5">
      <c r="A7458" s="201"/>
      <c r="B7458" s="201"/>
      <c r="C7458" s="201"/>
      <c r="D7458" s="362"/>
    </row>
    <row r="7459" spans="1:4" ht="13.5">
      <c r="A7459" s="201"/>
      <c r="B7459" s="201"/>
      <c r="C7459" s="201"/>
      <c r="D7459" s="362"/>
    </row>
    <row r="7460" spans="1:4" ht="13.5">
      <c r="A7460" s="201"/>
      <c r="B7460" s="201"/>
      <c r="C7460" s="201"/>
      <c r="D7460" s="362"/>
    </row>
    <row r="7461" spans="1:4" ht="13.5">
      <c r="A7461" s="201"/>
      <c r="B7461" s="201"/>
      <c r="C7461" s="201"/>
      <c r="D7461" s="362"/>
    </row>
    <row r="7462" spans="1:4" ht="13.5">
      <c r="A7462" s="201"/>
      <c r="B7462" s="201"/>
      <c r="C7462" s="201"/>
      <c r="D7462" s="362"/>
    </row>
    <row r="7463" spans="1:4" ht="13.5">
      <c r="A7463" s="201"/>
      <c r="B7463" s="201"/>
      <c r="C7463" s="201"/>
      <c r="D7463" s="362"/>
    </row>
    <row r="7464" spans="1:4" ht="13.5">
      <c r="A7464" s="201"/>
      <c r="B7464" s="201"/>
      <c r="C7464" s="201"/>
      <c r="D7464" s="362"/>
    </row>
    <row r="7465" spans="1:4" ht="13.5">
      <c r="A7465" s="201"/>
      <c r="B7465" s="201"/>
      <c r="C7465" s="201"/>
      <c r="D7465" s="362"/>
    </row>
    <row r="7466" spans="1:4" ht="13.5">
      <c r="A7466" s="201"/>
      <c r="B7466" s="201"/>
      <c r="C7466" s="201"/>
      <c r="D7466" s="362"/>
    </row>
    <row r="7467" spans="1:4" ht="13.5">
      <c r="A7467" s="201"/>
      <c r="B7467" s="201"/>
      <c r="C7467" s="201"/>
      <c r="D7467" s="362"/>
    </row>
    <row r="7468" spans="1:4" ht="13.5">
      <c r="A7468" s="201"/>
      <c r="B7468" s="201"/>
      <c r="C7468" s="201"/>
      <c r="D7468" s="362"/>
    </row>
    <row r="7469" spans="1:4" ht="13.5">
      <c r="A7469" s="201"/>
      <c r="B7469" s="201"/>
      <c r="C7469" s="201"/>
      <c r="D7469" s="362"/>
    </row>
    <row r="7470" spans="1:4" ht="13.5">
      <c r="A7470" s="201"/>
      <c r="B7470" s="201"/>
      <c r="C7470" s="201"/>
      <c r="D7470" s="362"/>
    </row>
    <row r="7471" spans="1:4" ht="13.5">
      <c r="A7471" s="201"/>
      <c r="B7471" s="201"/>
      <c r="C7471" s="201"/>
      <c r="D7471" s="362"/>
    </row>
    <row r="7472" spans="1:4" ht="13.5">
      <c r="A7472" s="201"/>
      <c r="B7472" s="201"/>
      <c r="C7472" s="201"/>
      <c r="D7472" s="362"/>
    </row>
    <row r="7473" spans="1:4" ht="66" customHeight="1">
      <c r="A7473" s="201"/>
      <c r="B7473" s="394"/>
      <c r="C7473" s="201"/>
      <c r="D7473" s="362"/>
    </row>
    <row r="7474" spans="1:4" ht="13.5">
      <c r="A7474" s="201"/>
      <c r="B7474" s="201"/>
      <c r="C7474" s="201"/>
      <c r="D7474" s="362"/>
    </row>
    <row r="7475" spans="1:4" ht="13.5">
      <c r="A7475" s="201"/>
      <c r="B7475" s="201"/>
      <c r="C7475" s="201"/>
      <c r="D7475" s="362"/>
    </row>
    <row r="7476" spans="1:4" ht="24" customHeight="1">
      <c r="A7476" s="201"/>
      <c r="B7476" s="394"/>
      <c r="C7476" s="201"/>
      <c r="D7476" s="362"/>
    </row>
    <row r="7477" spans="1:4" ht="13.5">
      <c r="A7477" s="201"/>
      <c r="B7477" s="201"/>
      <c r="C7477" s="201"/>
      <c r="D7477" s="362"/>
    </row>
    <row r="7478" spans="1:4" ht="19.5" customHeight="1">
      <c r="A7478" s="201"/>
      <c r="B7478" s="201"/>
      <c r="C7478" s="201"/>
      <c r="D7478" s="362"/>
    </row>
    <row r="7479" spans="1:4" ht="13.5">
      <c r="A7479" s="201"/>
      <c r="B7479" s="394"/>
      <c r="C7479" s="201"/>
      <c r="D7479" s="362"/>
    </row>
    <row r="7480" spans="1:4" ht="13.5">
      <c r="A7480" s="201"/>
      <c r="B7480" s="201"/>
      <c r="C7480" s="201"/>
      <c r="D7480" s="362"/>
    </row>
    <row r="7481" spans="1:4" ht="13.5">
      <c r="A7481" s="201"/>
      <c r="B7481" s="201"/>
      <c r="C7481" s="201"/>
      <c r="D7481" s="362"/>
    </row>
    <row r="7482" spans="1:4" ht="13.5">
      <c r="A7482" s="201"/>
      <c r="B7482" s="201"/>
      <c r="C7482" s="201"/>
      <c r="D7482" s="362"/>
    </row>
    <row r="7483" spans="1:4" ht="13.5">
      <c r="A7483" s="201"/>
      <c r="B7483" s="201"/>
      <c r="C7483" s="201"/>
      <c r="D7483" s="362"/>
    </row>
    <row r="7484" spans="1:4" ht="13.5">
      <c r="A7484" s="201"/>
      <c r="B7484" s="201"/>
      <c r="C7484" s="201"/>
      <c r="D7484" s="362"/>
    </row>
    <row r="7485" spans="1:4" ht="13.5">
      <c r="A7485" s="201"/>
      <c r="B7485" s="201"/>
      <c r="C7485" s="201"/>
      <c r="D7485" s="362"/>
    </row>
    <row r="7486" spans="1:4" ht="13.5">
      <c r="A7486" s="201"/>
      <c r="B7486" s="201"/>
      <c r="C7486" s="201"/>
      <c r="D7486" s="362"/>
    </row>
    <row r="7487" spans="1:4" ht="13.5">
      <c r="A7487" s="201"/>
      <c r="B7487" s="201"/>
      <c r="C7487" s="201"/>
      <c r="D7487" s="362"/>
    </row>
    <row r="7488" spans="1:4" ht="13.5">
      <c r="A7488" s="201"/>
      <c r="B7488" s="201"/>
      <c r="C7488" s="201"/>
      <c r="D7488" s="362"/>
    </row>
    <row r="7489" spans="1:4" ht="13.5">
      <c r="A7489" s="201"/>
      <c r="B7489" s="201"/>
      <c r="C7489" s="201"/>
      <c r="D7489" s="362"/>
    </row>
    <row r="7490" spans="1:4" ht="13.5">
      <c r="A7490" s="201"/>
      <c r="B7490" s="201"/>
      <c r="C7490" s="201"/>
      <c r="D7490" s="362"/>
    </row>
    <row r="7491" spans="1:4" ht="13.5">
      <c r="A7491" s="201"/>
      <c r="B7491" s="201"/>
      <c r="C7491" s="201"/>
      <c r="D7491" s="362"/>
    </row>
    <row r="7492" spans="1:4" ht="13.5">
      <c r="A7492" s="201"/>
      <c r="B7492" s="201"/>
      <c r="C7492" s="201"/>
      <c r="D7492" s="362"/>
    </row>
    <row r="7493" spans="1:4" ht="13.5">
      <c r="A7493" s="201"/>
      <c r="B7493" s="201"/>
      <c r="C7493" s="201"/>
      <c r="D7493" s="362"/>
    </row>
    <row r="7494" spans="1:4" ht="13.5">
      <c r="A7494" s="201"/>
      <c r="B7494" s="201"/>
      <c r="C7494" s="201"/>
      <c r="D7494" s="362"/>
    </row>
    <row r="7495" spans="1:4" ht="13.5">
      <c r="A7495" s="201"/>
      <c r="B7495" s="201"/>
      <c r="C7495" s="201"/>
      <c r="D7495" s="362"/>
    </row>
    <row r="7496" spans="1:4" ht="13.5">
      <c r="A7496" s="201"/>
      <c r="B7496" s="201"/>
      <c r="C7496" s="201"/>
      <c r="D7496" s="362"/>
    </row>
    <row r="7497" spans="1:4" ht="13.5">
      <c r="A7497" s="201"/>
      <c r="B7497" s="201"/>
      <c r="C7497" s="201"/>
      <c r="D7497" s="362"/>
    </row>
    <row r="7498" spans="1:4" ht="13.5">
      <c r="A7498" s="201"/>
      <c r="B7498" s="201"/>
      <c r="C7498" s="201"/>
      <c r="D7498" s="362"/>
    </row>
    <row r="7499" spans="1:4" ht="13.5">
      <c r="A7499" s="201"/>
      <c r="B7499" s="201"/>
      <c r="C7499" s="201"/>
      <c r="D7499" s="362"/>
    </row>
    <row r="7500" spans="1:4" ht="13.5">
      <c r="A7500" s="201"/>
      <c r="B7500" s="201"/>
      <c r="C7500" s="201"/>
      <c r="D7500" s="362"/>
    </row>
    <row r="7501" spans="1:4" ht="13.5">
      <c r="A7501" s="201"/>
      <c r="B7501" s="201"/>
      <c r="C7501" s="201"/>
      <c r="D7501" s="362"/>
    </row>
    <row r="7502" spans="1:4" ht="13.5">
      <c r="A7502" s="201"/>
      <c r="B7502" s="201"/>
      <c r="C7502" s="201"/>
      <c r="D7502" s="362"/>
    </row>
    <row r="7503" spans="1:4" ht="13.5">
      <c r="A7503" s="201"/>
      <c r="B7503" s="201"/>
      <c r="C7503" s="201"/>
      <c r="D7503" s="362"/>
    </row>
    <row r="7504" spans="1:4" ht="13.5">
      <c r="A7504" s="201"/>
      <c r="B7504" s="201"/>
      <c r="C7504" s="201"/>
      <c r="D7504" s="362"/>
    </row>
    <row r="7505" spans="1:4" ht="13.5">
      <c r="A7505" s="201"/>
      <c r="B7505" s="201"/>
      <c r="C7505" s="201"/>
      <c r="D7505" s="362"/>
    </row>
    <row r="7506" spans="1:4" ht="13.5">
      <c r="A7506" s="201"/>
      <c r="B7506" s="201"/>
      <c r="C7506" s="201"/>
      <c r="D7506" s="362"/>
    </row>
    <row r="7507" spans="1:4" ht="13.5">
      <c r="A7507" s="201"/>
      <c r="B7507" s="201"/>
      <c r="C7507" s="201"/>
      <c r="D7507" s="362"/>
    </row>
    <row r="7508" spans="1:4" ht="13.5">
      <c r="A7508" s="201"/>
      <c r="B7508" s="201"/>
      <c r="C7508" s="201"/>
      <c r="D7508" s="362"/>
    </row>
    <row r="7509" spans="1:4" ht="13.5">
      <c r="A7509" s="201"/>
      <c r="B7509" s="201"/>
      <c r="C7509" s="201"/>
      <c r="D7509" s="362"/>
    </row>
    <row r="7510" spans="1:4" ht="13.5">
      <c r="A7510" s="201"/>
      <c r="B7510" s="201"/>
      <c r="C7510" s="201"/>
      <c r="D7510" s="362"/>
    </row>
    <row r="7511" spans="1:4" ht="13.5">
      <c r="A7511" s="201"/>
      <c r="B7511" s="201"/>
      <c r="C7511" s="201"/>
      <c r="D7511" s="362"/>
    </row>
    <row r="7512" spans="1:4" ht="13.5">
      <c r="A7512" s="201"/>
      <c r="B7512" s="201"/>
      <c r="C7512" s="201"/>
      <c r="D7512" s="362"/>
    </row>
    <row r="7513" spans="1:4" ht="13.5">
      <c r="A7513" s="201"/>
      <c r="B7513" s="201"/>
      <c r="C7513" s="201"/>
      <c r="D7513" s="362"/>
    </row>
    <row r="7514" spans="1:4" ht="13.5">
      <c r="A7514" s="201"/>
      <c r="B7514" s="201"/>
      <c r="C7514" s="201"/>
      <c r="D7514" s="362"/>
    </row>
    <row r="7515" spans="1:4" ht="13.5">
      <c r="A7515" s="201"/>
      <c r="B7515" s="201"/>
      <c r="C7515" s="201"/>
      <c r="D7515" s="362"/>
    </row>
    <row r="7516" spans="1:4" ht="13.5">
      <c r="A7516" s="201"/>
      <c r="B7516" s="201"/>
      <c r="C7516" s="201"/>
      <c r="D7516" s="362"/>
    </row>
    <row r="7517" spans="1:4" ht="13.5">
      <c r="A7517" s="201"/>
      <c r="B7517" s="201"/>
      <c r="C7517" s="201"/>
      <c r="D7517" s="362"/>
    </row>
    <row r="7518" spans="1:4" ht="13.5">
      <c r="A7518" s="201"/>
      <c r="B7518" s="201"/>
      <c r="C7518" s="201"/>
      <c r="D7518" s="362"/>
    </row>
    <row r="7519" spans="1:4" ht="13.5">
      <c r="A7519" s="201"/>
      <c r="B7519" s="201"/>
      <c r="C7519" s="201"/>
      <c r="D7519" s="362"/>
    </row>
    <row r="7520" spans="1:4" ht="13.5">
      <c r="A7520" s="201"/>
      <c r="B7520" s="201"/>
      <c r="C7520" s="201"/>
      <c r="D7520" s="362"/>
    </row>
  </sheetData>
  <sheetProtection formatCells="0" insertRows="0" deleteRows="0" sort="0" autoFilter="0"/>
  <printOptions horizontalCentered="1"/>
  <pageMargins left="0.39370078740157477" right="0.39370078740157477" top="0.59015748031496063" bottom="0.78740157480314954" header="0.39370078740157477" footer="0.39370078740157477"/>
  <pageSetup paperSize="9" fitToWidth="0" fitToHeight="0" pageOrder="overThenDown" orientation="portrait" useFirstPageNumber="1" r:id="rId1"/>
  <headerFooter alignWithMargins="0">
    <oddFooter>&amp;R&amp;10Página 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>
    <tabColor theme="0"/>
  </sheetPr>
  <dimension ref="A1:E5234"/>
  <sheetViews>
    <sheetView zoomScale="93" zoomScaleNormal="93" workbookViewId="0">
      <pane ySplit="2" topLeftCell="A3" activePane="bottomLeft" state="frozen"/>
      <selection pane="bottomLeft" activeCell="E7" sqref="E7"/>
    </sheetView>
  </sheetViews>
  <sheetFormatPr defaultColWidth="0" defaultRowHeight="11.25"/>
  <cols>
    <col min="1" max="1" width="20.625" style="292" customWidth="1"/>
    <col min="2" max="2" width="77.25" style="150" customWidth="1"/>
    <col min="3" max="4" width="5.625" style="149" customWidth="1"/>
    <col min="5" max="5" width="15.625" style="152" customWidth="1"/>
    <col min="6" max="16384" width="9" style="12" hidden="1"/>
  </cols>
  <sheetData>
    <row r="1" spans="1:5" ht="21" customHeight="1">
      <c r="A1" s="290" t="s">
        <v>991</v>
      </c>
      <c r="B1" s="147">
        <v>45597</v>
      </c>
      <c r="C1" s="411" t="s">
        <v>974</v>
      </c>
      <c r="D1" s="411"/>
      <c r="E1" s="411"/>
    </row>
    <row r="2" spans="1:5" ht="21" customHeight="1">
      <c r="A2" s="291" t="s">
        <v>1004</v>
      </c>
      <c r="B2" s="148" t="s">
        <v>81</v>
      </c>
      <c r="C2" s="148" t="s">
        <v>19</v>
      </c>
      <c r="D2" s="148" t="s">
        <v>1279</v>
      </c>
      <c r="E2" s="148" t="s">
        <v>996</v>
      </c>
    </row>
    <row r="3" spans="1:5" ht="57">
      <c r="A3">
        <v>36154</v>
      </c>
      <c r="B3" s="395" t="s">
        <v>6479</v>
      </c>
      <c r="C3" t="s">
        <v>4</v>
      </c>
      <c r="D3"/>
      <c r="E3" s="289">
        <v>102.53</v>
      </c>
    </row>
    <row r="4" spans="1:5" ht="33.75" customHeight="1">
      <c r="A4">
        <v>4741</v>
      </c>
      <c r="B4" t="s">
        <v>6470</v>
      </c>
      <c r="C4" t="s">
        <v>6471</v>
      </c>
      <c r="D4"/>
      <c r="E4" s="289">
        <v>140.46</v>
      </c>
    </row>
    <row r="5" spans="1:5" ht="37.5" customHeight="1">
      <c r="A5">
        <v>370</v>
      </c>
      <c r="B5" s="396" t="s">
        <v>6472</v>
      </c>
      <c r="C5" t="s">
        <v>7</v>
      </c>
      <c r="D5"/>
      <c r="E5" s="289">
        <v>90</v>
      </c>
    </row>
    <row r="6" spans="1:5" ht="14.25">
      <c r="A6">
        <v>13284</v>
      </c>
      <c r="B6" t="s">
        <v>6473</v>
      </c>
      <c r="C6" t="s">
        <v>3</v>
      </c>
      <c r="D6"/>
      <c r="E6" s="289">
        <v>0.61</v>
      </c>
    </row>
    <row r="7" spans="1:5" ht="14.25">
      <c r="A7"/>
      <c r="B7"/>
      <c r="C7"/>
      <c r="D7"/>
      <c r="E7" s="289"/>
    </row>
    <row r="8" spans="1:5" ht="14.25">
      <c r="A8"/>
      <c r="B8"/>
      <c r="C8"/>
      <c r="D8"/>
      <c r="E8" s="289"/>
    </row>
    <row r="9" spans="1:5" ht="14.25">
      <c r="A9"/>
      <c r="B9"/>
      <c r="C9"/>
      <c r="D9"/>
      <c r="E9" s="289"/>
    </row>
    <row r="10" spans="1:5" ht="14.25">
      <c r="A10"/>
      <c r="B10"/>
      <c r="C10"/>
      <c r="D10"/>
      <c r="E10" s="289"/>
    </row>
    <row r="11" spans="1:5" ht="14.25">
      <c r="A11"/>
      <c r="B11"/>
      <c r="C11"/>
      <c r="D11"/>
      <c r="E11" s="289"/>
    </row>
    <row r="12" spans="1:5" ht="14.25">
      <c r="A12"/>
      <c r="B12"/>
      <c r="C12"/>
      <c r="D12"/>
      <c r="E12" s="289"/>
    </row>
    <row r="13" spans="1:5" ht="14.25">
      <c r="A13"/>
      <c r="B13"/>
      <c r="C13"/>
      <c r="D13"/>
      <c r="E13" s="289"/>
    </row>
    <row r="14" spans="1:5" ht="14.25">
      <c r="A14"/>
      <c r="B14"/>
      <c r="C14"/>
      <c r="D14"/>
      <c r="E14" s="289"/>
    </row>
    <row r="15" spans="1:5" ht="14.25">
      <c r="A15"/>
      <c r="B15"/>
      <c r="C15"/>
      <c r="D15"/>
      <c r="E15" s="289"/>
    </row>
    <row r="16" spans="1:5" ht="14.25">
      <c r="A16"/>
      <c r="B16"/>
      <c r="C16"/>
      <c r="D16"/>
      <c r="E16" s="289"/>
    </row>
    <row r="17" spans="1:5" ht="14.25">
      <c r="A17"/>
      <c r="B17"/>
      <c r="C17"/>
      <c r="D17"/>
      <c r="E17" s="289"/>
    </row>
    <row r="18" spans="1:5" ht="14.25">
      <c r="A18"/>
      <c r="B18"/>
      <c r="C18"/>
      <c r="D18"/>
      <c r="E18" s="289"/>
    </row>
    <row r="19" spans="1:5" ht="14.25">
      <c r="A19"/>
      <c r="B19"/>
      <c r="C19"/>
      <c r="D19"/>
      <c r="E19" s="289"/>
    </row>
    <row r="20" spans="1:5" ht="14.25">
      <c r="A20"/>
      <c r="B20"/>
      <c r="C20"/>
      <c r="D20"/>
      <c r="E20" s="289"/>
    </row>
    <row r="21" spans="1:5" ht="14.25">
      <c r="A21"/>
      <c r="B21"/>
      <c r="C21"/>
      <c r="D21"/>
      <c r="E21" s="289"/>
    </row>
    <row r="22" spans="1:5" ht="14.25">
      <c r="A22"/>
      <c r="B22"/>
      <c r="C22"/>
      <c r="D22"/>
      <c r="E22" s="289"/>
    </row>
    <row r="23" spans="1:5" ht="14.25">
      <c r="A23"/>
      <c r="B23"/>
      <c r="C23"/>
      <c r="D23"/>
      <c r="E23" s="289"/>
    </row>
    <row r="24" spans="1:5" ht="14.25">
      <c r="A24"/>
      <c r="B24"/>
      <c r="C24"/>
      <c r="D24"/>
      <c r="E24" s="289"/>
    </row>
    <row r="25" spans="1:5" ht="14.25">
      <c r="A25"/>
      <c r="B25"/>
      <c r="C25"/>
      <c r="D25"/>
      <c r="E25" s="289"/>
    </row>
    <row r="26" spans="1:5" ht="14.25">
      <c r="A26"/>
      <c r="B26"/>
      <c r="C26"/>
      <c r="D26"/>
      <c r="E26" s="289"/>
    </row>
    <row r="27" spans="1:5" ht="14.25">
      <c r="A27"/>
      <c r="B27"/>
      <c r="C27"/>
      <c r="D27"/>
      <c r="E27" s="289"/>
    </row>
    <row r="28" spans="1:5" ht="14.25">
      <c r="A28"/>
      <c r="B28"/>
      <c r="C28"/>
      <c r="D28"/>
      <c r="E28" s="289"/>
    </row>
    <row r="29" spans="1:5" ht="14.25">
      <c r="A29"/>
      <c r="B29"/>
      <c r="C29"/>
      <c r="D29"/>
      <c r="E29" s="289"/>
    </row>
    <row r="30" spans="1:5" ht="14.25">
      <c r="A30"/>
      <c r="B30"/>
      <c r="C30"/>
      <c r="D30"/>
      <c r="E30" s="289"/>
    </row>
    <row r="31" spans="1:5" ht="14.25">
      <c r="A31"/>
      <c r="B31"/>
      <c r="C31"/>
      <c r="D31"/>
      <c r="E31" s="289"/>
    </row>
    <row r="32" spans="1:5" ht="14.25">
      <c r="A32"/>
      <c r="B32"/>
      <c r="C32"/>
      <c r="D32"/>
      <c r="E32" s="289"/>
    </row>
    <row r="33" spans="1:5" ht="14.25">
      <c r="A33"/>
      <c r="B33"/>
      <c r="C33"/>
      <c r="D33"/>
      <c r="E33" s="289"/>
    </row>
    <row r="34" spans="1:5" ht="14.25">
      <c r="A34"/>
      <c r="B34"/>
      <c r="C34"/>
      <c r="D34"/>
      <c r="E34" s="289"/>
    </row>
    <row r="35" spans="1:5" ht="14.25">
      <c r="A35"/>
      <c r="B35"/>
      <c r="C35"/>
      <c r="D35"/>
      <c r="E35" s="289"/>
    </row>
    <row r="36" spans="1:5" ht="14.25">
      <c r="A36"/>
      <c r="B36"/>
      <c r="C36"/>
      <c r="D36"/>
      <c r="E36" s="289"/>
    </row>
    <row r="37" spans="1:5" ht="14.25">
      <c r="A37"/>
      <c r="B37"/>
      <c r="C37"/>
      <c r="D37"/>
      <c r="E37" s="289"/>
    </row>
    <row r="38" spans="1:5" ht="14.25">
      <c r="A38"/>
      <c r="B38"/>
      <c r="C38"/>
      <c r="D38"/>
      <c r="E38" s="289"/>
    </row>
    <row r="39" spans="1:5" ht="14.25">
      <c r="A39"/>
      <c r="B39"/>
      <c r="C39"/>
      <c r="D39"/>
      <c r="E39" s="289"/>
    </row>
    <row r="40" spans="1:5" ht="14.25">
      <c r="A40"/>
      <c r="B40"/>
      <c r="C40"/>
      <c r="D40"/>
      <c r="E40" s="289"/>
    </row>
    <row r="41" spans="1:5" ht="14.25">
      <c r="A41"/>
      <c r="B41"/>
      <c r="C41"/>
      <c r="D41"/>
      <c r="E41" s="289"/>
    </row>
    <row r="42" spans="1:5" ht="14.25">
      <c r="A42"/>
      <c r="B42"/>
      <c r="C42"/>
      <c r="D42"/>
      <c r="E42" s="289"/>
    </row>
    <row r="43" spans="1:5" ht="14.25">
      <c r="A43"/>
      <c r="B43"/>
      <c r="C43"/>
      <c r="D43"/>
      <c r="E43" s="289"/>
    </row>
    <row r="44" spans="1:5" ht="14.25">
      <c r="A44"/>
      <c r="B44"/>
      <c r="C44"/>
      <c r="D44"/>
      <c r="E44" s="289"/>
    </row>
    <row r="45" spans="1:5" ht="14.25">
      <c r="A45"/>
      <c r="B45"/>
      <c r="C45"/>
      <c r="D45"/>
      <c r="E45" s="289"/>
    </row>
    <row r="46" spans="1:5" ht="14.25">
      <c r="A46"/>
      <c r="B46"/>
      <c r="C46"/>
      <c r="D46"/>
      <c r="E46" s="289"/>
    </row>
    <row r="47" spans="1:5" ht="14.25">
      <c r="A47"/>
      <c r="B47"/>
      <c r="C47"/>
      <c r="D47"/>
      <c r="E47" s="289"/>
    </row>
    <row r="48" spans="1:5" ht="14.25">
      <c r="A48"/>
      <c r="B48"/>
      <c r="C48"/>
      <c r="D48"/>
      <c r="E48" s="289"/>
    </row>
    <row r="49" spans="1:5" ht="14.25">
      <c r="A49"/>
      <c r="B49"/>
      <c r="C49"/>
      <c r="D49"/>
      <c r="E49" s="289"/>
    </row>
    <row r="50" spans="1:5" ht="14.25">
      <c r="A50"/>
      <c r="B50"/>
      <c r="C50"/>
      <c r="D50"/>
      <c r="E50" s="289"/>
    </row>
    <row r="51" spans="1:5" ht="14.25">
      <c r="A51"/>
      <c r="B51"/>
      <c r="C51"/>
      <c r="D51"/>
      <c r="E51" s="289"/>
    </row>
    <row r="52" spans="1:5" ht="14.25">
      <c r="A52"/>
      <c r="B52"/>
      <c r="C52"/>
      <c r="D52"/>
      <c r="E52" s="289"/>
    </row>
    <row r="53" spans="1:5" ht="14.25">
      <c r="A53"/>
      <c r="B53"/>
      <c r="C53"/>
      <c r="D53"/>
      <c r="E53" s="289"/>
    </row>
    <row r="54" spans="1:5" ht="14.25">
      <c r="A54"/>
      <c r="B54"/>
      <c r="C54"/>
      <c r="D54"/>
      <c r="E54" s="289"/>
    </row>
    <row r="55" spans="1:5" ht="14.25">
      <c r="A55"/>
      <c r="B55"/>
      <c r="C55"/>
      <c r="D55"/>
      <c r="E55" s="289"/>
    </row>
    <row r="56" spans="1:5" ht="14.25">
      <c r="A56"/>
      <c r="B56"/>
      <c r="C56"/>
      <c r="D56"/>
      <c r="E56" s="289"/>
    </row>
    <row r="57" spans="1:5" ht="14.25">
      <c r="A57"/>
      <c r="B57"/>
      <c r="C57"/>
      <c r="D57"/>
      <c r="E57" s="289"/>
    </row>
    <row r="58" spans="1:5" ht="14.25">
      <c r="A58"/>
      <c r="B58"/>
      <c r="C58"/>
      <c r="D58"/>
      <c r="E58" s="289"/>
    </row>
    <row r="59" spans="1:5" ht="14.25">
      <c r="A59"/>
      <c r="B59"/>
      <c r="C59"/>
      <c r="D59"/>
      <c r="E59" s="289"/>
    </row>
    <row r="60" spans="1:5" ht="14.25">
      <c r="A60"/>
      <c r="B60"/>
      <c r="C60"/>
      <c r="D60"/>
      <c r="E60" s="289"/>
    </row>
    <row r="61" spans="1:5" ht="14.25">
      <c r="A61"/>
      <c r="B61"/>
      <c r="C61"/>
      <c r="D61"/>
      <c r="E61" s="289"/>
    </row>
    <row r="62" spans="1:5" ht="14.25">
      <c r="A62"/>
      <c r="B62"/>
      <c r="C62"/>
      <c r="D62"/>
      <c r="E62" s="289"/>
    </row>
    <row r="63" spans="1:5" ht="14.25">
      <c r="A63"/>
      <c r="B63"/>
      <c r="C63"/>
      <c r="D63"/>
      <c r="E63" s="289"/>
    </row>
    <row r="64" spans="1:5" ht="14.25">
      <c r="A64"/>
      <c r="B64"/>
      <c r="C64"/>
      <c r="D64"/>
      <c r="E64" s="289"/>
    </row>
    <row r="65" spans="1:5" ht="14.25">
      <c r="A65"/>
      <c r="B65"/>
      <c r="C65"/>
      <c r="D65"/>
      <c r="E65" s="289"/>
    </row>
    <row r="66" spans="1:5" ht="14.25">
      <c r="A66"/>
      <c r="B66"/>
      <c r="C66"/>
      <c r="D66"/>
      <c r="E66" s="289"/>
    </row>
    <row r="67" spans="1:5" ht="14.25">
      <c r="A67"/>
      <c r="B67"/>
      <c r="C67"/>
      <c r="D67"/>
      <c r="E67" s="289"/>
    </row>
    <row r="68" spans="1:5" ht="14.25">
      <c r="A68"/>
      <c r="B68"/>
      <c r="C68"/>
      <c r="D68"/>
      <c r="E68" s="289"/>
    </row>
    <row r="69" spans="1:5" ht="14.25">
      <c r="A69"/>
      <c r="B69"/>
      <c r="C69"/>
      <c r="D69"/>
      <c r="E69" s="289"/>
    </row>
    <row r="70" spans="1:5" ht="14.25">
      <c r="A70"/>
      <c r="B70"/>
      <c r="C70"/>
      <c r="D70"/>
      <c r="E70" s="289"/>
    </row>
    <row r="71" spans="1:5" ht="14.25">
      <c r="A71"/>
      <c r="B71"/>
      <c r="C71"/>
      <c r="D71"/>
      <c r="E71" s="289"/>
    </row>
    <row r="72" spans="1:5" ht="14.25">
      <c r="A72"/>
      <c r="B72"/>
      <c r="C72"/>
      <c r="D72"/>
      <c r="E72" s="289"/>
    </row>
    <row r="73" spans="1:5" ht="14.25">
      <c r="A73"/>
      <c r="B73"/>
      <c r="C73"/>
      <c r="D73"/>
      <c r="E73" s="289"/>
    </row>
    <row r="74" spans="1:5" ht="14.25">
      <c r="A74"/>
      <c r="B74"/>
      <c r="C74"/>
      <c r="D74"/>
      <c r="E74" s="289"/>
    </row>
    <row r="75" spans="1:5" ht="14.25">
      <c r="A75"/>
      <c r="B75"/>
      <c r="C75"/>
      <c r="D75"/>
      <c r="E75" s="289"/>
    </row>
    <row r="76" spans="1:5" ht="14.25">
      <c r="A76"/>
      <c r="B76"/>
      <c r="C76"/>
      <c r="D76"/>
      <c r="E76" s="289"/>
    </row>
    <row r="77" spans="1:5" ht="14.25">
      <c r="A77"/>
      <c r="B77"/>
      <c r="C77"/>
      <c r="D77"/>
      <c r="E77" s="289"/>
    </row>
    <row r="78" spans="1:5" ht="14.25">
      <c r="A78"/>
      <c r="B78"/>
      <c r="C78"/>
      <c r="D78"/>
      <c r="E78" s="289"/>
    </row>
    <row r="79" spans="1:5" ht="14.25">
      <c r="A79"/>
      <c r="B79"/>
      <c r="C79"/>
      <c r="D79"/>
      <c r="E79" s="289"/>
    </row>
    <row r="80" spans="1:5" ht="14.25">
      <c r="A80"/>
      <c r="B80"/>
      <c r="C80"/>
      <c r="D80"/>
      <c r="E80" s="289"/>
    </row>
    <row r="81" spans="1:5" ht="14.25">
      <c r="A81"/>
      <c r="B81"/>
      <c r="C81"/>
      <c r="D81"/>
      <c r="E81" s="289"/>
    </row>
    <row r="82" spans="1:5" ht="14.25">
      <c r="A82"/>
      <c r="B82"/>
      <c r="C82"/>
      <c r="D82"/>
      <c r="E82" s="289"/>
    </row>
    <row r="83" spans="1:5" ht="14.25">
      <c r="A83"/>
      <c r="B83"/>
      <c r="C83"/>
      <c r="D83"/>
      <c r="E83" s="289"/>
    </row>
    <row r="84" spans="1:5" ht="14.25">
      <c r="A84"/>
      <c r="B84"/>
      <c r="C84"/>
      <c r="D84"/>
      <c r="E84" s="289"/>
    </row>
    <row r="85" spans="1:5" ht="14.25">
      <c r="A85"/>
      <c r="B85"/>
      <c r="C85"/>
      <c r="D85"/>
      <c r="E85" s="289"/>
    </row>
    <row r="86" spans="1:5" ht="14.25">
      <c r="A86"/>
      <c r="B86"/>
      <c r="C86"/>
      <c r="D86"/>
      <c r="E86" s="289"/>
    </row>
    <row r="87" spans="1:5" ht="14.25">
      <c r="A87"/>
      <c r="B87"/>
      <c r="C87"/>
      <c r="D87"/>
      <c r="E87" s="289"/>
    </row>
    <row r="88" spans="1:5" ht="14.25">
      <c r="A88"/>
      <c r="B88"/>
      <c r="C88"/>
      <c r="D88"/>
      <c r="E88" s="289"/>
    </row>
    <row r="89" spans="1:5" ht="14.25">
      <c r="A89"/>
      <c r="B89"/>
      <c r="C89"/>
      <c r="D89"/>
      <c r="E89" s="289"/>
    </row>
    <row r="90" spans="1:5" ht="14.25">
      <c r="A90"/>
      <c r="B90"/>
      <c r="C90"/>
      <c r="D90"/>
      <c r="E90" s="289"/>
    </row>
    <row r="91" spans="1:5" ht="14.25">
      <c r="A91"/>
      <c r="B91"/>
      <c r="C91"/>
      <c r="D91"/>
      <c r="E91" s="289"/>
    </row>
    <row r="92" spans="1:5" ht="14.25">
      <c r="A92"/>
      <c r="B92"/>
      <c r="C92"/>
      <c r="D92"/>
      <c r="E92" s="289"/>
    </row>
    <row r="93" spans="1:5" ht="14.25">
      <c r="A93"/>
      <c r="B93"/>
      <c r="C93"/>
      <c r="D93"/>
      <c r="E93" s="289"/>
    </row>
    <row r="94" spans="1:5" ht="14.25">
      <c r="A94"/>
      <c r="B94"/>
      <c r="C94"/>
      <c r="D94"/>
      <c r="E94" s="289"/>
    </row>
    <row r="95" spans="1:5" ht="14.25">
      <c r="A95"/>
      <c r="B95"/>
      <c r="C95"/>
      <c r="D95"/>
      <c r="E95" s="289"/>
    </row>
    <row r="96" spans="1:5" ht="14.25">
      <c r="A96"/>
      <c r="B96"/>
      <c r="C96"/>
      <c r="D96"/>
      <c r="E96" s="289"/>
    </row>
    <row r="97" spans="1:5" ht="14.25">
      <c r="A97"/>
      <c r="B97"/>
      <c r="C97"/>
      <c r="D97"/>
      <c r="E97" s="289"/>
    </row>
    <row r="98" spans="1:5" ht="14.25">
      <c r="A98"/>
      <c r="B98"/>
      <c r="C98"/>
      <c r="D98"/>
      <c r="E98" s="289"/>
    </row>
    <row r="99" spans="1:5" ht="14.25">
      <c r="A99"/>
      <c r="B99"/>
      <c r="C99"/>
      <c r="D99"/>
      <c r="E99" s="289"/>
    </row>
    <row r="100" spans="1:5" ht="14.25">
      <c r="A100"/>
      <c r="B100"/>
      <c r="C100"/>
      <c r="D100"/>
      <c r="E100" s="289"/>
    </row>
    <row r="101" spans="1:5" ht="14.25">
      <c r="A101"/>
      <c r="B101"/>
      <c r="C101"/>
      <c r="D101"/>
      <c r="E101" s="289"/>
    </row>
    <row r="102" spans="1:5" ht="14.25">
      <c r="A102"/>
      <c r="B102"/>
      <c r="C102"/>
      <c r="D102"/>
      <c r="E102" s="289"/>
    </row>
    <row r="103" spans="1:5" ht="14.25">
      <c r="A103"/>
      <c r="B103"/>
      <c r="C103"/>
      <c r="D103"/>
      <c r="E103" s="289"/>
    </row>
    <row r="104" spans="1:5" ht="14.25">
      <c r="A104"/>
      <c r="B104"/>
      <c r="C104"/>
      <c r="D104"/>
      <c r="E104" s="289"/>
    </row>
    <row r="105" spans="1:5" ht="14.25">
      <c r="A105"/>
      <c r="B105"/>
      <c r="C105"/>
      <c r="D105"/>
      <c r="E105" s="289"/>
    </row>
    <row r="106" spans="1:5" ht="14.25">
      <c r="A106"/>
      <c r="B106"/>
      <c r="C106"/>
      <c r="D106"/>
      <c r="E106" s="289"/>
    </row>
    <row r="107" spans="1:5" ht="14.25">
      <c r="A107"/>
      <c r="B107"/>
      <c r="C107"/>
      <c r="D107"/>
      <c r="E107" s="289"/>
    </row>
    <row r="108" spans="1:5" ht="14.25">
      <c r="A108"/>
      <c r="B108"/>
      <c r="C108"/>
      <c r="D108"/>
      <c r="E108" s="289"/>
    </row>
    <row r="109" spans="1:5" ht="14.25">
      <c r="A109"/>
      <c r="B109"/>
      <c r="C109"/>
      <c r="D109"/>
      <c r="E109" s="289"/>
    </row>
    <row r="110" spans="1:5" ht="14.25">
      <c r="A110"/>
      <c r="B110"/>
      <c r="C110"/>
      <c r="D110"/>
      <c r="E110" s="289"/>
    </row>
    <row r="111" spans="1:5" ht="14.25">
      <c r="A111"/>
      <c r="B111"/>
      <c r="C111"/>
      <c r="D111"/>
      <c r="E111" s="289"/>
    </row>
    <row r="112" spans="1:5" ht="14.25">
      <c r="A112"/>
      <c r="B112"/>
      <c r="C112"/>
      <c r="D112"/>
      <c r="E112" s="289"/>
    </row>
    <row r="113" spans="1:5" ht="14.25">
      <c r="A113"/>
      <c r="B113"/>
      <c r="C113"/>
      <c r="D113"/>
      <c r="E113" s="289"/>
    </row>
    <row r="114" spans="1:5" ht="14.25">
      <c r="A114"/>
      <c r="B114"/>
      <c r="C114"/>
      <c r="D114"/>
      <c r="E114" s="289"/>
    </row>
    <row r="115" spans="1:5" ht="14.25">
      <c r="A115"/>
      <c r="B115"/>
      <c r="C115"/>
      <c r="D115"/>
      <c r="E115" s="289"/>
    </row>
    <row r="116" spans="1:5" ht="14.25">
      <c r="A116"/>
      <c r="B116"/>
      <c r="C116"/>
      <c r="D116"/>
      <c r="E116" s="289"/>
    </row>
    <row r="117" spans="1:5" ht="14.25">
      <c r="A117"/>
      <c r="B117"/>
      <c r="C117"/>
      <c r="D117"/>
      <c r="E117" s="289"/>
    </row>
    <row r="118" spans="1:5" ht="14.25">
      <c r="A118"/>
      <c r="B118"/>
      <c r="C118"/>
      <c r="D118"/>
      <c r="E118" s="289"/>
    </row>
    <row r="119" spans="1:5" ht="14.25">
      <c r="A119"/>
      <c r="B119"/>
      <c r="C119"/>
      <c r="D119"/>
      <c r="E119" s="289"/>
    </row>
    <row r="120" spans="1:5" ht="14.25">
      <c r="A120"/>
      <c r="B120"/>
      <c r="C120"/>
      <c r="D120"/>
      <c r="E120" s="289"/>
    </row>
    <row r="121" spans="1:5" ht="14.25">
      <c r="A121"/>
      <c r="B121"/>
      <c r="C121"/>
      <c r="D121"/>
      <c r="E121" s="289"/>
    </row>
    <row r="122" spans="1:5" ht="14.25">
      <c r="A122"/>
      <c r="B122"/>
      <c r="C122"/>
      <c r="D122"/>
      <c r="E122" s="289"/>
    </row>
    <row r="123" spans="1:5" ht="14.25">
      <c r="A123"/>
      <c r="B123"/>
      <c r="C123"/>
      <c r="D123"/>
      <c r="E123" s="289"/>
    </row>
    <row r="124" spans="1:5" ht="14.25">
      <c r="A124"/>
      <c r="B124"/>
      <c r="C124"/>
      <c r="D124"/>
      <c r="E124" s="289"/>
    </row>
    <row r="125" spans="1:5" ht="14.25">
      <c r="A125"/>
      <c r="B125"/>
      <c r="C125"/>
      <c r="D125"/>
      <c r="E125" s="289"/>
    </row>
    <row r="126" spans="1:5" ht="14.25">
      <c r="A126"/>
      <c r="B126"/>
      <c r="C126"/>
      <c r="D126"/>
      <c r="E126" s="289"/>
    </row>
    <row r="127" spans="1:5" ht="14.25">
      <c r="A127"/>
      <c r="B127"/>
      <c r="C127"/>
      <c r="D127"/>
      <c r="E127" s="289"/>
    </row>
    <row r="128" spans="1:5" ht="14.25">
      <c r="A128"/>
      <c r="B128"/>
      <c r="C128"/>
      <c r="D128"/>
      <c r="E128" s="289"/>
    </row>
    <row r="129" spans="1:5" ht="14.25">
      <c r="A129"/>
      <c r="B129"/>
      <c r="C129"/>
      <c r="D129"/>
      <c r="E129" s="289"/>
    </row>
    <row r="130" spans="1:5" ht="14.25">
      <c r="A130"/>
      <c r="B130"/>
      <c r="C130"/>
      <c r="D130"/>
      <c r="E130" s="289"/>
    </row>
    <row r="131" spans="1:5" ht="14.25">
      <c r="A131"/>
      <c r="B131"/>
      <c r="C131"/>
      <c r="D131"/>
      <c r="E131" s="289"/>
    </row>
    <row r="132" spans="1:5" ht="14.25">
      <c r="A132"/>
      <c r="B132"/>
      <c r="C132"/>
      <c r="D132"/>
      <c r="E132" s="289"/>
    </row>
    <row r="133" spans="1:5" ht="14.25">
      <c r="A133"/>
      <c r="B133"/>
      <c r="C133"/>
      <c r="D133"/>
      <c r="E133" s="289"/>
    </row>
    <row r="134" spans="1:5" ht="14.25">
      <c r="A134"/>
      <c r="B134"/>
      <c r="C134"/>
      <c r="D134"/>
      <c r="E134" s="289"/>
    </row>
    <row r="135" spans="1:5" ht="14.25">
      <c r="A135"/>
      <c r="B135"/>
      <c r="C135"/>
      <c r="D135"/>
      <c r="E135" s="289"/>
    </row>
    <row r="136" spans="1:5" ht="14.25">
      <c r="A136"/>
      <c r="B136"/>
      <c r="C136"/>
      <c r="D136"/>
      <c r="E136" s="289"/>
    </row>
    <row r="137" spans="1:5" ht="14.25">
      <c r="A137"/>
      <c r="B137"/>
      <c r="C137"/>
      <c r="D137"/>
      <c r="E137" s="289"/>
    </row>
    <row r="138" spans="1:5" ht="14.25">
      <c r="A138"/>
      <c r="B138"/>
      <c r="C138"/>
      <c r="D138"/>
      <c r="E138" s="289"/>
    </row>
    <row r="139" spans="1:5" ht="14.25">
      <c r="A139"/>
      <c r="B139"/>
      <c r="C139"/>
      <c r="D139"/>
      <c r="E139" s="363"/>
    </row>
    <row r="140" spans="1:5" ht="14.25">
      <c r="A140"/>
      <c r="B140"/>
      <c r="C140"/>
      <c r="D140"/>
      <c r="E140" s="363"/>
    </row>
    <row r="141" spans="1:5" ht="14.25">
      <c r="A141"/>
      <c r="B141"/>
      <c r="C141"/>
      <c r="D141"/>
      <c r="E141" s="363"/>
    </row>
    <row r="142" spans="1:5" ht="14.25">
      <c r="A142"/>
      <c r="B142"/>
      <c r="C142"/>
      <c r="D142"/>
      <c r="E142" s="363"/>
    </row>
    <row r="143" spans="1:5" ht="14.25">
      <c r="A143"/>
      <c r="B143"/>
      <c r="C143"/>
      <c r="D143"/>
      <c r="E143" s="289"/>
    </row>
    <row r="144" spans="1:5" ht="14.25">
      <c r="A144"/>
      <c r="B144"/>
      <c r="C144"/>
      <c r="D144"/>
      <c r="E144" s="289"/>
    </row>
    <row r="145" spans="1:5" ht="14.25">
      <c r="A145"/>
      <c r="B145"/>
      <c r="C145"/>
      <c r="D145"/>
      <c r="E145" s="289"/>
    </row>
    <row r="146" spans="1:5" ht="14.25">
      <c r="A146"/>
      <c r="B146"/>
      <c r="C146"/>
      <c r="D146"/>
      <c r="E146" s="289"/>
    </row>
    <row r="147" spans="1:5" ht="14.25">
      <c r="A147"/>
      <c r="B147"/>
      <c r="C147"/>
      <c r="D147"/>
      <c r="E147" s="363"/>
    </row>
    <row r="148" spans="1:5" ht="14.25">
      <c r="A148"/>
      <c r="B148"/>
      <c r="C148"/>
      <c r="D148"/>
      <c r="E148" s="289"/>
    </row>
    <row r="149" spans="1:5" ht="14.25">
      <c r="A149"/>
      <c r="B149"/>
      <c r="C149"/>
      <c r="D149"/>
      <c r="E149" s="363"/>
    </row>
    <row r="150" spans="1:5" ht="14.25">
      <c r="A150"/>
      <c r="B150"/>
      <c r="C150"/>
      <c r="D150"/>
      <c r="E150" s="289"/>
    </row>
    <row r="151" spans="1:5" ht="14.25">
      <c r="A151"/>
      <c r="B151"/>
      <c r="C151"/>
      <c r="D151"/>
      <c r="E151" s="363"/>
    </row>
    <row r="152" spans="1:5" ht="14.25">
      <c r="A152"/>
      <c r="B152"/>
      <c r="C152"/>
      <c r="D152"/>
      <c r="E152" s="289"/>
    </row>
    <row r="153" spans="1:5" ht="14.25">
      <c r="A153"/>
      <c r="B153"/>
      <c r="C153"/>
      <c r="D153"/>
      <c r="E153" s="363"/>
    </row>
    <row r="154" spans="1:5" ht="14.25">
      <c r="A154"/>
      <c r="B154"/>
      <c r="C154"/>
      <c r="D154"/>
      <c r="E154" s="289"/>
    </row>
    <row r="155" spans="1:5" ht="14.25">
      <c r="A155"/>
      <c r="B155"/>
      <c r="C155"/>
      <c r="D155"/>
      <c r="E155" s="363"/>
    </row>
    <row r="156" spans="1:5" ht="14.25">
      <c r="A156"/>
      <c r="B156"/>
      <c r="C156"/>
      <c r="D156"/>
      <c r="E156" s="289"/>
    </row>
    <row r="157" spans="1:5" ht="14.25">
      <c r="A157"/>
      <c r="B157"/>
      <c r="C157"/>
      <c r="D157"/>
      <c r="E157" s="363"/>
    </row>
    <row r="158" spans="1:5" ht="14.25">
      <c r="A158"/>
      <c r="B158"/>
      <c r="C158"/>
      <c r="D158"/>
      <c r="E158" s="289"/>
    </row>
    <row r="159" spans="1:5" ht="14.25">
      <c r="A159"/>
      <c r="B159"/>
      <c r="C159"/>
      <c r="D159"/>
      <c r="E159" s="363"/>
    </row>
    <row r="160" spans="1:5" ht="14.25">
      <c r="A160"/>
      <c r="B160"/>
      <c r="C160"/>
      <c r="D160"/>
      <c r="E160" s="289"/>
    </row>
    <row r="161" spans="1:5" ht="14.25">
      <c r="A161"/>
      <c r="B161"/>
      <c r="C161"/>
      <c r="D161"/>
      <c r="E161" s="289"/>
    </row>
    <row r="162" spans="1:5" ht="14.25">
      <c r="A162"/>
      <c r="B162"/>
      <c r="C162"/>
      <c r="D162"/>
      <c r="E162" s="289"/>
    </row>
    <row r="163" spans="1:5" ht="14.25">
      <c r="A163"/>
      <c r="B163"/>
      <c r="C163"/>
      <c r="D163"/>
      <c r="E163" s="289"/>
    </row>
    <row r="164" spans="1:5" ht="14.25">
      <c r="A164"/>
      <c r="B164"/>
      <c r="C164"/>
      <c r="D164"/>
      <c r="E164" s="289"/>
    </row>
    <row r="165" spans="1:5" ht="14.25">
      <c r="A165"/>
      <c r="B165"/>
      <c r="C165"/>
      <c r="D165"/>
      <c r="E165" s="289"/>
    </row>
    <row r="166" spans="1:5" ht="14.25">
      <c r="A166"/>
      <c r="B166"/>
      <c r="C166"/>
      <c r="D166"/>
      <c r="E166" s="289"/>
    </row>
    <row r="167" spans="1:5" ht="14.25">
      <c r="A167"/>
      <c r="B167"/>
      <c r="C167"/>
      <c r="D167"/>
      <c r="E167" s="289"/>
    </row>
    <row r="168" spans="1:5" ht="14.25">
      <c r="A168"/>
      <c r="B168"/>
      <c r="C168"/>
      <c r="D168"/>
      <c r="E168" s="289"/>
    </row>
    <row r="169" spans="1:5" ht="14.25">
      <c r="A169"/>
      <c r="B169"/>
      <c r="C169"/>
      <c r="D169"/>
      <c r="E169" s="289"/>
    </row>
    <row r="170" spans="1:5" ht="14.25">
      <c r="A170"/>
      <c r="B170"/>
      <c r="C170"/>
      <c r="D170"/>
      <c r="E170" s="289"/>
    </row>
    <row r="171" spans="1:5" ht="14.25">
      <c r="A171"/>
      <c r="B171"/>
      <c r="C171"/>
      <c r="D171"/>
      <c r="E171" s="289"/>
    </row>
    <row r="172" spans="1:5" ht="14.25">
      <c r="A172"/>
      <c r="B172"/>
      <c r="C172"/>
      <c r="D172"/>
      <c r="E172" s="289"/>
    </row>
    <row r="173" spans="1:5" ht="14.25">
      <c r="A173"/>
      <c r="B173"/>
      <c r="C173"/>
      <c r="D173"/>
      <c r="E173" s="289"/>
    </row>
    <row r="174" spans="1:5" ht="14.25">
      <c r="A174"/>
      <c r="B174"/>
      <c r="C174"/>
      <c r="D174"/>
      <c r="E174" s="363"/>
    </row>
    <row r="175" spans="1:5" ht="14.25">
      <c r="A175"/>
      <c r="B175"/>
      <c r="C175"/>
      <c r="D175"/>
      <c r="E175" s="289"/>
    </row>
    <row r="176" spans="1:5" ht="14.25">
      <c r="A176"/>
      <c r="B176"/>
      <c r="C176"/>
      <c r="D176"/>
      <c r="E176" s="363"/>
    </row>
    <row r="177" spans="1:5" ht="14.25">
      <c r="A177"/>
      <c r="B177"/>
      <c r="C177"/>
      <c r="D177"/>
      <c r="E177" s="363"/>
    </row>
    <row r="178" spans="1:5" ht="14.25">
      <c r="A178"/>
      <c r="B178"/>
      <c r="C178"/>
      <c r="D178"/>
      <c r="E178" s="289"/>
    </row>
    <row r="179" spans="1:5" ht="14.25">
      <c r="A179"/>
      <c r="B179"/>
      <c r="C179"/>
      <c r="D179"/>
      <c r="E179" s="289"/>
    </row>
    <row r="180" spans="1:5" ht="14.25">
      <c r="A180"/>
      <c r="B180"/>
      <c r="C180"/>
      <c r="D180"/>
      <c r="E180" s="289"/>
    </row>
    <row r="181" spans="1:5" ht="14.25">
      <c r="A181"/>
      <c r="B181"/>
      <c r="C181"/>
      <c r="D181"/>
      <c r="E181" s="289"/>
    </row>
    <row r="182" spans="1:5" ht="14.25">
      <c r="A182"/>
      <c r="B182"/>
      <c r="C182"/>
      <c r="D182"/>
      <c r="E182" s="289"/>
    </row>
    <row r="183" spans="1:5" ht="14.25">
      <c r="A183"/>
      <c r="B183"/>
      <c r="C183"/>
      <c r="D183"/>
      <c r="E183" s="289"/>
    </row>
    <row r="184" spans="1:5" ht="14.25">
      <c r="A184"/>
      <c r="B184"/>
      <c r="C184"/>
      <c r="D184"/>
      <c r="E184" s="289"/>
    </row>
    <row r="185" spans="1:5" ht="14.25">
      <c r="A185"/>
      <c r="B185"/>
      <c r="C185"/>
      <c r="D185"/>
      <c r="E185" s="289"/>
    </row>
    <row r="186" spans="1:5" ht="14.25">
      <c r="A186"/>
      <c r="B186"/>
      <c r="C186"/>
      <c r="D186"/>
      <c r="E186" s="289"/>
    </row>
    <row r="187" spans="1:5" ht="14.25">
      <c r="A187"/>
      <c r="B187"/>
      <c r="C187"/>
      <c r="D187"/>
      <c r="E187" s="289"/>
    </row>
    <row r="188" spans="1:5" ht="14.25">
      <c r="A188"/>
      <c r="B188"/>
      <c r="C188"/>
      <c r="D188"/>
      <c r="E188" s="289"/>
    </row>
    <row r="189" spans="1:5" ht="14.25">
      <c r="A189"/>
      <c r="B189"/>
      <c r="C189"/>
      <c r="D189"/>
      <c r="E189" s="289"/>
    </row>
    <row r="190" spans="1:5" ht="14.25">
      <c r="A190"/>
      <c r="B190"/>
      <c r="C190"/>
      <c r="D190"/>
      <c r="E190" s="289"/>
    </row>
    <row r="191" spans="1:5" ht="14.25">
      <c r="A191"/>
      <c r="B191"/>
      <c r="C191"/>
      <c r="D191"/>
      <c r="E191" s="289"/>
    </row>
    <row r="192" spans="1:5" ht="14.25">
      <c r="A192"/>
      <c r="B192"/>
      <c r="C192"/>
      <c r="D192"/>
      <c r="E192" s="289"/>
    </row>
    <row r="193" spans="1:5" ht="14.25">
      <c r="A193"/>
      <c r="B193"/>
      <c r="C193"/>
      <c r="D193"/>
      <c r="E193" s="289"/>
    </row>
    <row r="194" spans="1:5" ht="14.25">
      <c r="A194"/>
      <c r="B194"/>
      <c r="C194"/>
      <c r="D194"/>
      <c r="E194" s="289"/>
    </row>
    <row r="195" spans="1:5" ht="14.25">
      <c r="A195"/>
      <c r="B195"/>
      <c r="C195"/>
      <c r="D195"/>
      <c r="E195" s="289"/>
    </row>
    <row r="196" spans="1:5" ht="14.25">
      <c r="A196"/>
      <c r="B196"/>
      <c r="C196"/>
      <c r="D196"/>
      <c r="E196" s="289"/>
    </row>
    <row r="197" spans="1:5" ht="14.25">
      <c r="A197"/>
      <c r="B197"/>
      <c r="C197"/>
      <c r="D197"/>
      <c r="E197" s="289"/>
    </row>
    <row r="198" spans="1:5" ht="14.25">
      <c r="A198"/>
      <c r="B198"/>
      <c r="C198"/>
      <c r="D198"/>
      <c r="E198" s="289"/>
    </row>
    <row r="199" spans="1:5" ht="14.25">
      <c r="A199"/>
      <c r="B199"/>
      <c r="C199"/>
      <c r="D199"/>
      <c r="E199" s="289"/>
    </row>
    <row r="200" spans="1:5" ht="14.25">
      <c r="A200"/>
      <c r="B200"/>
      <c r="C200"/>
      <c r="D200"/>
      <c r="E200" s="289"/>
    </row>
    <row r="201" spans="1:5" ht="14.25">
      <c r="A201"/>
      <c r="B201"/>
      <c r="C201"/>
      <c r="D201"/>
      <c r="E201" s="289"/>
    </row>
    <row r="202" spans="1:5" ht="14.25">
      <c r="A202"/>
      <c r="B202"/>
      <c r="C202"/>
      <c r="D202"/>
      <c r="E202" s="289"/>
    </row>
    <row r="203" spans="1:5" ht="14.25">
      <c r="A203"/>
      <c r="B203"/>
      <c r="C203"/>
      <c r="D203"/>
      <c r="E203" s="289"/>
    </row>
    <row r="204" spans="1:5" ht="14.25">
      <c r="A204"/>
      <c r="B204"/>
      <c r="C204"/>
      <c r="D204"/>
      <c r="E204" s="289"/>
    </row>
    <row r="205" spans="1:5" ht="14.25">
      <c r="A205"/>
      <c r="B205"/>
      <c r="C205"/>
      <c r="D205"/>
      <c r="E205" s="289"/>
    </row>
    <row r="206" spans="1:5" ht="14.25">
      <c r="A206"/>
      <c r="B206"/>
      <c r="C206"/>
      <c r="D206"/>
      <c r="E206" s="363"/>
    </row>
    <row r="207" spans="1:5" ht="14.25">
      <c r="A207"/>
      <c r="B207"/>
      <c r="C207"/>
      <c r="D207"/>
      <c r="E207" s="289"/>
    </row>
    <row r="208" spans="1:5" ht="14.25">
      <c r="A208"/>
      <c r="B208"/>
      <c r="C208"/>
      <c r="D208"/>
      <c r="E208" s="289"/>
    </row>
    <row r="209" spans="1:5" ht="14.25">
      <c r="A209"/>
      <c r="B209"/>
      <c r="C209"/>
      <c r="D209"/>
      <c r="E209" s="289"/>
    </row>
    <row r="210" spans="1:5" ht="14.25">
      <c r="A210"/>
      <c r="B210"/>
      <c r="C210"/>
      <c r="D210"/>
      <c r="E210" s="289"/>
    </row>
    <row r="211" spans="1:5" ht="14.25">
      <c r="A211"/>
      <c r="B211"/>
      <c r="C211"/>
      <c r="D211"/>
      <c r="E211" s="289"/>
    </row>
    <row r="212" spans="1:5" ht="14.25">
      <c r="A212"/>
      <c r="B212"/>
      <c r="C212"/>
      <c r="D212"/>
      <c r="E212" s="289"/>
    </row>
    <row r="213" spans="1:5" ht="14.25">
      <c r="A213"/>
      <c r="B213"/>
      <c r="C213"/>
      <c r="D213"/>
      <c r="E213" s="289"/>
    </row>
    <row r="214" spans="1:5" ht="14.25">
      <c r="A214"/>
      <c r="B214"/>
      <c r="C214"/>
      <c r="D214"/>
      <c r="E214" s="289"/>
    </row>
    <row r="215" spans="1:5" ht="14.25">
      <c r="A215"/>
      <c r="B215"/>
      <c r="C215"/>
      <c r="D215"/>
      <c r="E215" s="289"/>
    </row>
    <row r="216" spans="1:5" ht="14.25">
      <c r="A216"/>
      <c r="B216"/>
      <c r="C216"/>
      <c r="D216"/>
      <c r="E216" s="289"/>
    </row>
    <row r="217" spans="1:5" ht="14.25">
      <c r="A217"/>
      <c r="B217"/>
      <c r="C217"/>
      <c r="D217"/>
      <c r="E217" s="289"/>
    </row>
    <row r="218" spans="1:5" ht="14.25">
      <c r="A218"/>
      <c r="B218"/>
      <c r="C218"/>
      <c r="D218"/>
      <c r="E218" s="289"/>
    </row>
    <row r="219" spans="1:5" ht="14.25">
      <c r="A219"/>
      <c r="B219"/>
      <c r="C219"/>
      <c r="D219"/>
      <c r="E219" s="289"/>
    </row>
    <row r="220" spans="1:5" ht="14.25">
      <c r="A220"/>
      <c r="B220"/>
      <c r="C220"/>
      <c r="D220"/>
      <c r="E220" s="289"/>
    </row>
    <row r="221" spans="1:5" ht="14.25">
      <c r="A221"/>
      <c r="B221"/>
      <c r="C221"/>
      <c r="D221"/>
      <c r="E221" s="289"/>
    </row>
    <row r="222" spans="1:5" ht="14.25">
      <c r="A222"/>
      <c r="B222"/>
      <c r="C222"/>
      <c r="D222"/>
      <c r="E222" s="289"/>
    </row>
    <row r="223" spans="1:5" ht="14.25">
      <c r="A223"/>
      <c r="B223"/>
      <c r="C223"/>
      <c r="D223"/>
      <c r="E223" s="363"/>
    </row>
    <row r="224" spans="1:5" ht="14.25">
      <c r="A224"/>
      <c r="B224"/>
      <c r="C224"/>
      <c r="D224"/>
      <c r="E224" s="289"/>
    </row>
    <row r="225" spans="1:5" ht="14.25">
      <c r="A225"/>
      <c r="B225"/>
      <c r="C225"/>
      <c r="D225"/>
      <c r="E225" s="289"/>
    </row>
    <row r="226" spans="1:5" ht="14.25">
      <c r="A226"/>
      <c r="B226"/>
      <c r="C226"/>
      <c r="D226"/>
      <c r="E226" s="363"/>
    </row>
    <row r="227" spans="1:5" ht="14.25">
      <c r="A227"/>
      <c r="B227"/>
      <c r="C227"/>
      <c r="D227"/>
      <c r="E227" s="289"/>
    </row>
    <row r="228" spans="1:5" ht="14.25">
      <c r="A228"/>
      <c r="B228"/>
      <c r="C228"/>
      <c r="D228"/>
      <c r="E228" s="289"/>
    </row>
    <row r="229" spans="1:5" ht="14.25">
      <c r="A229"/>
      <c r="B229"/>
      <c r="C229"/>
      <c r="D229"/>
      <c r="E229" s="289"/>
    </row>
    <row r="230" spans="1:5" ht="14.25">
      <c r="A230"/>
      <c r="B230"/>
      <c r="C230"/>
      <c r="D230"/>
      <c r="E230" s="289"/>
    </row>
    <row r="231" spans="1:5" ht="14.25">
      <c r="A231"/>
      <c r="B231"/>
      <c r="C231"/>
      <c r="D231"/>
      <c r="E231" s="289"/>
    </row>
    <row r="232" spans="1:5" ht="14.25">
      <c r="A232"/>
      <c r="B232"/>
      <c r="C232"/>
      <c r="D232"/>
      <c r="E232" s="289"/>
    </row>
    <row r="233" spans="1:5" ht="14.25">
      <c r="A233"/>
      <c r="B233"/>
      <c r="C233"/>
      <c r="D233"/>
      <c r="E233" s="289"/>
    </row>
    <row r="234" spans="1:5" ht="14.25">
      <c r="A234"/>
      <c r="B234"/>
      <c r="C234"/>
      <c r="D234"/>
      <c r="E234" s="289"/>
    </row>
    <row r="235" spans="1:5" ht="14.25">
      <c r="A235"/>
      <c r="B235"/>
      <c r="C235"/>
      <c r="D235"/>
      <c r="E235" s="289"/>
    </row>
    <row r="236" spans="1:5" ht="14.25">
      <c r="A236"/>
      <c r="B236"/>
      <c r="C236"/>
      <c r="D236"/>
      <c r="E236" s="289"/>
    </row>
    <row r="237" spans="1:5" ht="14.25">
      <c r="A237"/>
      <c r="B237"/>
      <c r="C237"/>
      <c r="D237"/>
      <c r="E237" s="289"/>
    </row>
    <row r="238" spans="1:5" ht="14.25">
      <c r="A238"/>
      <c r="B238"/>
      <c r="C238"/>
      <c r="D238"/>
      <c r="E238" s="289"/>
    </row>
    <row r="239" spans="1:5" ht="14.25">
      <c r="A239"/>
      <c r="B239"/>
      <c r="C239"/>
      <c r="D239"/>
      <c r="E239" s="289"/>
    </row>
    <row r="240" spans="1:5" ht="14.25">
      <c r="A240"/>
      <c r="B240"/>
      <c r="C240"/>
      <c r="D240"/>
      <c r="E240" s="289"/>
    </row>
    <row r="241" spans="1:5" ht="14.25">
      <c r="A241"/>
      <c r="B241"/>
      <c r="C241"/>
      <c r="D241"/>
      <c r="E241" s="289"/>
    </row>
    <row r="242" spans="1:5" ht="14.25">
      <c r="A242"/>
      <c r="B242"/>
      <c r="C242"/>
      <c r="D242"/>
      <c r="E242" s="363"/>
    </row>
    <row r="243" spans="1:5" ht="14.25">
      <c r="A243"/>
      <c r="B243"/>
      <c r="C243"/>
      <c r="D243"/>
      <c r="E243" s="289"/>
    </row>
    <row r="244" spans="1:5" ht="14.25">
      <c r="A244"/>
      <c r="B244"/>
      <c r="C244"/>
      <c r="D244"/>
      <c r="E244" s="363"/>
    </row>
    <row r="245" spans="1:5" ht="14.25">
      <c r="A245"/>
      <c r="B245"/>
      <c r="C245"/>
      <c r="D245"/>
      <c r="E245" s="289"/>
    </row>
    <row r="246" spans="1:5" ht="14.25">
      <c r="A246"/>
      <c r="B246"/>
      <c r="C246"/>
      <c r="D246"/>
      <c r="E246" s="363"/>
    </row>
    <row r="247" spans="1:5" ht="14.25">
      <c r="A247"/>
      <c r="B247"/>
      <c r="C247"/>
      <c r="D247"/>
      <c r="E247" s="363"/>
    </row>
    <row r="248" spans="1:5" ht="14.25">
      <c r="A248"/>
      <c r="B248"/>
      <c r="C248"/>
      <c r="D248"/>
      <c r="E248" s="363"/>
    </row>
    <row r="249" spans="1:5" ht="14.25">
      <c r="A249"/>
      <c r="B249"/>
      <c r="C249"/>
      <c r="D249"/>
      <c r="E249" s="363"/>
    </row>
    <row r="250" spans="1:5" ht="14.25">
      <c r="A250"/>
      <c r="B250"/>
      <c r="C250"/>
      <c r="D250"/>
      <c r="E250" s="363"/>
    </row>
    <row r="251" spans="1:5" ht="14.25">
      <c r="A251"/>
      <c r="B251"/>
      <c r="C251"/>
      <c r="D251"/>
      <c r="E251" s="363"/>
    </row>
    <row r="252" spans="1:5" ht="14.25">
      <c r="A252"/>
      <c r="B252"/>
      <c r="C252"/>
      <c r="D252"/>
      <c r="E252" s="363"/>
    </row>
    <row r="253" spans="1:5" ht="14.25">
      <c r="A253"/>
      <c r="B253"/>
      <c r="C253"/>
      <c r="D253"/>
      <c r="E253" s="363"/>
    </row>
    <row r="254" spans="1:5" ht="14.25">
      <c r="A254"/>
      <c r="B254"/>
      <c r="C254"/>
      <c r="D254"/>
      <c r="E254" s="363"/>
    </row>
    <row r="255" spans="1:5" ht="14.25">
      <c r="A255"/>
      <c r="B255"/>
      <c r="C255"/>
      <c r="D255"/>
      <c r="E255" s="363"/>
    </row>
    <row r="256" spans="1:5" ht="14.25">
      <c r="A256"/>
      <c r="B256"/>
      <c r="C256"/>
      <c r="D256"/>
      <c r="E256" s="363"/>
    </row>
    <row r="257" spans="1:5" ht="14.25">
      <c r="A257"/>
      <c r="B257"/>
      <c r="C257"/>
      <c r="D257"/>
      <c r="E257" s="363"/>
    </row>
    <row r="258" spans="1:5" ht="14.25">
      <c r="A258"/>
      <c r="B258"/>
      <c r="C258"/>
      <c r="D258"/>
      <c r="E258" s="363"/>
    </row>
    <row r="259" spans="1:5" ht="14.25">
      <c r="A259"/>
      <c r="B259"/>
      <c r="C259"/>
      <c r="D259"/>
      <c r="E259" s="363"/>
    </row>
    <row r="260" spans="1:5" ht="14.25">
      <c r="A260"/>
      <c r="B260"/>
      <c r="C260"/>
      <c r="D260"/>
      <c r="E260" s="363"/>
    </row>
    <row r="261" spans="1:5" ht="14.25">
      <c r="A261"/>
      <c r="B261"/>
      <c r="C261"/>
      <c r="D261"/>
      <c r="E261" s="363"/>
    </row>
    <row r="262" spans="1:5" ht="14.25">
      <c r="A262"/>
      <c r="B262"/>
      <c r="C262"/>
      <c r="D262"/>
      <c r="E262" s="363"/>
    </row>
    <row r="263" spans="1:5" ht="14.25">
      <c r="A263"/>
      <c r="B263"/>
      <c r="C263"/>
      <c r="D263"/>
      <c r="E263" s="363"/>
    </row>
    <row r="264" spans="1:5" ht="14.25">
      <c r="A264"/>
      <c r="B264"/>
      <c r="C264"/>
      <c r="D264"/>
      <c r="E264" s="363"/>
    </row>
    <row r="265" spans="1:5" ht="14.25">
      <c r="A265"/>
      <c r="B265"/>
      <c r="C265"/>
      <c r="D265"/>
      <c r="E265" s="363"/>
    </row>
    <row r="266" spans="1:5" ht="14.25">
      <c r="A266"/>
      <c r="B266"/>
      <c r="C266"/>
      <c r="D266"/>
      <c r="E266" s="363"/>
    </row>
    <row r="267" spans="1:5" ht="14.25">
      <c r="A267"/>
      <c r="B267"/>
      <c r="C267"/>
      <c r="D267"/>
      <c r="E267" s="363"/>
    </row>
    <row r="268" spans="1:5" ht="14.25">
      <c r="A268"/>
      <c r="B268"/>
      <c r="C268"/>
      <c r="D268"/>
      <c r="E268" s="363"/>
    </row>
    <row r="269" spans="1:5" ht="14.25">
      <c r="A269"/>
      <c r="B269"/>
      <c r="C269"/>
      <c r="D269"/>
      <c r="E269" s="363"/>
    </row>
    <row r="270" spans="1:5" ht="14.25">
      <c r="A270"/>
      <c r="B270"/>
      <c r="C270"/>
      <c r="D270"/>
      <c r="E270" s="363"/>
    </row>
    <row r="271" spans="1:5" ht="14.25">
      <c r="A271"/>
      <c r="B271"/>
      <c r="C271"/>
      <c r="D271"/>
      <c r="E271" s="363"/>
    </row>
    <row r="272" spans="1:5" ht="14.25">
      <c r="A272"/>
      <c r="B272"/>
      <c r="C272"/>
      <c r="D272"/>
      <c r="E272" s="363"/>
    </row>
    <row r="273" spans="1:5" ht="14.25">
      <c r="A273"/>
      <c r="B273"/>
      <c r="C273"/>
      <c r="D273"/>
      <c r="E273" s="363"/>
    </row>
    <row r="274" spans="1:5" ht="14.25">
      <c r="A274"/>
      <c r="B274"/>
      <c r="C274"/>
      <c r="D274"/>
      <c r="E274" s="363"/>
    </row>
    <row r="275" spans="1:5" ht="14.25">
      <c r="A275"/>
      <c r="B275"/>
      <c r="C275"/>
      <c r="D275"/>
      <c r="E275" s="363"/>
    </row>
    <row r="276" spans="1:5" ht="14.25">
      <c r="A276"/>
      <c r="B276"/>
      <c r="C276"/>
      <c r="D276"/>
      <c r="E276" s="363"/>
    </row>
    <row r="277" spans="1:5" ht="14.25">
      <c r="A277"/>
      <c r="B277"/>
      <c r="C277"/>
      <c r="D277"/>
      <c r="E277" s="363"/>
    </row>
    <row r="278" spans="1:5" ht="14.25">
      <c r="A278"/>
      <c r="B278"/>
      <c r="C278"/>
      <c r="D278"/>
      <c r="E278" s="363"/>
    </row>
    <row r="279" spans="1:5" ht="14.25">
      <c r="A279"/>
      <c r="B279"/>
      <c r="C279"/>
      <c r="D279"/>
      <c r="E279" s="363"/>
    </row>
    <row r="280" spans="1:5" ht="14.25">
      <c r="A280"/>
      <c r="B280"/>
      <c r="C280"/>
      <c r="D280"/>
      <c r="E280" s="363"/>
    </row>
    <row r="281" spans="1:5" ht="14.25">
      <c r="A281"/>
      <c r="B281"/>
      <c r="C281"/>
      <c r="D281"/>
      <c r="E281" s="363"/>
    </row>
    <row r="282" spans="1:5" ht="14.25">
      <c r="A282"/>
      <c r="B282"/>
      <c r="C282"/>
      <c r="D282"/>
      <c r="E282" s="363"/>
    </row>
    <row r="283" spans="1:5" ht="14.25">
      <c r="A283"/>
      <c r="B283"/>
      <c r="C283"/>
      <c r="D283"/>
      <c r="E283" s="363"/>
    </row>
    <row r="284" spans="1:5" ht="14.25">
      <c r="A284"/>
      <c r="B284"/>
      <c r="C284"/>
      <c r="D284"/>
      <c r="E284" s="363"/>
    </row>
    <row r="285" spans="1:5" ht="14.25">
      <c r="A285"/>
      <c r="B285"/>
      <c r="C285"/>
      <c r="D285"/>
      <c r="E285" s="363"/>
    </row>
    <row r="286" spans="1:5" ht="14.25">
      <c r="A286"/>
      <c r="B286"/>
      <c r="C286"/>
      <c r="D286"/>
      <c r="E286" s="363"/>
    </row>
    <row r="287" spans="1:5" ht="14.25">
      <c r="A287"/>
      <c r="B287"/>
      <c r="C287"/>
      <c r="D287"/>
      <c r="E287" s="363"/>
    </row>
    <row r="288" spans="1:5" ht="14.25">
      <c r="A288"/>
      <c r="B288"/>
      <c r="C288"/>
      <c r="D288"/>
      <c r="E288" s="363"/>
    </row>
    <row r="289" spans="1:5" ht="14.25">
      <c r="A289"/>
      <c r="B289"/>
      <c r="C289"/>
      <c r="D289"/>
      <c r="E289" s="363"/>
    </row>
    <row r="290" spans="1:5" ht="14.25">
      <c r="A290"/>
      <c r="B290"/>
      <c r="C290"/>
      <c r="D290"/>
      <c r="E290" s="363"/>
    </row>
    <row r="291" spans="1:5" ht="14.25">
      <c r="A291"/>
      <c r="B291"/>
      <c r="C291"/>
      <c r="D291"/>
      <c r="E291" s="363"/>
    </row>
    <row r="292" spans="1:5" ht="14.25">
      <c r="A292"/>
      <c r="B292"/>
      <c r="C292"/>
      <c r="D292"/>
      <c r="E292" s="363"/>
    </row>
    <row r="293" spans="1:5" ht="14.25">
      <c r="A293"/>
      <c r="B293"/>
      <c r="C293"/>
      <c r="D293"/>
      <c r="E293" s="363"/>
    </row>
    <row r="294" spans="1:5" ht="14.25">
      <c r="A294"/>
      <c r="B294"/>
      <c r="C294"/>
      <c r="D294"/>
      <c r="E294" s="363"/>
    </row>
    <row r="295" spans="1:5" ht="14.25">
      <c r="A295"/>
      <c r="B295"/>
      <c r="C295"/>
      <c r="D295"/>
      <c r="E295" s="363"/>
    </row>
    <row r="296" spans="1:5" ht="14.25">
      <c r="A296"/>
      <c r="B296"/>
      <c r="C296"/>
      <c r="D296"/>
      <c r="E296" s="363"/>
    </row>
    <row r="297" spans="1:5" ht="14.25">
      <c r="A297"/>
      <c r="B297"/>
      <c r="C297"/>
      <c r="D297"/>
      <c r="E297" s="289"/>
    </row>
    <row r="298" spans="1:5" ht="14.25">
      <c r="A298"/>
      <c r="B298"/>
      <c r="C298"/>
      <c r="D298"/>
      <c r="E298" s="289"/>
    </row>
    <row r="299" spans="1:5" ht="14.25">
      <c r="A299"/>
      <c r="B299"/>
      <c r="C299"/>
      <c r="D299"/>
      <c r="E299" s="289"/>
    </row>
    <row r="300" spans="1:5" ht="14.25">
      <c r="A300"/>
      <c r="B300"/>
      <c r="C300"/>
      <c r="D300"/>
      <c r="E300" s="289"/>
    </row>
    <row r="301" spans="1:5" ht="14.25">
      <c r="A301"/>
      <c r="B301"/>
      <c r="C301"/>
      <c r="D301"/>
      <c r="E301" s="289"/>
    </row>
    <row r="302" spans="1:5" ht="14.25">
      <c r="A302"/>
      <c r="B302"/>
      <c r="C302"/>
      <c r="D302"/>
      <c r="E302" s="289"/>
    </row>
    <row r="303" spans="1:5" ht="14.25">
      <c r="A303"/>
      <c r="B303"/>
      <c r="C303"/>
      <c r="D303"/>
      <c r="E303" s="289"/>
    </row>
    <row r="304" spans="1:5" ht="14.25">
      <c r="A304"/>
      <c r="B304"/>
      <c r="C304"/>
      <c r="D304"/>
      <c r="E304" s="289"/>
    </row>
    <row r="305" spans="1:5" ht="14.25">
      <c r="A305"/>
      <c r="B305"/>
      <c r="C305"/>
      <c r="D305"/>
      <c r="E305" s="289"/>
    </row>
    <row r="306" spans="1:5" ht="14.25">
      <c r="A306"/>
      <c r="B306"/>
      <c r="C306"/>
      <c r="D306"/>
      <c r="E306" s="289"/>
    </row>
    <row r="307" spans="1:5" ht="14.25">
      <c r="A307"/>
      <c r="B307"/>
      <c r="C307"/>
      <c r="D307"/>
      <c r="E307" s="289"/>
    </row>
    <row r="308" spans="1:5" ht="14.25">
      <c r="A308"/>
      <c r="B308"/>
      <c r="C308"/>
      <c r="D308"/>
      <c r="E308" s="289"/>
    </row>
    <row r="309" spans="1:5" ht="14.25">
      <c r="A309"/>
      <c r="B309"/>
      <c r="C309"/>
      <c r="D309"/>
      <c r="E309" s="289"/>
    </row>
    <row r="310" spans="1:5" ht="14.25">
      <c r="A310"/>
      <c r="B310"/>
      <c r="C310"/>
      <c r="D310"/>
      <c r="E310" s="289"/>
    </row>
    <row r="311" spans="1:5" ht="14.25">
      <c r="A311"/>
      <c r="B311"/>
      <c r="C311"/>
      <c r="D311"/>
      <c r="E311" s="289"/>
    </row>
    <row r="312" spans="1:5" ht="14.25">
      <c r="A312"/>
      <c r="B312"/>
      <c r="C312"/>
      <c r="D312"/>
      <c r="E312" s="289"/>
    </row>
    <row r="313" spans="1:5" ht="14.25">
      <c r="A313"/>
      <c r="B313"/>
      <c r="C313"/>
      <c r="D313"/>
      <c r="E313" s="289"/>
    </row>
    <row r="314" spans="1:5" ht="14.25">
      <c r="A314"/>
      <c r="B314"/>
      <c r="C314"/>
      <c r="D314"/>
      <c r="E314" s="289"/>
    </row>
    <row r="315" spans="1:5" ht="14.25">
      <c r="A315"/>
      <c r="B315"/>
      <c r="C315"/>
      <c r="D315"/>
      <c r="E315" s="289"/>
    </row>
    <row r="316" spans="1:5" ht="14.25">
      <c r="A316"/>
      <c r="B316"/>
      <c r="C316"/>
      <c r="D316"/>
      <c r="E316" s="289"/>
    </row>
    <row r="317" spans="1:5" ht="14.25">
      <c r="A317"/>
      <c r="B317"/>
      <c r="C317"/>
      <c r="D317"/>
      <c r="E317" s="289"/>
    </row>
    <row r="318" spans="1:5" ht="14.25">
      <c r="A318"/>
      <c r="B318"/>
      <c r="C318"/>
      <c r="D318"/>
      <c r="E318" s="289"/>
    </row>
    <row r="319" spans="1:5" ht="14.25">
      <c r="A319"/>
      <c r="B319"/>
      <c r="C319"/>
      <c r="D319"/>
      <c r="E319" s="289"/>
    </row>
    <row r="320" spans="1:5" ht="14.25">
      <c r="A320"/>
      <c r="B320"/>
      <c r="C320"/>
      <c r="D320"/>
      <c r="E320" s="289"/>
    </row>
    <row r="321" spans="1:5" ht="14.25">
      <c r="A321"/>
      <c r="B321"/>
      <c r="C321"/>
      <c r="D321"/>
      <c r="E321" s="289"/>
    </row>
    <row r="322" spans="1:5" ht="14.25">
      <c r="A322"/>
      <c r="B322"/>
      <c r="C322"/>
      <c r="D322"/>
      <c r="E322" s="289"/>
    </row>
    <row r="323" spans="1:5" ht="14.25">
      <c r="A323"/>
      <c r="B323"/>
      <c r="C323"/>
      <c r="D323"/>
      <c r="E323" s="289"/>
    </row>
    <row r="324" spans="1:5" ht="14.25">
      <c r="A324"/>
      <c r="B324"/>
      <c r="C324"/>
      <c r="D324"/>
      <c r="E324" s="289"/>
    </row>
    <row r="325" spans="1:5" ht="14.25">
      <c r="A325"/>
      <c r="B325"/>
      <c r="C325"/>
      <c r="D325"/>
      <c r="E325" s="289"/>
    </row>
    <row r="326" spans="1:5" ht="14.25">
      <c r="A326"/>
      <c r="B326"/>
      <c r="C326"/>
      <c r="D326"/>
      <c r="E326" s="289"/>
    </row>
    <row r="327" spans="1:5" ht="14.25">
      <c r="A327"/>
      <c r="B327"/>
      <c r="C327"/>
      <c r="D327"/>
      <c r="E327" s="289"/>
    </row>
    <row r="328" spans="1:5" ht="14.25">
      <c r="A328"/>
      <c r="B328"/>
      <c r="C328"/>
      <c r="D328"/>
      <c r="E328" s="289"/>
    </row>
    <row r="329" spans="1:5" ht="14.25">
      <c r="A329"/>
      <c r="B329"/>
      <c r="C329"/>
      <c r="D329"/>
      <c r="E329" s="289"/>
    </row>
    <row r="330" spans="1:5" ht="14.25">
      <c r="A330"/>
      <c r="B330"/>
      <c r="C330"/>
      <c r="D330"/>
      <c r="E330" s="289"/>
    </row>
    <row r="331" spans="1:5" ht="14.25">
      <c r="A331"/>
      <c r="B331"/>
      <c r="C331"/>
      <c r="D331"/>
      <c r="E331" s="289"/>
    </row>
    <row r="332" spans="1:5" ht="14.25">
      <c r="A332"/>
      <c r="B332"/>
      <c r="C332"/>
      <c r="D332"/>
      <c r="E332" s="289"/>
    </row>
    <row r="333" spans="1:5" ht="14.25">
      <c r="A333"/>
      <c r="B333"/>
      <c r="C333"/>
      <c r="D333"/>
      <c r="E333" s="289"/>
    </row>
    <row r="334" spans="1:5" ht="14.25">
      <c r="A334"/>
      <c r="B334"/>
      <c r="C334"/>
      <c r="D334"/>
      <c r="E334" s="289"/>
    </row>
    <row r="335" spans="1:5" ht="14.25">
      <c r="A335"/>
      <c r="B335"/>
      <c r="C335"/>
      <c r="D335"/>
      <c r="E335" s="289"/>
    </row>
    <row r="336" spans="1:5" ht="14.25">
      <c r="A336"/>
      <c r="B336"/>
      <c r="C336"/>
      <c r="D336"/>
      <c r="E336" s="289"/>
    </row>
    <row r="337" spans="1:5" ht="14.25">
      <c r="A337"/>
      <c r="B337"/>
      <c r="C337"/>
      <c r="D337"/>
      <c r="E337" s="289"/>
    </row>
    <row r="338" spans="1:5" ht="14.25">
      <c r="A338"/>
      <c r="B338"/>
      <c r="C338"/>
      <c r="D338"/>
      <c r="E338" s="363"/>
    </row>
    <row r="339" spans="1:5" ht="14.25">
      <c r="A339"/>
      <c r="B339"/>
      <c r="C339"/>
      <c r="D339"/>
      <c r="E339" s="289"/>
    </row>
    <row r="340" spans="1:5" ht="14.25">
      <c r="A340"/>
      <c r="B340"/>
      <c r="C340"/>
      <c r="D340"/>
      <c r="E340" s="363"/>
    </row>
    <row r="341" spans="1:5" ht="14.25">
      <c r="A341"/>
      <c r="B341"/>
      <c r="C341"/>
      <c r="D341"/>
      <c r="E341" s="289"/>
    </row>
    <row r="342" spans="1:5" ht="14.25">
      <c r="A342"/>
      <c r="B342"/>
      <c r="C342"/>
      <c r="D342"/>
      <c r="E342" s="363"/>
    </row>
    <row r="343" spans="1:5" ht="14.25">
      <c r="A343"/>
      <c r="B343"/>
      <c r="C343"/>
      <c r="D343"/>
      <c r="E343" s="289"/>
    </row>
    <row r="344" spans="1:5" ht="14.25">
      <c r="A344"/>
      <c r="B344"/>
      <c r="C344"/>
      <c r="D344"/>
      <c r="E344" s="363"/>
    </row>
    <row r="345" spans="1:5" ht="14.25">
      <c r="A345"/>
      <c r="B345"/>
      <c r="C345"/>
      <c r="D345"/>
      <c r="E345" s="289"/>
    </row>
    <row r="346" spans="1:5" ht="14.25">
      <c r="A346"/>
      <c r="B346"/>
      <c r="C346"/>
      <c r="D346"/>
      <c r="E346" s="289"/>
    </row>
    <row r="347" spans="1:5" ht="14.25">
      <c r="A347"/>
      <c r="B347"/>
      <c r="C347"/>
      <c r="D347"/>
      <c r="E347" s="289"/>
    </row>
    <row r="348" spans="1:5" ht="14.25">
      <c r="A348"/>
      <c r="B348"/>
      <c r="C348"/>
      <c r="D348"/>
      <c r="E348" s="289"/>
    </row>
    <row r="349" spans="1:5" ht="14.25">
      <c r="A349"/>
      <c r="B349"/>
      <c r="C349"/>
      <c r="D349"/>
      <c r="E349" s="289"/>
    </row>
    <row r="350" spans="1:5" ht="14.25">
      <c r="A350"/>
      <c r="B350"/>
      <c r="C350"/>
      <c r="D350"/>
      <c r="E350" s="289"/>
    </row>
    <row r="351" spans="1:5" ht="14.25">
      <c r="A351"/>
      <c r="B351"/>
      <c r="C351"/>
      <c r="D351"/>
      <c r="E351" s="289"/>
    </row>
    <row r="352" spans="1:5" ht="14.25">
      <c r="A352"/>
      <c r="B352"/>
      <c r="C352"/>
      <c r="D352"/>
      <c r="E352" s="289"/>
    </row>
    <row r="353" spans="1:5" ht="14.25">
      <c r="A353"/>
      <c r="B353"/>
      <c r="C353"/>
      <c r="D353"/>
      <c r="E353" s="289"/>
    </row>
    <row r="354" spans="1:5" ht="14.25">
      <c r="A354"/>
      <c r="B354"/>
      <c r="C354"/>
      <c r="D354"/>
      <c r="E354" s="289"/>
    </row>
    <row r="355" spans="1:5" ht="14.25">
      <c r="A355"/>
      <c r="B355"/>
      <c r="C355"/>
      <c r="D355"/>
      <c r="E355" s="289"/>
    </row>
    <row r="356" spans="1:5" ht="14.25">
      <c r="A356"/>
      <c r="B356"/>
      <c r="C356"/>
      <c r="D356"/>
      <c r="E356" s="289"/>
    </row>
    <row r="357" spans="1:5" ht="14.25">
      <c r="A357"/>
      <c r="B357"/>
      <c r="C357"/>
      <c r="D357"/>
      <c r="E357" s="289"/>
    </row>
    <row r="358" spans="1:5" ht="14.25">
      <c r="A358"/>
      <c r="B358"/>
      <c r="C358"/>
      <c r="D358"/>
      <c r="E358" s="289"/>
    </row>
    <row r="359" spans="1:5" ht="14.25">
      <c r="A359"/>
      <c r="B359"/>
      <c r="C359"/>
      <c r="D359"/>
      <c r="E359" s="289"/>
    </row>
    <row r="360" spans="1:5" ht="14.25">
      <c r="A360"/>
      <c r="B360"/>
      <c r="C360"/>
      <c r="D360"/>
      <c r="E360" s="289"/>
    </row>
    <row r="361" spans="1:5" ht="14.25">
      <c r="A361"/>
      <c r="B361"/>
      <c r="C361"/>
      <c r="D361"/>
      <c r="E361" s="289"/>
    </row>
    <row r="362" spans="1:5" ht="14.25">
      <c r="A362"/>
      <c r="B362"/>
      <c r="C362"/>
      <c r="D362"/>
      <c r="E362" s="363"/>
    </row>
    <row r="363" spans="1:5" ht="14.25">
      <c r="A363"/>
      <c r="B363"/>
      <c r="C363"/>
      <c r="D363"/>
      <c r="E363" s="289"/>
    </row>
    <row r="364" spans="1:5" ht="14.25">
      <c r="A364"/>
      <c r="B364"/>
      <c r="C364"/>
      <c r="D364"/>
      <c r="E364" s="289"/>
    </row>
    <row r="365" spans="1:5" ht="14.25">
      <c r="A365"/>
      <c r="B365"/>
      <c r="C365"/>
      <c r="D365"/>
      <c r="E365" s="289"/>
    </row>
    <row r="366" spans="1:5" ht="14.25">
      <c r="A366"/>
      <c r="B366"/>
      <c r="C366"/>
      <c r="D366"/>
      <c r="E366" s="289"/>
    </row>
    <row r="367" spans="1:5" ht="14.25">
      <c r="A367"/>
      <c r="B367"/>
      <c r="C367"/>
      <c r="D367"/>
      <c r="E367" s="363"/>
    </row>
    <row r="368" spans="1:5" ht="14.25">
      <c r="A368"/>
      <c r="B368"/>
      <c r="C368"/>
      <c r="D368"/>
      <c r="E368" s="289"/>
    </row>
    <row r="369" spans="1:5" ht="14.25">
      <c r="A369"/>
      <c r="B369"/>
      <c r="C369"/>
      <c r="D369"/>
      <c r="E369" s="363"/>
    </row>
    <row r="370" spans="1:5" ht="14.25">
      <c r="A370"/>
      <c r="B370"/>
      <c r="C370"/>
      <c r="D370"/>
      <c r="E370" s="289"/>
    </row>
    <row r="371" spans="1:5" ht="14.25">
      <c r="A371"/>
      <c r="B371"/>
      <c r="C371"/>
      <c r="D371"/>
      <c r="E371" s="363"/>
    </row>
    <row r="372" spans="1:5" ht="14.25">
      <c r="A372"/>
      <c r="B372"/>
      <c r="C372"/>
      <c r="D372"/>
      <c r="E372" s="289"/>
    </row>
    <row r="373" spans="1:5" ht="14.25">
      <c r="A373"/>
      <c r="B373"/>
      <c r="C373"/>
      <c r="D373"/>
      <c r="E373" s="363"/>
    </row>
    <row r="374" spans="1:5" ht="14.25">
      <c r="A374"/>
      <c r="B374"/>
      <c r="C374"/>
      <c r="D374"/>
      <c r="E374" s="289"/>
    </row>
    <row r="375" spans="1:5" ht="14.25">
      <c r="A375"/>
      <c r="B375"/>
      <c r="C375"/>
      <c r="D375"/>
      <c r="E375" s="363"/>
    </row>
    <row r="376" spans="1:5" ht="14.25">
      <c r="A376"/>
      <c r="B376"/>
      <c r="C376"/>
      <c r="D376"/>
      <c r="E376" s="289"/>
    </row>
    <row r="377" spans="1:5" ht="14.25">
      <c r="A377"/>
      <c r="B377"/>
      <c r="C377"/>
      <c r="D377"/>
      <c r="E377" s="363"/>
    </row>
    <row r="378" spans="1:5" ht="14.25">
      <c r="A378"/>
      <c r="B378"/>
      <c r="C378"/>
      <c r="D378"/>
      <c r="E378" s="289"/>
    </row>
    <row r="379" spans="1:5" ht="14.25">
      <c r="A379"/>
      <c r="B379"/>
      <c r="C379"/>
      <c r="D379"/>
      <c r="E379" s="363"/>
    </row>
    <row r="380" spans="1:5" ht="14.25">
      <c r="A380"/>
      <c r="B380"/>
      <c r="C380"/>
      <c r="D380"/>
      <c r="E380" s="289"/>
    </row>
    <row r="381" spans="1:5" ht="14.25">
      <c r="A381"/>
      <c r="B381"/>
      <c r="C381"/>
      <c r="D381"/>
      <c r="E381" s="363"/>
    </row>
    <row r="382" spans="1:5" ht="14.25">
      <c r="A382"/>
      <c r="B382"/>
      <c r="C382"/>
      <c r="D382"/>
      <c r="E382" s="289"/>
    </row>
    <row r="383" spans="1:5" ht="14.25">
      <c r="A383"/>
      <c r="B383"/>
      <c r="C383"/>
      <c r="D383"/>
      <c r="E383" s="363"/>
    </row>
    <row r="384" spans="1:5" ht="14.25">
      <c r="A384"/>
      <c r="B384"/>
      <c r="C384"/>
      <c r="D384"/>
      <c r="E384" s="289"/>
    </row>
    <row r="385" spans="1:5" ht="14.25">
      <c r="A385"/>
      <c r="B385"/>
      <c r="C385"/>
      <c r="D385"/>
      <c r="E385" s="363"/>
    </row>
    <row r="386" spans="1:5" ht="14.25">
      <c r="A386"/>
      <c r="B386"/>
      <c r="C386"/>
      <c r="D386"/>
      <c r="E386" s="289"/>
    </row>
    <row r="387" spans="1:5" ht="14.25">
      <c r="A387"/>
      <c r="B387"/>
      <c r="C387"/>
      <c r="D387"/>
      <c r="E387" s="289"/>
    </row>
    <row r="388" spans="1:5" ht="14.25">
      <c r="A388"/>
      <c r="B388"/>
      <c r="C388"/>
      <c r="D388"/>
      <c r="E388" s="363"/>
    </row>
    <row r="389" spans="1:5" ht="14.25">
      <c r="A389"/>
      <c r="B389"/>
      <c r="C389"/>
      <c r="D389"/>
      <c r="E389" s="289"/>
    </row>
    <row r="390" spans="1:5" ht="14.25">
      <c r="A390"/>
      <c r="B390"/>
      <c r="C390"/>
      <c r="D390"/>
      <c r="E390" s="289"/>
    </row>
    <row r="391" spans="1:5" ht="14.25">
      <c r="A391"/>
      <c r="B391"/>
      <c r="C391"/>
      <c r="D391"/>
      <c r="E391" s="289"/>
    </row>
    <row r="392" spans="1:5" ht="14.25">
      <c r="A392"/>
      <c r="B392"/>
      <c r="C392"/>
      <c r="D392"/>
      <c r="E392" s="289"/>
    </row>
    <row r="393" spans="1:5" ht="14.25">
      <c r="A393"/>
      <c r="B393"/>
      <c r="C393"/>
      <c r="D393"/>
      <c r="E393" s="289"/>
    </row>
    <row r="394" spans="1:5" ht="14.25">
      <c r="A394"/>
      <c r="B394"/>
      <c r="C394"/>
      <c r="D394"/>
      <c r="E394" s="289"/>
    </row>
    <row r="395" spans="1:5" ht="14.25">
      <c r="A395"/>
      <c r="B395"/>
      <c r="C395"/>
      <c r="D395"/>
      <c r="E395" s="289"/>
    </row>
    <row r="396" spans="1:5" ht="14.25">
      <c r="A396"/>
      <c r="B396"/>
      <c r="C396"/>
      <c r="D396"/>
      <c r="E396" s="289"/>
    </row>
    <row r="397" spans="1:5" ht="14.25">
      <c r="A397"/>
      <c r="B397"/>
      <c r="C397"/>
      <c r="D397"/>
      <c r="E397" s="289"/>
    </row>
    <row r="398" spans="1:5" ht="14.25">
      <c r="A398"/>
      <c r="B398"/>
      <c r="C398"/>
      <c r="D398"/>
      <c r="E398" s="289"/>
    </row>
    <row r="399" spans="1:5" ht="14.25">
      <c r="A399"/>
      <c r="B399"/>
      <c r="C399"/>
      <c r="D399"/>
      <c r="E399" s="289"/>
    </row>
    <row r="400" spans="1:5" ht="14.25">
      <c r="A400"/>
      <c r="B400"/>
      <c r="C400"/>
      <c r="D400"/>
      <c r="E400" s="289"/>
    </row>
    <row r="401" spans="1:5" ht="14.25">
      <c r="A401"/>
      <c r="B401"/>
      <c r="C401"/>
      <c r="D401"/>
      <c r="E401" s="289"/>
    </row>
    <row r="402" spans="1:5" ht="14.25">
      <c r="A402"/>
      <c r="B402"/>
      <c r="C402"/>
      <c r="D402"/>
      <c r="E402" s="289"/>
    </row>
    <row r="403" spans="1:5" ht="14.25">
      <c r="A403"/>
      <c r="B403"/>
      <c r="C403"/>
      <c r="D403"/>
      <c r="E403" s="289"/>
    </row>
    <row r="404" spans="1:5" ht="14.25">
      <c r="A404"/>
      <c r="B404"/>
      <c r="C404"/>
      <c r="D404"/>
      <c r="E404" s="289"/>
    </row>
    <row r="405" spans="1:5" ht="14.25">
      <c r="A405"/>
      <c r="B405"/>
      <c r="C405"/>
      <c r="D405"/>
      <c r="E405" s="289"/>
    </row>
    <row r="406" spans="1:5" ht="14.25">
      <c r="A406"/>
      <c r="B406"/>
      <c r="C406"/>
      <c r="D406"/>
      <c r="E406" s="289"/>
    </row>
    <row r="407" spans="1:5" ht="14.25">
      <c r="A407"/>
      <c r="B407"/>
      <c r="C407"/>
      <c r="D407"/>
      <c r="E407" s="289"/>
    </row>
    <row r="408" spans="1:5" ht="14.25">
      <c r="A408"/>
      <c r="B408"/>
      <c r="C408"/>
      <c r="D408"/>
      <c r="E408" s="289"/>
    </row>
    <row r="409" spans="1:5" ht="14.25">
      <c r="A409"/>
      <c r="B409"/>
      <c r="C409"/>
      <c r="D409"/>
      <c r="E409" s="363"/>
    </row>
    <row r="410" spans="1:5" ht="14.25">
      <c r="A410"/>
      <c r="B410"/>
      <c r="C410"/>
      <c r="D410"/>
      <c r="E410" s="363"/>
    </row>
    <row r="411" spans="1:5" ht="14.25">
      <c r="A411"/>
      <c r="B411"/>
      <c r="C411"/>
      <c r="D411"/>
      <c r="E411" s="289"/>
    </row>
    <row r="412" spans="1:5" ht="14.25">
      <c r="A412"/>
      <c r="B412"/>
      <c r="C412"/>
      <c r="D412"/>
      <c r="E412" s="289"/>
    </row>
    <row r="413" spans="1:5" ht="14.25">
      <c r="A413"/>
      <c r="B413"/>
      <c r="C413"/>
      <c r="D413"/>
      <c r="E413" s="363"/>
    </row>
    <row r="414" spans="1:5" ht="14.25">
      <c r="A414"/>
      <c r="B414"/>
      <c r="C414"/>
      <c r="D414"/>
      <c r="E414" s="289"/>
    </row>
    <row r="415" spans="1:5" ht="14.25">
      <c r="A415"/>
      <c r="B415"/>
      <c r="C415"/>
      <c r="D415"/>
      <c r="E415" s="289"/>
    </row>
    <row r="416" spans="1:5" ht="14.25">
      <c r="A416"/>
      <c r="B416"/>
      <c r="C416"/>
      <c r="D416"/>
      <c r="E416" s="363"/>
    </row>
    <row r="417" spans="1:5" ht="14.25">
      <c r="A417"/>
      <c r="B417"/>
      <c r="C417"/>
      <c r="D417"/>
      <c r="E417" s="289"/>
    </row>
    <row r="418" spans="1:5" ht="14.25">
      <c r="A418"/>
      <c r="B418"/>
      <c r="C418"/>
      <c r="D418"/>
      <c r="E418" s="289"/>
    </row>
    <row r="419" spans="1:5" ht="14.25">
      <c r="A419"/>
      <c r="B419"/>
      <c r="C419"/>
      <c r="D419"/>
      <c r="E419" s="289"/>
    </row>
    <row r="420" spans="1:5" ht="14.25">
      <c r="A420"/>
      <c r="B420"/>
      <c r="C420"/>
      <c r="D420"/>
      <c r="E420" s="289"/>
    </row>
    <row r="421" spans="1:5" ht="14.25">
      <c r="A421"/>
      <c r="B421"/>
      <c r="C421"/>
      <c r="D421"/>
      <c r="E421" s="289"/>
    </row>
    <row r="422" spans="1:5" ht="14.25">
      <c r="A422"/>
      <c r="B422"/>
      <c r="C422"/>
      <c r="D422"/>
      <c r="E422" s="289"/>
    </row>
    <row r="423" spans="1:5" ht="14.25">
      <c r="A423"/>
      <c r="B423"/>
      <c r="C423"/>
      <c r="D423"/>
      <c r="E423" s="289"/>
    </row>
    <row r="424" spans="1:5" ht="14.25">
      <c r="A424"/>
      <c r="B424"/>
      <c r="C424"/>
      <c r="D424"/>
      <c r="E424" s="289"/>
    </row>
    <row r="425" spans="1:5" ht="14.25">
      <c r="A425"/>
      <c r="B425"/>
      <c r="C425"/>
      <c r="D425"/>
      <c r="E425" s="289"/>
    </row>
    <row r="426" spans="1:5" ht="14.25">
      <c r="A426"/>
      <c r="B426"/>
      <c r="C426"/>
      <c r="D426"/>
      <c r="E426" s="289"/>
    </row>
    <row r="427" spans="1:5" ht="14.25">
      <c r="A427"/>
      <c r="B427"/>
      <c r="C427"/>
      <c r="D427"/>
      <c r="E427" s="289"/>
    </row>
    <row r="428" spans="1:5" ht="14.25">
      <c r="A428"/>
      <c r="B428"/>
      <c r="C428"/>
      <c r="D428"/>
      <c r="E428" s="289"/>
    </row>
    <row r="429" spans="1:5" ht="14.25">
      <c r="A429"/>
      <c r="B429"/>
      <c r="C429"/>
      <c r="D429"/>
      <c r="E429" s="289"/>
    </row>
    <row r="430" spans="1:5" ht="14.25">
      <c r="A430"/>
      <c r="B430"/>
      <c r="C430"/>
      <c r="D430"/>
      <c r="E430" s="289"/>
    </row>
    <row r="431" spans="1:5" ht="14.25">
      <c r="A431"/>
      <c r="B431"/>
      <c r="C431"/>
      <c r="D431"/>
      <c r="E431" s="289"/>
    </row>
    <row r="432" spans="1:5" ht="14.25">
      <c r="A432"/>
      <c r="B432"/>
      <c r="C432"/>
      <c r="D432"/>
      <c r="E432" s="289"/>
    </row>
    <row r="433" spans="1:5" ht="14.25">
      <c r="A433"/>
      <c r="B433"/>
      <c r="C433"/>
      <c r="D433"/>
      <c r="E433" s="289"/>
    </row>
    <row r="434" spans="1:5" ht="14.25">
      <c r="A434"/>
      <c r="B434"/>
      <c r="C434"/>
      <c r="D434"/>
      <c r="E434" s="289"/>
    </row>
    <row r="435" spans="1:5" ht="14.25">
      <c r="A435"/>
      <c r="B435"/>
      <c r="C435"/>
      <c r="D435"/>
      <c r="E435" s="289"/>
    </row>
    <row r="436" spans="1:5" ht="14.25">
      <c r="A436"/>
      <c r="B436"/>
      <c r="C436"/>
      <c r="D436"/>
      <c r="E436" s="289"/>
    </row>
    <row r="437" spans="1:5" ht="14.25">
      <c r="A437"/>
      <c r="B437"/>
      <c r="C437"/>
      <c r="D437"/>
      <c r="E437" s="289"/>
    </row>
    <row r="438" spans="1:5" ht="14.25">
      <c r="A438"/>
      <c r="B438"/>
      <c r="C438"/>
      <c r="D438"/>
      <c r="E438" s="289"/>
    </row>
    <row r="439" spans="1:5" ht="14.25">
      <c r="A439"/>
      <c r="B439"/>
      <c r="C439"/>
      <c r="D439"/>
      <c r="E439" s="289"/>
    </row>
    <row r="440" spans="1:5" ht="14.25">
      <c r="A440"/>
      <c r="B440"/>
      <c r="C440"/>
      <c r="D440"/>
      <c r="E440" s="289"/>
    </row>
    <row r="441" spans="1:5" ht="14.25">
      <c r="A441"/>
      <c r="B441"/>
      <c r="C441"/>
      <c r="D441"/>
      <c r="E441" s="289"/>
    </row>
    <row r="442" spans="1:5" ht="14.25">
      <c r="A442"/>
      <c r="B442"/>
      <c r="C442"/>
      <c r="D442"/>
      <c r="E442" s="289"/>
    </row>
    <row r="443" spans="1:5" ht="14.25">
      <c r="A443"/>
      <c r="B443"/>
      <c r="C443"/>
      <c r="D443"/>
      <c r="E443" s="289"/>
    </row>
    <row r="444" spans="1:5" ht="14.25">
      <c r="A444"/>
      <c r="B444"/>
      <c r="C444"/>
      <c r="D444"/>
      <c r="E444" s="289"/>
    </row>
    <row r="445" spans="1:5" ht="14.25">
      <c r="A445"/>
      <c r="B445"/>
      <c r="C445"/>
      <c r="D445"/>
      <c r="E445" s="289"/>
    </row>
    <row r="446" spans="1:5" ht="14.25">
      <c r="A446"/>
      <c r="B446"/>
      <c r="C446"/>
      <c r="D446"/>
      <c r="E446" s="289"/>
    </row>
    <row r="447" spans="1:5" ht="14.25">
      <c r="A447"/>
      <c r="B447"/>
      <c r="C447"/>
      <c r="D447"/>
      <c r="E447" s="289"/>
    </row>
    <row r="448" spans="1:5" ht="14.25">
      <c r="A448"/>
      <c r="B448"/>
      <c r="C448"/>
      <c r="D448"/>
      <c r="E448" s="363"/>
    </row>
    <row r="449" spans="1:5" ht="14.25">
      <c r="A449"/>
      <c r="B449"/>
      <c r="C449"/>
      <c r="D449"/>
      <c r="E449" s="289"/>
    </row>
    <row r="450" spans="1:5" ht="14.25">
      <c r="A450"/>
      <c r="B450"/>
      <c r="C450"/>
      <c r="D450"/>
      <c r="E450" s="289"/>
    </row>
    <row r="451" spans="1:5" ht="14.25">
      <c r="A451"/>
      <c r="B451"/>
      <c r="C451"/>
      <c r="D451"/>
      <c r="E451" s="289"/>
    </row>
    <row r="452" spans="1:5" ht="14.25">
      <c r="A452"/>
      <c r="B452"/>
      <c r="C452"/>
      <c r="D452"/>
      <c r="E452" s="289"/>
    </row>
    <row r="453" spans="1:5" ht="14.25">
      <c r="A453"/>
      <c r="B453"/>
      <c r="C453"/>
      <c r="D453"/>
      <c r="E453" s="289"/>
    </row>
    <row r="454" spans="1:5" ht="14.25">
      <c r="A454"/>
      <c r="B454"/>
      <c r="C454"/>
      <c r="D454"/>
      <c r="E454" s="289"/>
    </row>
    <row r="455" spans="1:5" ht="14.25">
      <c r="A455"/>
      <c r="B455"/>
      <c r="C455"/>
      <c r="D455"/>
      <c r="E455" s="363"/>
    </row>
    <row r="456" spans="1:5" ht="14.25">
      <c r="A456"/>
      <c r="B456"/>
      <c r="C456"/>
      <c r="D456"/>
      <c r="E456" s="363"/>
    </row>
    <row r="457" spans="1:5" ht="14.25">
      <c r="A457"/>
      <c r="B457"/>
      <c r="C457"/>
      <c r="D457"/>
      <c r="E457" s="363"/>
    </row>
    <row r="458" spans="1:5" ht="14.25">
      <c r="A458"/>
      <c r="B458"/>
      <c r="C458"/>
      <c r="D458"/>
      <c r="E458" s="363"/>
    </row>
    <row r="459" spans="1:5" ht="14.25">
      <c r="A459"/>
      <c r="B459"/>
      <c r="C459"/>
      <c r="D459"/>
      <c r="E459" s="363"/>
    </row>
    <row r="460" spans="1:5" ht="14.25">
      <c r="A460"/>
      <c r="B460"/>
      <c r="C460"/>
      <c r="D460"/>
      <c r="E460" s="363"/>
    </row>
    <row r="461" spans="1:5" ht="14.25">
      <c r="A461"/>
      <c r="B461"/>
      <c r="C461"/>
      <c r="D461"/>
      <c r="E461" s="363"/>
    </row>
    <row r="462" spans="1:5" ht="14.25">
      <c r="A462"/>
      <c r="B462"/>
      <c r="C462"/>
      <c r="D462"/>
      <c r="E462" s="289"/>
    </row>
    <row r="463" spans="1:5" ht="14.25">
      <c r="A463"/>
      <c r="B463"/>
      <c r="C463"/>
      <c r="D463"/>
      <c r="E463" s="363"/>
    </row>
    <row r="464" spans="1:5" ht="14.25">
      <c r="A464"/>
      <c r="B464"/>
      <c r="C464"/>
      <c r="D464"/>
      <c r="E464" s="289"/>
    </row>
    <row r="465" spans="1:5" ht="14.25">
      <c r="A465"/>
      <c r="B465"/>
      <c r="C465"/>
      <c r="D465"/>
      <c r="E465" s="289"/>
    </row>
    <row r="466" spans="1:5" ht="14.25">
      <c r="A466"/>
      <c r="B466"/>
      <c r="C466"/>
      <c r="D466"/>
      <c r="E466" s="289"/>
    </row>
    <row r="467" spans="1:5" ht="14.25">
      <c r="A467"/>
      <c r="B467"/>
      <c r="C467"/>
      <c r="D467"/>
      <c r="E467" s="289"/>
    </row>
    <row r="468" spans="1:5" ht="14.25">
      <c r="A468"/>
      <c r="B468"/>
      <c r="C468"/>
      <c r="D468"/>
      <c r="E468" s="289"/>
    </row>
    <row r="469" spans="1:5" ht="14.25">
      <c r="A469"/>
      <c r="B469"/>
      <c r="C469"/>
      <c r="D469"/>
      <c r="E469" s="289"/>
    </row>
    <row r="470" spans="1:5" ht="14.25">
      <c r="A470"/>
      <c r="B470"/>
      <c r="C470"/>
      <c r="D470"/>
      <c r="E470" s="289"/>
    </row>
    <row r="471" spans="1:5" ht="14.25">
      <c r="A471"/>
      <c r="B471"/>
      <c r="C471"/>
      <c r="D471"/>
      <c r="E471" s="289"/>
    </row>
    <row r="472" spans="1:5" ht="14.25">
      <c r="A472"/>
      <c r="B472"/>
      <c r="C472"/>
      <c r="D472"/>
      <c r="E472" s="289"/>
    </row>
    <row r="473" spans="1:5" ht="14.25">
      <c r="A473"/>
      <c r="B473"/>
      <c r="C473"/>
      <c r="D473"/>
      <c r="E473" s="289"/>
    </row>
    <row r="474" spans="1:5" ht="14.25">
      <c r="A474"/>
      <c r="B474"/>
      <c r="C474"/>
      <c r="D474"/>
      <c r="E474" s="289"/>
    </row>
    <row r="475" spans="1:5" ht="14.25">
      <c r="A475"/>
      <c r="B475"/>
      <c r="C475"/>
      <c r="D475"/>
      <c r="E475" s="289"/>
    </row>
    <row r="476" spans="1:5" ht="14.25">
      <c r="A476"/>
      <c r="B476"/>
      <c r="C476"/>
      <c r="D476"/>
      <c r="E476" s="289"/>
    </row>
    <row r="477" spans="1:5" ht="14.25">
      <c r="A477"/>
      <c r="B477"/>
      <c r="C477"/>
      <c r="D477"/>
      <c r="E477" s="289"/>
    </row>
    <row r="478" spans="1:5" ht="14.25">
      <c r="A478"/>
      <c r="B478"/>
      <c r="C478"/>
      <c r="D478"/>
      <c r="E478" s="289"/>
    </row>
    <row r="479" spans="1:5" ht="14.25">
      <c r="A479"/>
      <c r="B479"/>
      <c r="C479"/>
      <c r="D479"/>
      <c r="E479" s="289"/>
    </row>
    <row r="480" spans="1:5" ht="14.25">
      <c r="A480"/>
      <c r="B480"/>
      <c r="C480"/>
      <c r="D480"/>
      <c r="E480" s="289"/>
    </row>
    <row r="481" spans="1:5" ht="14.25">
      <c r="A481"/>
      <c r="B481"/>
      <c r="C481"/>
      <c r="D481"/>
      <c r="E481" s="289"/>
    </row>
    <row r="482" spans="1:5" ht="14.25">
      <c r="A482"/>
      <c r="B482"/>
      <c r="C482"/>
      <c r="D482"/>
      <c r="E482" s="289"/>
    </row>
    <row r="483" spans="1:5" ht="14.25">
      <c r="A483"/>
      <c r="B483"/>
      <c r="C483"/>
      <c r="D483"/>
      <c r="E483" s="289"/>
    </row>
    <row r="484" spans="1:5" ht="14.25">
      <c r="A484"/>
      <c r="B484"/>
      <c r="C484"/>
      <c r="D484"/>
      <c r="E484" s="289"/>
    </row>
    <row r="485" spans="1:5" ht="14.25">
      <c r="A485"/>
      <c r="B485"/>
      <c r="C485"/>
      <c r="D485"/>
      <c r="E485" s="289"/>
    </row>
    <row r="486" spans="1:5" ht="14.25">
      <c r="A486"/>
      <c r="B486"/>
      <c r="C486"/>
      <c r="D486"/>
      <c r="E486" s="289"/>
    </row>
    <row r="487" spans="1:5" ht="14.25">
      <c r="A487"/>
      <c r="B487"/>
      <c r="C487"/>
      <c r="D487"/>
      <c r="E487" s="289"/>
    </row>
    <row r="488" spans="1:5" ht="14.25">
      <c r="A488"/>
      <c r="B488"/>
      <c r="C488"/>
      <c r="D488"/>
      <c r="E488" s="289"/>
    </row>
    <row r="489" spans="1:5" ht="14.25">
      <c r="A489"/>
      <c r="B489"/>
      <c r="C489"/>
      <c r="D489"/>
      <c r="E489" s="289"/>
    </row>
    <row r="490" spans="1:5" ht="14.25">
      <c r="A490"/>
      <c r="B490"/>
      <c r="C490"/>
      <c r="D490"/>
      <c r="E490" s="289"/>
    </row>
    <row r="491" spans="1:5" ht="14.25">
      <c r="A491"/>
      <c r="B491"/>
      <c r="C491"/>
      <c r="D491"/>
      <c r="E491" s="289"/>
    </row>
    <row r="492" spans="1:5" ht="14.25">
      <c r="A492"/>
      <c r="B492"/>
      <c r="C492"/>
      <c r="D492"/>
      <c r="E492" s="289"/>
    </row>
    <row r="493" spans="1:5" ht="14.25">
      <c r="A493"/>
      <c r="B493"/>
      <c r="C493"/>
      <c r="D493"/>
      <c r="E493" s="289"/>
    </row>
    <row r="494" spans="1:5" ht="14.25">
      <c r="A494"/>
      <c r="B494"/>
      <c r="C494"/>
      <c r="D494"/>
      <c r="E494" s="289"/>
    </row>
    <row r="495" spans="1:5" ht="14.25">
      <c r="A495"/>
      <c r="B495"/>
      <c r="C495"/>
      <c r="D495"/>
      <c r="E495" s="289"/>
    </row>
    <row r="496" spans="1:5" ht="14.25">
      <c r="A496"/>
      <c r="B496"/>
      <c r="C496"/>
      <c r="D496"/>
      <c r="E496" s="289"/>
    </row>
    <row r="497" spans="1:5" ht="14.25">
      <c r="A497"/>
      <c r="B497"/>
      <c r="C497"/>
      <c r="D497"/>
      <c r="E497" s="289"/>
    </row>
    <row r="498" spans="1:5" ht="14.25">
      <c r="A498"/>
      <c r="B498"/>
      <c r="C498"/>
      <c r="D498"/>
      <c r="E498" s="289"/>
    </row>
    <row r="499" spans="1:5" ht="14.25">
      <c r="A499"/>
      <c r="B499"/>
      <c r="C499"/>
      <c r="D499"/>
      <c r="E499" s="289"/>
    </row>
    <row r="500" spans="1:5" ht="14.25">
      <c r="A500"/>
      <c r="B500"/>
      <c r="C500"/>
      <c r="D500"/>
      <c r="E500" s="289"/>
    </row>
    <row r="501" spans="1:5" ht="14.25">
      <c r="A501"/>
      <c r="B501"/>
      <c r="C501"/>
      <c r="D501"/>
      <c r="E501" s="289"/>
    </row>
    <row r="502" spans="1:5" ht="14.25">
      <c r="A502"/>
      <c r="B502"/>
      <c r="C502"/>
      <c r="D502"/>
      <c r="E502" s="289"/>
    </row>
    <row r="503" spans="1:5" ht="14.25">
      <c r="A503"/>
      <c r="B503"/>
      <c r="C503"/>
      <c r="D503"/>
      <c r="E503" s="289"/>
    </row>
    <row r="504" spans="1:5" ht="14.25">
      <c r="A504"/>
      <c r="B504"/>
      <c r="C504"/>
      <c r="D504"/>
      <c r="E504" s="289"/>
    </row>
    <row r="505" spans="1:5" ht="14.25">
      <c r="A505"/>
      <c r="B505"/>
      <c r="C505"/>
      <c r="D505"/>
      <c r="E505" s="289"/>
    </row>
    <row r="506" spans="1:5" ht="14.25">
      <c r="A506"/>
      <c r="B506"/>
      <c r="C506"/>
      <c r="D506"/>
      <c r="E506" s="289"/>
    </row>
    <row r="507" spans="1:5" ht="14.25">
      <c r="A507"/>
      <c r="B507"/>
      <c r="C507"/>
      <c r="D507"/>
      <c r="E507" s="289"/>
    </row>
    <row r="508" spans="1:5" ht="14.25">
      <c r="A508"/>
      <c r="B508"/>
      <c r="C508"/>
      <c r="D508"/>
      <c r="E508" s="289"/>
    </row>
    <row r="509" spans="1:5" ht="14.25">
      <c r="A509"/>
      <c r="B509"/>
      <c r="C509"/>
      <c r="D509"/>
      <c r="E509" s="289"/>
    </row>
    <row r="510" spans="1:5" ht="14.25">
      <c r="A510"/>
      <c r="B510"/>
      <c r="C510"/>
      <c r="D510"/>
      <c r="E510" s="289"/>
    </row>
    <row r="511" spans="1:5" ht="14.25">
      <c r="A511"/>
      <c r="B511"/>
      <c r="C511"/>
      <c r="D511"/>
      <c r="E511" s="289"/>
    </row>
    <row r="512" spans="1:5" ht="14.25">
      <c r="A512"/>
      <c r="B512"/>
      <c r="C512"/>
      <c r="D512"/>
      <c r="E512" s="289"/>
    </row>
    <row r="513" spans="1:5" ht="14.25">
      <c r="A513"/>
      <c r="B513"/>
      <c r="C513"/>
      <c r="D513"/>
      <c r="E513" s="289"/>
    </row>
    <row r="514" spans="1:5" ht="14.25">
      <c r="A514"/>
      <c r="B514"/>
      <c r="C514"/>
      <c r="D514"/>
      <c r="E514" s="289"/>
    </row>
    <row r="515" spans="1:5" ht="14.25">
      <c r="A515"/>
      <c r="B515"/>
      <c r="C515"/>
      <c r="D515"/>
      <c r="E515" s="289"/>
    </row>
    <row r="516" spans="1:5" ht="14.25">
      <c r="A516"/>
      <c r="B516"/>
      <c r="C516"/>
      <c r="D516"/>
      <c r="E516" s="289"/>
    </row>
    <row r="517" spans="1:5" ht="14.25">
      <c r="A517"/>
      <c r="B517"/>
      <c r="C517"/>
      <c r="D517"/>
      <c r="E517" s="289"/>
    </row>
    <row r="518" spans="1:5" ht="14.25">
      <c r="A518"/>
      <c r="B518"/>
      <c r="C518"/>
      <c r="D518"/>
      <c r="E518" s="289"/>
    </row>
    <row r="519" spans="1:5" ht="14.25">
      <c r="A519"/>
      <c r="B519"/>
      <c r="C519"/>
      <c r="D519"/>
      <c r="E519" s="289"/>
    </row>
    <row r="520" spans="1:5" ht="14.25">
      <c r="A520"/>
      <c r="B520"/>
      <c r="C520"/>
      <c r="D520"/>
      <c r="E520" s="289"/>
    </row>
    <row r="521" spans="1:5" ht="14.25">
      <c r="A521"/>
      <c r="B521"/>
      <c r="C521"/>
      <c r="D521"/>
      <c r="E521" s="289"/>
    </row>
    <row r="522" spans="1:5" ht="14.25">
      <c r="A522"/>
      <c r="B522"/>
      <c r="C522"/>
      <c r="D522"/>
      <c r="E522" s="289"/>
    </row>
    <row r="523" spans="1:5" ht="14.25">
      <c r="A523"/>
      <c r="B523"/>
      <c r="C523"/>
      <c r="D523"/>
      <c r="E523" s="289"/>
    </row>
    <row r="524" spans="1:5" ht="14.25">
      <c r="A524"/>
      <c r="B524"/>
      <c r="C524"/>
      <c r="D524"/>
      <c r="E524" s="289"/>
    </row>
    <row r="525" spans="1:5" ht="14.25">
      <c r="A525"/>
      <c r="B525"/>
      <c r="C525"/>
      <c r="D525"/>
      <c r="E525" s="289"/>
    </row>
    <row r="526" spans="1:5" ht="14.25">
      <c r="A526"/>
      <c r="B526"/>
      <c r="C526"/>
      <c r="D526"/>
      <c r="E526" s="289"/>
    </row>
    <row r="527" spans="1:5" ht="14.25">
      <c r="A527"/>
      <c r="B527"/>
      <c r="C527"/>
      <c r="D527"/>
      <c r="E527" s="289"/>
    </row>
    <row r="528" spans="1:5" ht="14.25">
      <c r="A528"/>
      <c r="B528"/>
      <c r="C528"/>
      <c r="D528"/>
      <c r="E528" s="289"/>
    </row>
    <row r="529" spans="1:5" ht="14.25">
      <c r="A529"/>
      <c r="B529"/>
      <c r="C529"/>
      <c r="D529"/>
      <c r="E529" s="289"/>
    </row>
    <row r="530" spans="1:5" ht="14.25">
      <c r="A530"/>
      <c r="B530"/>
      <c r="C530"/>
      <c r="D530"/>
      <c r="E530" s="289"/>
    </row>
    <row r="531" spans="1:5" ht="14.25">
      <c r="A531"/>
      <c r="B531"/>
      <c r="C531"/>
      <c r="D531"/>
      <c r="E531" s="289"/>
    </row>
    <row r="532" spans="1:5" ht="14.25">
      <c r="A532"/>
      <c r="B532"/>
      <c r="C532"/>
      <c r="D532"/>
      <c r="E532" s="289"/>
    </row>
    <row r="533" spans="1:5" ht="14.25">
      <c r="A533"/>
      <c r="B533"/>
      <c r="C533"/>
      <c r="D533"/>
      <c r="E533" s="289"/>
    </row>
    <row r="534" spans="1:5" ht="14.25">
      <c r="A534"/>
      <c r="B534"/>
      <c r="C534"/>
      <c r="D534"/>
      <c r="E534" s="289"/>
    </row>
    <row r="535" spans="1:5" ht="14.25">
      <c r="A535"/>
      <c r="B535"/>
      <c r="C535"/>
      <c r="D535"/>
      <c r="E535" s="363"/>
    </row>
    <row r="536" spans="1:5" ht="14.25">
      <c r="A536"/>
      <c r="B536"/>
      <c r="C536"/>
      <c r="D536"/>
      <c r="E536" s="363"/>
    </row>
    <row r="537" spans="1:5" ht="14.25">
      <c r="A537"/>
      <c r="B537"/>
      <c r="C537"/>
      <c r="D537"/>
      <c r="E537" s="289"/>
    </row>
    <row r="538" spans="1:5" ht="14.25">
      <c r="A538"/>
      <c r="B538"/>
      <c r="C538"/>
      <c r="D538"/>
      <c r="E538" s="363"/>
    </row>
    <row r="539" spans="1:5" ht="14.25">
      <c r="A539"/>
      <c r="B539"/>
      <c r="C539"/>
      <c r="D539"/>
      <c r="E539" s="289"/>
    </row>
    <row r="540" spans="1:5" ht="14.25">
      <c r="A540"/>
      <c r="B540"/>
      <c r="C540"/>
      <c r="D540"/>
      <c r="E540" s="363"/>
    </row>
    <row r="541" spans="1:5" ht="14.25">
      <c r="A541"/>
      <c r="B541"/>
      <c r="C541"/>
      <c r="D541"/>
      <c r="E541" s="363"/>
    </row>
    <row r="542" spans="1:5" ht="14.25">
      <c r="A542"/>
      <c r="B542"/>
      <c r="C542"/>
      <c r="D542"/>
      <c r="E542" s="363"/>
    </row>
    <row r="543" spans="1:5" ht="14.25">
      <c r="A543"/>
      <c r="B543"/>
      <c r="C543"/>
      <c r="D543"/>
      <c r="E543" s="363"/>
    </row>
    <row r="544" spans="1:5" ht="14.25">
      <c r="A544"/>
      <c r="B544"/>
      <c r="C544"/>
      <c r="D544"/>
      <c r="E544" s="363"/>
    </row>
    <row r="545" spans="1:5" ht="14.25">
      <c r="A545"/>
      <c r="B545"/>
      <c r="C545"/>
      <c r="D545"/>
      <c r="E545" s="363"/>
    </row>
    <row r="546" spans="1:5" ht="14.25">
      <c r="A546"/>
      <c r="B546"/>
      <c r="C546"/>
      <c r="D546"/>
      <c r="E546" s="363"/>
    </row>
    <row r="547" spans="1:5" ht="14.25">
      <c r="A547"/>
      <c r="B547"/>
      <c r="C547"/>
      <c r="D547"/>
      <c r="E547" s="363"/>
    </row>
    <row r="548" spans="1:5" ht="14.25">
      <c r="A548"/>
      <c r="B548"/>
      <c r="C548"/>
      <c r="D548"/>
      <c r="E548" s="363"/>
    </row>
    <row r="549" spans="1:5" ht="14.25">
      <c r="A549"/>
      <c r="B549"/>
      <c r="C549"/>
      <c r="D549"/>
      <c r="E549" s="363"/>
    </row>
    <row r="550" spans="1:5" ht="14.25">
      <c r="A550"/>
      <c r="B550"/>
      <c r="C550"/>
      <c r="D550"/>
      <c r="E550" s="363"/>
    </row>
    <row r="551" spans="1:5" ht="14.25">
      <c r="A551"/>
      <c r="B551"/>
      <c r="C551"/>
      <c r="D551"/>
      <c r="E551" s="363"/>
    </row>
    <row r="552" spans="1:5" ht="14.25">
      <c r="A552"/>
      <c r="B552"/>
      <c r="C552"/>
      <c r="D552"/>
      <c r="E552" s="363"/>
    </row>
    <row r="553" spans="1:5" ht="14.25">
      <c r="A553"/>
      <c r="B553"/>
      <c r="C553"/>
      <c r="D553"/>
      <c r="E553" s="363"/>
    </row>
    <row r="554" spans="1:5" ht="14.25">
      <c r="A554"/>
      <c r="B554"/>
      <c r="C554"/>
      <c r="D554"/>
      <c r="E554" s="363"/>
    </row>
    <row r="555" spans="1:5" ht="14.25">
      <c r="A555"/>
      <c r="B555"/>
      <c r="C555"/>
      <c r="D555"/>
      <c r="E555" s="363"/>
    </row>
    <row r="556" spans="1:5" ht="14.25">
      <c r="A556"/>
      <c r="B556"/>
      <c r="C556"/>
      <c r="D556"/>
      <c r="E556" s="363"/>
    </row>
    <row r="557" spans="1:5" ht="14.25">
      <c r="A557"/>
      <c r="B557"/>
      <c r="C557"/>
      <c r="D557"/>
      <c r="E557" s="363"/>
    </row>
    <row r="558" spans="1:5" ht="14.25">
      <c r="A558"/>
      <c r="B558"/>
      <c r="C558"/>
      <c r="D558"/>
      <c r="E558" s="363"/>
    </row>
    <row r="559" spans="1:5" ht="14.25">
      <c r="A559"/>
      <c r="B559"/>
      <c r="C559"/>
      <c r="D559"/>
      <c r="E559" s="363"/>
    </row>
    <row r="560" spans="1:5" ht="14.25">
      <c r="A560"/>
      <c r="B560"/>
      <c r="C560"/>
      <c r="D560"/>
      <c r="E560" s="363"/>
    </row>
    <row r="561" spans="1:5" ht="14.25">
      <c r="A561"/>
      <c r="B561"/>
      <c r="C561"/>
      <c r="D561"/>
      <c r="E561" s="363"/>
    </row>
    <row r="562" spans="1:5" ht="14.25">
      <c r="A562"/>
      <c r="B562"/>
      <c r="C562"/>
      <c r="D562"/>
      <c r="E562" s="363"/>
    </row>
    <row r="563" spans="1:5" ht="14.25">
      <c r="A563"/>
      <c r="B563"/>
      <c r="C563"/>
      <c r="D563"/>
      <c r="E563" s="363"/>
    </row>
    <row r="564" spans="1:5" ht="14.25">
      <c r="A564"/>
      <c r="B564"/>
      <c r="C564"/>
      <c r="D564"/>
      <c r="E564" s="363"/>
    </row>
    <row r="565" spans="1:5" ht="14.25">
      <c r="A565"/>
      <c r="B565"/>
      <c r="C565"/>
      <c r="D565"/>
      <c r="E565" s="289"/>
    </row>
    <row r="566" spans="1:5" ht="14.25">
      <c r="A566"/>
      <c r="B566"/>
      <c r="C566"/>
      <c r="D566"/>
      <c r="E566" s="289"/>
    </row>
    <row r="567" spans="1:5" ht="14.25">
      <c r="A567"/>
      <c r="B567"/>
      <c r="C567"/>
      <c r="D567"/>
      <c r="E567" s="289"/>
    </row>
    <row r="568" spans="1:5" ht="14.25">
      <c r="A568"/>
      <c r="B568"/>
      <c r="C568"/>
      <c r="D568"/>
      <c r="E568" s="289"/>
    </row>
    <row r="569" spans="1:5" ht="14.25">
      <c r="A569"/>
      <c r="B569"/>
      <c r="C569"/>
      <c r="D569"/>
      <c r="E569" s="289"/>
    </row>
    <row r="570" spans="1:5" ht="14.25">
      <c r="A570"/>
      <c r="B570"/>
      <c r="C570"/>
      <c r="D570"/>
      <c r="E570" s="289"/>
    </row>
    <row r="571" spans="1:5" ht="14.25">
      <c r="A571"/>
      <c r="B571"/>
      <c r="C571"/>
      <c r="D571"/>
      <c r="E571" s="289"/>
    </row>
    <row r="572" spans="1:5" ht="14.25">
      <c r="A572"/>
      <c r="B572"/>
      <c r="C572"/>
      <c r="D572"/>
      <c r="E572" s="289"/>
    </row>
    <row r="573" spans="1:5" ht="14.25">
      <c r="A573"/>
      <c r="B573"/>
      <c r="C573"/>
      <c r="D573"/>
      <c r="E573" s="289"/>
    </row>
    <row r="574" spans="1:5" ht="14.25">
      <c r="A574"/>
      <c r="B574"/>
      <c r="C574"/>
      <c r="D574"/>
      <c r="E574" s="289"/>
    </row>
    <row r="575" spans="1:5" ht="14.25">
      <c r="A575"/>
      <c r="B575"/>
      <c r="C575"/>
      <c r="D575"/>
      <c r="E575" s="289"/>
    </row>
    <row r="576" spans="1:5" ht="14.25">
      <c r="A576"/>
      <c r="B576"/>
      <c r="C576"/>
      <c r="D576"/>
      <c r="E576" s="289"/>
    </row>
    <row r="577" spans="1:5" ht="14.25">
      <c r="A577"/>
      <c r="B577"/>
      <c r="C577"/>
      <c r="D577"/>
      <c r="E577" s="289"/>
    </row>
    <row r="578" spans="1:5" ht="14.25">
      <c r="A578"/>
      <c r="B578"/>
      <c r="C578"/>
      <c r="D578"/>
      <c r="E578" s="289"/>
    </row>
    <row r="579" spans="1:5" ht="14.25">
      <c r="A579"/>
      <c r="B579"/>
      <c r="C579"/>
      <c r="D579"/>
      <c r="E579" s="289"/>
    </row>
    <row r="580" spans="1:5" ht="14.25">
      <c r="A580"/>
      <c r="B580"/>
      <c r="C580"/>
      <c r="D580"/>
      <c r="E580" s="289"/>
    </row>
    <row r="581" spans="1:5" ht="14.25">
      <c r="A581"/>
      <c r="B581"/>
      <c r="C581"/>
      <c r="D581"/>
      <c r="E581" s="289"/>
    </row>
    <row r="582" spans="1:5" ht="14.25">
      <c r="A582"/>
      <c r="B582"/>
      <c r="C582"/>
      <c r="D582"/>
      <c r="E582" s="289"/>
    </row>
    <row r="583" spans="1:5" ht="14.25">
      <c r="A583"/>
      <c r="B583"/>
      <c r="C583"/>
      <c r="D583"/>
      <c r="E583" s="289"/>
    </row>
    <row r="584" spans="1:5" ht="14.25">
      <c r="A584"/>
      <c r="B584"/>
      <c r="C584"/>
      <c r="D584"/>
      <c r="E584" s="289"/>
    </row>
    <row r="585" spans="1:5" ht="14.25">
      <c r="A585"/>
      <c r="B585"/>
      <c r="C585"/>
      <c r="D585"/>
      <c r="E585" s="289"/>
    </row>
    <row r="586" spans="1:5" ht="14.25">
      <c r="A586"/>
      <c r="B586"/>
      <c r="C586"/>
      <c r="D586"/>
      <c r="E586" s="289"/>
    </row>
    <row r="587" spans="1:5" ht="14.25">
      <c r="A587"/>
      <c r="B587"/>
      <c r="C587"/>
      <c r="D587"/>
      <c r="E587" s="289"/>
    </row>
    <row r="588" spans="1:5" ht="14.25">
      <c r="A588"/>
      <c r="B588"/>
      <c r="C588"/>
      <c r="D588"/>
      <c r="E588" s="289"/>
    </row>
    <row r="589" spans="1:5" ht="14.25">
      <c r="A589"/>
      <c r="B589"/>
      <c r="C589"/>
      <c r="D589"/>
      <c r="E589" s="289"/>
    </row>
    <row r="590" spans="1:5" ht="14.25">
      <c r="A590"/>
      <c r="B590"/>
      <c r="C590"/>
      <c r="D590"/>
      <c r="E590" s="289"/>
    </row>
    <row r="591" spans="1:5" ht="14.25">
      <c r="A591"/>
      <c r="B591"/>
      <c r="C591"/>
      <c r="D591"/>
      <c r="E591" s="289"/>
    </row>
    <row r="592" spans="1:5" ht="14.25">
      <c r="A592"/>
      <c r="B592"/>
      <c r="C592"/>
      <c r="D592"/>
      <c r="E592" s="289"/>
    </row>
    <row r="593" spans="1:5" ht="14.25">
      <c r="A593"/>
      <c r="B593"/>
      <c r="C593"/>
      <c r="D593"/>
      <c r="E593" s="289"/>
    </row>
    <row r="594" spans="1:5" ht="14.25">
      <c r="A594"/>
      <c r="B594"/>
      <c r="C594"/>
      <c r="D594"/>
      <c r="E594" s="289"/>
    </row>
    <row r="595" spans="1:5" ht="14.25">
      <c r="A595"/>
      <c r="B595"/>
      <c r="C595"/>
      <c r="D595"/>
      <c r="E595" s="289"/>
    </row>
    <row r="596" spans="1:5" ht="14.25">
      <c r="A596"/>
      <c r="B596"/>
      <c r="C596"/>
      <c r="D596"/>
      <c r="E596" s="289"/>
    </row>
    <row r="597" spans="1:5" ht="14.25">
      <c r="A597"/>
      <c r="B597"/>
      <c r="C597"/>
      <c r="D597"/>
      <c r="E597" s="289"/>
    </row>
    <row r="598" spans="1:5" ht="14.25">
      <c r="A598"/>
      <c r="B598"/>
      <c r="C598"/>
      <c r="D598"/>
      <c r="E598" s="289"/>
    </row>
    <row r="599" spans="1:5" ht="14.25">
      <c r="A599"/>
      <c r="B599"/>
      <c r="C599"/>
      <c r="D599"/>
      <c r="E599" s="289"/>
    </row>
    <row r="600" spans="1:5" ht="14.25">
      <c r="A600"/>
      <c r="B600"/>
      <c r="C600"/>
      <c r="D600"/>
      <c r="E600" s="289"/>
    </row>
    <row r="601" spans="1:5" ht="14.25">
      <c r="A601"/>
      <c r="B601"/>
      <c r="C601"/>
      <c r="D601"/>
      <c r="E601" s="289"/>
    </row>
    <row r="602" spans="1:5" ht="14.25">
      <c r="A602"/>
      <c r="B602"/>
      <c r="C602"/>
      <c r="D602"/>
      <c r="E602" s="289"/>
    </row>
    <row r="603" spans="1:5" ht="14.25">
      <c r="A603"/>
      <c r="B603"/>
      <c r="C603"/>
      <c r="D603"/>
      <c r="E603" s="289"/>
    </row>
    <row r="604" spans="1:5" ht="14.25">
      <c r="A604"/>
      <c r="B604"/>
      <c r="C604"/>
      <c r="D604"/>
      <c r="E604" s="289"/>
    </row>
    <row r="605" spans="1:5" ht="14.25">
      <c r="A605"/>
      <c r="B605"/>
      <c r="C605"/>
      <c r="D605"/>
      <c r="E605" s="289"/>
    </row>
    <row r="606" spans="1:5" ht="14.25">
      <c r="A606"/>
      <c r="B606"/>
      <c r="C606"/>
      <c r="D606"/>
      <c r="E606" s="289"/>
    </row>
    <row r="607" spans="1:5" ht="14.25">
      <c r="A607"/>
      <c r="B607"/>
      <c r="C607"/>
      <c r="D607"/>
      <c r="E607" s="289"/>
    </row>
    <row r="608" spans="1:5" ht="14.25">
      <c r="A608"/>
      <c r="B608"/>
      <c r="C608"/>
      <c r="D608"/>
      <c r="E608" s="289"/>
    </row>
    <row r="609" spans="1:5" ht="14.25">
      <c r="A609"/>
      <c r="B609"/>
      <c r="C609"/>
      <c r="D609"/>
      <c r="E609" s="289"/>
    </row>
    <row r="610" spans="1:5" ht="14.25">
      <c r="A610"/>
      <c r="B610"/>
      <c r="C610"/>
      <c r="D610"/>
      <c r="E610" s="289"/>
    </row>
    <row r="611" spans="1:5" ht="14.25">
      <c r="A611"/>
      <c r="B611"/>
      <c r="C611"/>
      <c r="D611"/>
      <c r="E611" s="289"/>
    </row>
    <row r="612" spans="1:5" ht="14.25">
      <c r="A612"/>
      <c r="B612"/>
      <c r="C612"/>
      <c r="D612"/>
      <c r="E612" s="289"/>
    </row>
    <row r="613" spans="1:5" ht="14.25">
      <c r="A613"/>
      <c r="B613"/>
      <c r="C613"/>
      <c r="D613"/>
      <c r="E613" s="289"/>
    </row>
    <row r="614" spans="1:5" ht="14.25">
      <c r="A614"/>
      <c r="B614"/>
      <c r="C614"/>
      <c r="D614"/>
      <c r="E614" s="289"/>
    </row>
    <row r="615" spans="1:5" ht="14.25">
      <c r="A615"/>
      <c r="B615"/>
      <c r="C615"/>
      <c r="D615"/>
      <c r="E615" s="289"/>
    </row>
    <row r="616" spans="1:5" ht="14.25">
      <c r="A616"/>
      <c r="B616"/>
      <c r="C616"/>
      <c r="D616"/>
      <c r="E616" s="289"/>
    </row>
    <row r="617" spans="1:5" ht="14.25">
      <c r="A617"/>
      <c r="B617"/>
      <c r="C617"/>
      <c r="D617"/>
      <c r="E617" s="289"/>
    </row>
    <row r="618" spans="1:5" ht="14.25">
      <c r="A618"/>
      <c r="B618"/>
      <c r="C618"/>
      <c r="D618"/>
      <c r="E618" s="289"/>
    </row>
    <row r="619" spans="1:5" ht="14.25">
      <c r="A619"/>
      <c r="B619"/>
      <c r="C619"/>
      <c r="D619"/>
      <c r="E619" s="289"/>
    </row>
    <row r="620" spans="1:5" ht="14.25">
      <c r="A620"/>
      <c r="B620"/>
      <c r="C620"/>
      <c r="D620"/>
      <c r="E620" s="289"/>
    </row>
    <row r="621" spans="1:5" ht="14.25">
      <c r="A621"/>
      <c r="B621"/>
      <c r="C621"/>
      <c r="D621"/>
      <c r="E621" s="289"/>
    </row>
    <row r="622" spans="1:5" ht="14.25">
      <c r="A622"/>
      <c r="B622"/>
      <c r="C622"/>
      <c r="D622"/>
      <c r="E622" s="289"/>
    </row>
    <row r="623" spans="1:5" ht="14.25">
      <c r="A623"/>
      <c r="B623"/>
      <c r="C623"/>
      <c r="D623"/>
      <c r="E623" s="289"/>
    </row>
    <row r="624" spans="1:5" ht="14.25">
      <c r="A624"/>
      <c r="B624"/>
      <c r="C624"/>
      <c r="D624"/>
      <c r="E624" s="289"/>
    </row>
    <row r="625" spans="1:5" ht="14.25">
      <c r="A625"/>
      <c r="B625"/>
      <c r="C625"/>
      <c r="D625"/>
      <c r="E625" s="289"/>
    </row>
    <row r="626" spans="1:5" ht="14.25">
      <c r="A626"/>
      <c r="B626"/>
      <c r="C626"/>
      <c r="D626"/>
      <c r="E626" s="289"/>
    </row>
    <row r="627" spans="1:5" ht="14.25">
      <c r="A627"/>
      <c r="B627"/>
      <c r="C627"/>
      <c r="D627"/>
      <c r="E627" s="289"/>
    </row>
    <row r="628" spans="1:5" ht="14.25">
      <c r="A628"/>
      <c r="B628"/>
      <c r="C628"/>
      <c r="D628"/>
      <c r="E628" s="289"/>
    </row>
    <row r="629" spans="1:5" ht="14.25">
      <c r="A629"/>
      <c r="B629"/>
      <c r="C629"/>
      <c r="D629"/>
      <c r="E629" s="289"/>
    </row>
    <row r="630" spans="1:5" ht="14.25">
      <c r="A630"/>
      <c r="B630"/>
      <c r="C630"/>
      <c r="D630"/>
      <c r="E630" s="289"/>
    </row>
    <row r="631" spans="1:5" ht="14.25">
      <c r="A631"/>
      <c r="B631"/>
      <c r="C631"/>
      <c r="D631"/>
      <c r="E631" s="289"/>
    </row>
    <row r="632" spans="1:5" ht="14.25">
      <c r="A632"/>
      <c r="B632"/>
      <c r="C632"/>
      <c r="D632"/>
      <c r="E632" s="289"/>
    </row>
    <row r="633" spans="1:5" ht="14.25">
      <c r="A633"/>
      <c r="B633"/>
      <c r="C633"/>
      <c r="D633"/>
      <c r="E633" s="289"/>
    </row>
    <row r="634" spans="1:5" ht="14.25">
      <c r="A634"/>
      <c r="B634"/>
      <c r="C634"/>
      <c r="D634"/>
      <c r="E634" s="289"/>
    </row>
    <row r="635" spans="1:5" ht="14.25">
      <c r="A635"/>
      <c r="B635"/>
      <c r="C635"/>
      <c r="D635"/>
      <c r="E635" s="289"/>
    </row>
    <row r="636" spans="1:5" ht="14.25">
      <c r="A636"/>
      <c r="B636"/>
      <c r="C636"/>
      <c r="D636"/>
      <c r="E636" s="289"/>
    </row>
    <row r="637" spans="1:5" ht="14.25">
      <c r="A637"/>
      <c r="B637"/>
      <c r="C637"/>
      <c r="D637"/>
      <c r="E637" s="289"/>
    </row>
    <row r="638" spans="1:5" ht="14.25">
      <c r="A638"/>
      <c r="B638"/>
      <c r="C638"/>
      <c r="D638"/>
      <c r="E638" s="289"/>
    </row>
    <row r="639" spans="1:5" ht="14.25">
      <c r="A639"/>
      <c r="B639"/>
      <c r="C639"/>
      <c r="D639"/>
      <c r="E639" s="289"/>
    </row>
    <row r="640" spans="1:5" ht="14.25">
      <c r="A640"/>
      <c r="B640"/>
      <c r="C640"/>
      <c r="D640"/>
      <c r="E640" s="289"/>
    </row>
    <row r="641" spans="1:5" ht="14.25">
      <c r="A641"/>
      <c r="B641"/>
      <c r="C641"/>
      <c r="D641"/>
      <c r="E641" s="289"/>
    </row>
    <row r="642" spans="1:5" ht="14.25">
      <c r="A642"/>
      <c r="B642"/>
      <c r="C642"/>
      <c r="D642"/>
      <c r="E642" s="289"/>
    </row>
    <row r="643" spans="1:5" ht="14.25">
      <c r="A643"/>
      <c r="B643"/>
      <c r="C643"/>
      <c r="D643"/>
      <c r="E643" s="289"/>
    </row>
    <row r="644" spans="1:5" ht="14.25">
      <c r="A644"/>
      <c r="B644"/>
      <c r="C644"/>
      <c r="D644"/>
      <c r="E644" s="289"/>
    </row>
    <row r="645" spans="1:5" ht="14.25">
      <c r="A645"/>
      <c r="B645"/>
      <c r="C645"/>
      <c r="D645"/>
      <c r="E645" s="289"/>
    </row>
    <row r="646" spans="1:5" ht="14.25">
      <c r="A646"/>
      <c r="B646"/>
      <c r="C646"/>
      <c r="D646"/>
      <c r="E646" s="289"/>
    </row>
    <row r="647" spans="1:5" ht="14.25">
      <c r="A647"/>
      <c r="B647"/>
      <c r="C647"/>
      <c r="D647"/>
      <c r="E647" s="289"/>
    </row>
    <row r="648" spans="1:5" ht="14.25">
      <c r="A648"/>
      <c r="B648"/>
      <c r="C648"/>
      <c r="D648"/>
      <c r="E648" s="289"/>
    </row>
    <row r="649" spans="1:5" ht="14.25">
      <c r="A649"/>
      <c r="B649"/>
      <c r="C649"/>
      <c r="D649"/>
      <c r="E649" s="289"/>
    </row>
    <row r="650" spans="1:5" ht="14.25">
      <c r="A650"/>
      <c r="B650"/>
      <c r="C650"/>
      <c r="D650"/>
      <c r="E650" s="289"/>
    </row>
    <row r="651" spans="1:5" ht="14.25">
      <c r="A651"/>
      <c r="B651"/>
      <c r="C651"/>
      <c r="D651"/>
      <c r="E651" s="289"/>
    </row>
    <row r="652" spans="1:5" ht="14.25">
      <c r="A652"/>
      <c r="B652"/>
      <c r="C652"/>
      <c r="D652"/>
      <c r="E652" s="289"/>
    </row>
    <row r="653" spans="1:5" ht="14.25">
      <c r="A653"/>
      <c r="B653"/>
      <c r="C653"/>
      <c r="D653"/>
      <c r="E653" s="289"/>
    </row>
    <row r="654" spans="1:5" ht="14.25">
      <c r="A654"/>
      <c r="B654"/>
      <c r="C654"/>
      <c r="D654"/>
      <c r="E654" s="289"/>
    </row>
    <row r="655" spans="1:5" ht="14.25">
      <c r="A655"/>
      <c r="B655"/>
      <c r="C655"/>
      <c r="D655"/>
      <c r="E655" s="289"/>
    </row>
    <row r="656" spans="1:5" ht="14.25">
      <c r="A656"/>
      <c r="B656"/>
      <c r="C656"/>
      <c r="D656"/>
      <c r="E656" s="289"/>
    </row>
    <row r="657" spans="1:5" ht="14.25">
      <c r="A657"/>
      <c r="B657"/>
      <c r="C657"/>
      <c r="D657"/>
      <c r="E657" s="289"/>
    </row>
    <row r="658" spans="1:5" ht="14.25">
      <c r="A658"/>
      <c r="B658"/>
      <c r="C658"/>
      <c r="D658"/>
      <c r="E658" s="289"/>
    </row>
    <row r="659" spans="1:5" ht="14.25">
      <c r="A659"/>
      <c r="B659"/>
      <c r="C659"/>
      <c r="D659"/>
      <c r="E659" s="289"/>
    </row>
    <row r="660" spans="1:5" ht="14.25">
      <c r="A660"/>
      <c r="B660"/>
      <c r="C660"/>
      <c r="D660"/>
      <c r="E660" s="289"/>
    </row>
    <row r="661" spans="1:5" ht="14.25">
      <c r="A661"/>
      <c r="B661"/>
      <c r="C661"/>
      <c r="D661"/>
      <c r="E661" s="289"/>
    </row>
    <row r="662" spans="1:5" ht="14.25">
      <c r="A662"/>
      <c r="B662"/>
      <c r="C662"/>
      <c r="D662"/>
      <c r="E662" s="289"/>
    </row>
    <row r="663" spans="1:5" ht="14.25">
      <c r="A663"/>
      <c r="B663"/>
      <c r="C663"/>
      <c r="D663"/>
      <c r="E663" s="289"/>
    </row>
    <row r="664" spans="1:5" ht="14.25">
      <c r="A664"/>
      <c r="B664"/>
      <c r="C664"/>
      <c r="D664"/>
      <c r="E664" s="289"/>
    </row>
    <row r="665" spans="1:5" ht="14.25">
      <c r="A665"/>
      <c r="B665"/>
      <c r="C665"/>
      <c r="D665"/>
      <c r="E665" s="289"/>
    </row>
    <row r="666" spans="1:5" ht="14.25">
      <c r="A666"/>
      <c r="B666"/>
      <c r="C666"/>
      <c r="D666"/>
      <c r="E666" s="289"/>
    </row>
    <row r="667" spans="1:5" ht="14.25">
      <c r="A667"/>
      <c r="B667"/>
      <c r="C667"/>
      <c r="D667"/>
      <c r="E667" s="289"/>
    </row>
    <row r="668" spans="1:5" ht="14.25">
      <c r="A668"/>
      <c r="B668"/>
      <c r="C668"/>
      <c r="D668"/>
      <c r="E668" s="289"/>
    </row>
    <row r="669" spans="1:5" ht="14.25">
      <c r="A669"/>
      <c r="B669"/>
      <c r="C669"/>
      <c r="D669"/>
      <c r="E669" s="289"/>
    </row>
    <row r="670" spans="1:5" ht="14.25">
      <c r="A670"/>
      <c r="B670"/>
      <c r="C670"/>
      <c r="D670"/>
      <c r="E670" s="289"/>
    </row>
    <row r="671" spans="1:5" ht="14.25">
      <c r="A671"/>
      <c r="B671"/>
      <c r="C671"/>
      <c r="D671"/>
      <c r="E671" s="289"/>
    </row>
    <row r="672" spans="1:5" ht="14.25">
      <c r="A672"/>
      <c r="B672"/>
      <c r="C672"/>
      <c r="D672"/>
      <c r="E672" s="289"/>
    </row>
    <row r="673" spans="1:5" ht="14.25">
      <c r="A673"/>
      <c r="B673"/>
      <c r="C673"/>
      <c r="D673"/>
      <c r="E673" s="289"/>
    </row>
    <row r="674" spans="1:5" ht="14.25">
      <c r="A674"/>
      <c r="B674"/>
      <c r="C674"/>
      <c r="D674"/>
      <c r="E674" s="289"/>
    </row>
    <row r="675" spans="1:5" ht="14.25">
      <c r="A675"/>
      <c r="B675"/>
      <c r="C675"/>
      <c r="D675"/>
      <c r="E675" s="289"/>
    </row>
    <row r="676" spans="1:5" ht="14.25">
      <c r="A676"/>
      <c r="B676"/>
      <c r="C676"/>
      <c r="D676"/>
      <c r="E676" s="289"/>
    </row>
    <row r="677" spans="1:5" ht="14.25">
      <c r="A677"/>
      <c r="B677"/>
      <c r="C677"/>
      <c r="D677"/>
      <c r="E677" s="289"/>
    </row>
    <row r="678" spans="1:5" ht="14.25">
      <c r="A678"/>
      <c r="B678"/>
      <c r="C678"/>
      <c r="D678"/>
      <c r="E678" s="289"/>
    </row>
    <row r="679" spans="1:5" ht="14.25">
      <c r="A679"/>
      <c r="B679"/>
      <c r="C679"/>
      <c r="D679"/>
      <c r="E679" s="289"/>
    </row>
    <row r="680" spans="1:5" ht="14.25">
      <c r="A680"/>
      <c r="B680"/>
      <c r="C680"/>
      <c r="D680"/>
      <c r="E680" s="289"/>
    </row>
    <row r="681" spans="1:5" ht="14.25">
      <c r="A681"/>
      <c r="B681"/>
      <c r="C681"/>
      <c r="D681"/>
      <c r="E681" s="289"/>
    </row>
    <row r="682" spans="1:5" ht="14.25">
      <c r="A682"/>
      <c r="B682"/>
      <c r="C682"/>
      <c r="D682"/>
      <c r="E682" s="289"/>
    </row>
    <row r="683" spans="1:5" ht="14.25">
      <c r="A683"/>
      <c r="B683"/>
      <c r="C683"/>
      <c r="D683"/>
      <c r="E683" s="289"/>
    </row>
    <row r="684" spans="1:5" ht="14.25">
      <c r="A684"/>
      <c r="B684"/>
      <c r="C684"/>
      <c r="D684"/>
      <c r="E684" s="289"/>
    </row>
    <row r="685" spans="1:5" ht="14.25">
      <c r="A685"/>
      <c r="B685"/>
      <c r="C685"/>
      <c r="D685"/>
      <c r="E685" s="289"/>
    </row>
    <row r="686" spans="1:5" ht="14.25">
      <c r="A686"/>
      <c r="B686"/>
      <c r="C686"/>
      <c r="D686"/>
      <c r="E686" s="289"/>
    </row>
    <row r="687" spans="1:5" ht="14.25">
      <c r="A687"/>
      <c r="B687"/>
      <c r="C687"/>
      <c r="D687"/>
      <c r="E687" s="289"/>
    </row>
    <row r="688" spans="1:5" ht="14.25">
      <c r="A688"/>
      <c r="B688"/>
      <c r="C688"/>
      <c r="D688"/>
      <c r="E688" s="289"/>
    </row>
    <row r="689" spans="1:5" ht="14.25">
      <c r="A689"/>
      <c r="B689"/>
      <c r="C689"/>
      <c r="D689"/>
      <c r="E689" s="289"/>
    </row>
    <row r="690" spans="1:5" ht="14.25">
      <c r="A690"/>
      <c r="B690"/>
      <c r="C690"/>
      <c r="D690"/>
      <c r="E690" s="289"/>
    </row>
    <row r="691" spans="1:5" ht="14.25">
      <c r="A691"/>
      <c r="B691"/>
      <c r="C691"/>
      <c r="D691"/>
      <c r="E691" s="289"/>
    </row>
    <row r="692" spans="1:5" ht="14.25">
      <c r="A692"/>
      <c r="B692"/>
      <c r="C692"/>
      <c r="D692"/>
      <c r="E692" s="289"/>
    </row>
    <row r="693" spans="1:5" ht="14.25">
      <c r="A693"/>
      <c r="B693"/>
      <c r="C693"/>
      <c r="D693"/>
      <c r="E693" s="289"/>
    </row>
    <row r="694" spans="1:5" ht="14.25">
      <c r="A694"/>
      <c r="B694"/>
      <c r="C694"/>
      <c r="D694"/>
      <c r="E694" s="289"/>
    </row>
    <row r="695" spans="1:5" ht="14.25">
      <c r="A695"/>
      <c r="B695"/>
      <c r="C695"/>
      <c r="D695"/>
      <c r="E695" s="289"/>
    </row>
    <row r="696" spans="1:5" ht="14.25">
      <c r="A696"/>
      <c r="B696"/>
      <c r="C696"/>
      <c r="D696"/>
      <c r="E696" s="289"/>
    </row>
    <row r="697" spans="1:5" ht="14.25">
      <c r="A697"/>
      <c r="B697"/>
      <c r="C697"/>
      <c r="D697"/>
      <c r="E697" s="289"/>
    </row>
    <row r="698" spans="1:5" ht="14.25">
      <c r="A698"/>
      <c r="B698"/>
      <c r="C698"/>
      <c r="D698"/>
      <c r="E698" s="289"/>
    </row>
    <row r="699" spans="1:5" ht="14.25">
      <c r="A699"/>
      <c r="B699"/>
      <c r="C699"/>
      <c r="D699"/>
      <c r="E699" s="289"/>
    </row>
    <row r="700" spans="1:5" ht="14.25">
      <c r="A700"/>
      <c r="B700"/>
      <c r="C700"/>
      <c r="D700"/>
      <c r="E700" s="289"/>
    </row>
    <row r="701" spans="1:5" ht="14.25">
      <c r="A701"/>
      <c r="B701"/>
      <c r="C701"/>
      <c r="D701"/>
      <c r="E701" s="289"/>
    </row>
    <row r="702" spans="1:5" ht="14.25">
      <c r="A702"/>
      <c r="B702"/>
      <c r="C702"/>
      <c r="D702"/>
      <c r="E702" s="289"/>
    </row>
    <row r="703" spans="1:5" ht="14.25">
      <c r="A703"/>
      <c r="B703"/>
      <c r="C703"/>
      <c r="D703"/>
      <c r="E703" s="289"/>
    </row>
    <row r="704" spans="1:5" ht="14.25">
      <c r="A704"/>
      <c r="B704"/>
      <c r="C704"/>
      <c r="D704"/>
      <c r="E704" s="289"/>
    </row>
    <row r="705" spans="1:5" ht="14.25">
      <c r="A705"/>
      <c r="B705"/>
      <c r="C705"/>
      <c r="D705"/>
      <c r="E705" s="289"/>
    </row>
    <row r="706" spans="1:5" ht="14.25">
      <c r="A706"/>
      <c r="B706"/>
      <c r="C706"/>
      <c r="D706"/>
      <c r="E706" s="289"/>
    </row>
    <row r="707" spans="1:5" ht="14.25">
      <c r="A707"/>
      <c r="B707"/>
      <c r="C707"/>
      <c r="D707"/>
      <c r="E707" s="289"/>
    </row>
    <row r="708" spans="1:5" ht="14.25">
      <c r="A708"/>
      <c r="B708"/>
      <c r="C708"/>
      <c r="D708"/>
      <c r="E708" s="289"/>
    </row>
    <row r="709" spans="1:5" ht="14.25">
      <c r="A709"/>
      <c r="B709"/>
      <c r="C709"/>
      <c r="D709"/>
      <c r="E709" s="289"/>
    </row>
    <row r="710" spans="1:5" ht="14.25">
      <c r="A710"/>
      <c r="B710"/>
      <c r="C710"/>
      <c r="D710"/>
      <c r="E710" s="289"/>
    </row>
    <row r="711" spans="1:5" ht="14.25">
      <c r="A711"/>
      <c r="B711"/>
      <c r="C711"/>
      <c r="D711"/>
      <c r="E711" s="289"/>
    </row>
    <row r="712" spans="1:5" ht="14.25">
      <c r="A712"/>
      <c r="B712"/>
      <c r="C712"/>
      <c r="D712"/>
      <c r="E712" s="289"/>
    </row>
    <row r="713" spans="1:5" ht="14.25">
      <c r="A713"/>
      <c r="B713"/>
      <c r="C713"/>
      <c r="D713"/>
      <c r="E713" s="289"/>
    </row>
    <row r="714" spans="1:5" ht="14.25">
      <c r="A714"/>
      <c r="B714"/>
      <c r="C714"/>
      <c r="D714"/>
      <c r="E714" s="289"/>
    </row>
    <row r="715" spans="1:5" ht="14.25">
      <c r="A715"/>
      <c r="B715"/>
      <c r="C715"/>
      <c r="D715"/>
      <c r="E715" s="289"/>
    </row>
    <row r="716" spans="1:5" ht="14.25">
      <c r="A716"/>
      <c r="B716"/>
      <c r="C716"/>
      <c r="D716"/>
      <c r="E716" s="289"/>
    </row>
    <row r="717" spans="1:5" ht="14.25">
      <c r="A717"/>
      <c r="B717"/>
      <c r="C717"/>
      <c r="D717"/>
      <c r="E717" s="289"/>
    </row>
    <row r="718" spans="1:5" ht="14.25">
      <c r="A718"/>
      <c r="B718"/>
      <c r="C718"/>
      <c r="D718"/>
      <c r="E718" s="289"/>
    </row>
    <row r="719" spans="1:5" ht="14.25">
      <c r="A719"/>
      <c r="B719"/>
      <c r="C719"/>
      <c r="D719"/>
      <c r="E719" s="289"/>
    </row>
    <row r="720" spans="1:5" ht="14.25">
      <c r="A720"/>
      <c r="B720"/>
      <c r="C720"/>
      <c r="D720"/>
      <c r="E720" s="289"/>
    </row>
    <row r="721" spans="1:5" ht="14.25">
      <c r="A721"/>
      <c r="B721"/>
      <c r="C721"/>
      <c r="D721"/>
      <c r="E721" s="289"/>
    </row>
    <row r="722" spans="1:5" ht="14.25">
      <c r="A722"/>
      <c r="B722"/>
      <c r="C722"/>
      <c r="D722"/>
      <c r="E722" s="289"/>
    </row>
    <row r="723" spans="1:5" ht="14.25">
      <c r="A723"/>
      <c r="B723"/>
      <c r="C723"/>
      <c r="D723"/>
      <c r="E723" s="289"/>
    </row>
    <row r="724" spans="1:5" ht="14.25">
      <c r="A724"/>
      <c r="B724"/>
      <c r="C724"/>
      <c r="D724"/>
      <c r="E724" s="289"/>
    </row>
    <row r="725" spans="1:5" ht="14.25">
      <c r="A725"/>
      <c r="B725"/>
      <c r="C725"/>
      <c r="D725"/>
      <c r="E725" s="289"/>
    </row>
    <row r="726" spans="1:5" ht="14.25">
      <c r="A726"/>
      <c r="B726"/>
      <c r="C726"/>
      <c r="D726"/>
      <c r="E726" s="289"/>
    </row>
    <row r="727" spans="1:5" ht="14.25">
      <c r="A727"/>
      <c r="B727"/>
      <c r="C727"/>
      <c r="D727"/>
      <c r="E727" s="289"/>
    </row>
    <row r="728" spans="1:5" ht="14.25">
      <c r="A728"/>
      <c r="B728"/>
      <c r="C728"/>
      <c r="D728"/>
      <c r="E728" s="289"/>
    </row>
    <row r="729" spans="1:5" ht="14.25">
      <c r="A729"/>
      <c r="B729"/>
      <c r="C729"/>
      <c r="D729"/>
      <c r="E729" s="289"/>
    </row>
    <row r="730" spans="1:5" ht="14.25">
      <c r="A730"/>
      <c r="B730"/>
      <c r="C730"/>
      <c r="D730"/>
      <c r="E730" s="289"/>
    </row>
    <row r="731" spans="1:5" ht="14.25">
      <c r="A731"/>
      <c r="B731"/>
      <c r="C731"/>
      <c r="D731"/>
      <c r="E731" s="289"/>
    </row>
    <row r="732" spans="1:5" ht="14.25">
      <c r="A732"/>
      <c r="B732"/>
      <c r="C732"/>
      <c r="D732"/>
      <c r="E732" s="289"/>
    </row>
    <row r="733" spans="1:5" ht="14.25">
      <c r="A733"/>
      <c r="B733"/>
      <c r="C733"/>
      <c r="D733"/>
      <c r="E733" s="289"/>
    </row>
    <row r="734" spans="1:5" ht="14.25">
      <c r="A734"/>
      <c r="B734"/>
      <c r="C734"/>
      <c r="D734"/>
      <c r="E734" s="289"/>
    </row>
    <row r="735" spans="1:5" ht="14.25">
      <c r="A735"/>
      <c r="B735"/>
      <c r="C735"/>
      <c r="D735"/>
      <c r="E735" s="289"/>
    </row>
    <row r="736" spans="1:5" ht="14.25">
      <c r="A736"/>
      <c r="B736"/>
      <c r="C736"/>
      <c r="D736"/>
      <c r="E736" s="289"/>
    </row>
    <row r="737" spans="1:5" ht="14.25">
      <c r="A737"/>
      <c r="B737"/>
      <c r="C737"/>
      <c r="D737"/>
      <c r="E737" s="289"/>
    </row>
    <row r="738" spans="1:5" ht="14.25">
      <c r="A738"/>
      <c r="B738"/>
      <c r="C738"/>
      <c r="D738"/>
      <c r="E738" s="289"/>
    </row>
    <row r="739" spans="1:5" ht="14.25">
      <c r="A739"/>
      <c r="B739"/>
      <c r="C739"/>
      <c r="D739"/>
      <c r="E739" s="289"/>
    </row>
    <row r="740" spans="1:5" ht="14.25">
      <c r="A740"/>
      <c r="B740"/>
      <c r="C740"/>
      <c r="D740"/>
      <c r="E740" s="289"/>
    </row>
    <row r="741" spans="1:5" ht="14.25">
      <c r="A741"/>
      <c r="B741"/>
      <c r="C741"/>
      <c r="D741"/>
      <c r="E741" s="289"/>
    </row>
    <row r="742" spans="1:5" ht="14.25">
      <c r="A742"/>
      <c r="B742"/>
      <c r="C742"/>
      <c r="D742"/>
      <c r="E742" s="289"/>
    </row>
    <row r="743" spans="1:5" ht="14.25">
      <c r="A743"/>
      <c r="B743"/>
      <c r="C743"/>
      <c r="D743"/>
      <c r="E743" s="289"/>
    </row>
    <row r="744" spans="1:5" ht="14.25">
      <c r="A744"/>
      <c r="B744"/>
      <c r="C744"/>
      <c r="D744"/>
      <c r="E744" s="289"/>
    </row>
    <row r="745" spans="1:5" ht="14.25">
      <c r="A745"/>
      <c r="B745"/>
      <c r="C745"/>
      <c r="D745"/>
      <c r="E745" s="289"/>
    </row>
    <row r="746" spans="1:5" ht="14.25">
      <c r="A746"/>
      <c r="B746"/>
      <c r="C746"/>
      <c r="D746"/>
      <c r="E746" s="289"/>
    </row>
    <row r="747" spans="1:5" ht="14.25">
      <c r="A747"/>
      <c r="B747"/>
      <c r="C747"/>
      <c r="D747"/>
      <c r="E747" s="289"/>
    </row>
    <row r="748" spans="1:5" ht="14.25">
      <c r="A748"/>
      <c r="B748"/>
      <c r="C748"/>
      <c r="D748"/>
      <c r="E748" s="289"/>
    </row>
    <row r="749" spans="1:5" ht="14.25">
      <c r="A749"/>
      <c r="B749"/>
      <c r="C749"/>
      <c r="D749"/>
      <c r="E749" s="289"/>
    </row>
    <row r="750" spans="1:5" ht="14.25">
      <c r="A750"/>
      <c r="B750"/>
      <c r="C750"/>
      <c r="D750"/>
      <c r="E750" s="289"/>
    </row>
    <row r="751" spans="1:5" ht="14.25">
      <c r="A751"/>
      <c r="B751"/>
      <c r="C751"/>
      <c r="D751"/>
      <c r="E751" s="289"/>
    </row>
    <row r="752" spans="1:5" ht="14.25">
      <c r="A752"/>
      <c r="B752"/>
      <c r="C752"/>
      <c r="D752"/>
      <c r="E752" s="289"/>
    </row>
    <row r="753" spans="1:5" ht="14.25">
      <c r="A753"/>
      <c r="B753"/>
      <c r="C753"/>
      <c r="D753"/>
      <c r="E753" s="289"/>
    </row>
    <row r="754" spans="1:5" ht="14.25">
      <c r="A754"/>
      <c r="B754"/>
      <c r="C754"/>
      <c r="D754"/>
      <c r="E754" s="289"/>
    </row>
    <row r="755" spans="1:5" ht="14.25">
      <c r="A755"/>
      <c r="B755"/>
      <c r="C755"/>
      <c r="D755"/>
      <c r="E755" s="289"/>
    </row>
    <row r="756" spans="1:5" ht="14.25">
      <c r="A756"/>
      <c r="B756"/>
      <c r="C756"/>
      <c r="D756"/>
      <c r="E756" s="289"/>
    </row>
    <row r="757" spans="1:5" ht="14.25">
      <c r="A757"/>
      <c r="B757"/>
      <c r="C757"/>
      <c r="D757"/>
      <c r="E757" s="289"/>
    </row>
    <row r="758" spans="1:5" ht="14.25">
      <c r="A758"/>
      <c r="B758"/>
      <c r="C758"/>
      <c r="D758"/>
      <c r="E758" s="289"/>
    </row>
    <row r="759" spans="1:5" ht="14.25">
      <c r="A759"/>
      <c r="B759"/>
      <c r="C759"/>
      <c r="D759"/>
      <c r="E759" s="289"/>
    </row>
    <row r="760" spans="1:5" ht="14.25">
      <c r="A760"/>
      <c r="B760"/>
      <c r="C760"/>
      <c r="D760"/>
      <c r="E760" s="289"/>
    </row>
    <row r="761" spans="1:5" ht="14.25">
      <c r="A761"/>
      <c r="B761"/>
      <c r="C761"/>
      <c r="D761"/>
      <c r="E761" s="289"/>
    </row>
    <row r="762" spans="1:5" ht="14.25">
      <c r="A762"/>
      <c r="B762"/>
      <c r="C762"/>
      <c r="D762"/>
      <c r="E762" s="289"/>
    </row>
    <row r="763" spans="1:5" ht="14.25">
      <c r="A763"/>
      <c r="B763"/>
      <c r="C763"/>
      <c r="D763"/>
      <c r="E763" s="289"/>
    </row>
    <row r="764" spans="1:5" ht="14.25">
      <c r="A764"/>
      <c r="B764"/>
      <c r="C764"/>
      <c r="D764"/>
      <c r="E764" s="289"/>
    </row>
    <row r="765" spans="1:5" ht="14.25">
      <c r="A765"/>
      <c r="B765"/>
      <c r="C765"/>
      <c r="D765"/>
      <c r="E765" s="289"/>
    </row>
    <row r="766" spans="1:5" ht="14.25">
      <c r="A766"/>
      <c r="B766"/>
      <c r="C766"/>
      <c r="D766"/>
      <c r="E766" s="289"/>
    </row>
    <row r="767" spans="1:5" ht="14.25">
      <c r="A767"/>
      <c r="B767"/>
      <c r="C767"/>
      <c r="D767"/>
      <c r="E767" s="289"/>
    </row>
    <row r="768" spans="1:5" ht="14.25">
      <c r="A768"/>
      <c r="B768"/>
      <c r="C768"/>
      <c r="D768"/>
      <c r="E768" s="289"/>
    </row>
    <row r="769" spans="1:5" ht="14.25">
      <c r="A769"/>
      <c r="B769"/>
      <c r="C769"/>
      <c r="D769"/>
      <c r="E769" s="289"/>
    </row>
    <row r="770" spans="1:5" ht="14.25">
      <c r="A770"/>
      <c r="B770"/>
      <c r="C770"/>
      <c r="D770"/>
      <c r="E770" s="289"/>
    </row>
    <row r="771" spans="1:5" ht="14.25">
      <c r="A771"/>
      <c r="B771"/>
      <c r="C771"/>
      <c r="D771"/>
      <c r="E771" s="289"/>
    </row>
    <row r="772" spans="1:5" ht="14.25">
      <c r="A772"/>
      <c r="B772"/>
      <c r="C772"/>
      <c r="D772"/>
      <c r="E772" s="289"/>
    </row>
    <row r="773" spans="1:5" ht="14.25">
      <c r="A773"/>
      <c r="B773"/>
      <c r="C773"/>
      <c r="D773"/>
      <c r="E773" s="289"/>
    </row>
    <row r="774" spans="1:5" ht="14.25">
      <c r="A774"/>
      <c r="B774"/>
      <c r="C774"/>
      <c r="D774"/>
      <c r="E774" s="289"/>
    </row>
    <row r="775" spans="1:5" ht="14.25">
      <c r="A775"/>
      <c r="B775"/>
      <c r="C775"/>
      <c r="D775"/>
      <c r="E775" s="289"/>
    </row>
    <row r="776" spans="1:5" ht="14.25">
      <c r="A776"/>
      <c r="B776"/>
      <c r="C776"/>
      <c r="D776"/>
      <c r="E776" s="289"/>
    </row>
    <row r="777" spans="1:5" ht="14.25">
      <c r="A777"/>
      <c r="B777"/>
      <c r="C777"/>
      <c r="D777"/>
      <c r="E777" s="289"/>
    </row>
    <row r="778" spans="1:5" ht="14.25">
      <c r="A778"/>
      <c r="B778"/>
      <c r="C778"/>
      <c r="D778"/>
      <c r="E778" s="289"/>
    </row>
    <row r="779" spans="1:5" ht="14.25">
      <c r="A779"/>
      <c r="B779"/>
      <c r="C779"/>
      <c r="D779"/>
      <c r="E779" s="289"/>
    </row>
    <row r="780" spans="1:5" ht="14.25">
      <c r="A780"/>
      <c r="B780"/>
      <c r="C780"/>
      <c r="D780"/>
      <c r="E780" s="289"/>
    </row>
    <row r="781" spans="1:5" ht="14.25">
      <c r="A781"/>
      <c r="B781"/>
      <c r="C781"/>
      <c r="D781"/>
      <c r="E781" s="289"/>
    </row>
    <row r="782" spans="1:5" ht="14.25">
      <c r="A782"/>
      <c r="B782"/>
      <c r="C782"/>
      <c r="D782"/>
      <c r="E782" s="289"/>
    </row>
    <row r="783" spans="1:5" ht="14.25">
      <c r="A783"/>
      <c r="B783"/>
      <c r="C783"/>
      <c r="D783"/>
      <c r="E783" s="289"/>
    </row>
    <row r="784" spans="1:5" ht="14.25">
      <c r="A784"/>
      <c r="B784"/>
      <c r="C784"/>
      <c r="D784"/>
      <c r="E784" s="289"/>
    </row>
    <row r="785" spans="1:5" ht="14.25">
      <c r="A785"/>
      <c r="B785"/>
      <c r="C785"/>
      <c r="D785"/>
      <c r="E785" s="289"/>
    </row>
    <row r="786" spans="1:5" ht="14.25">
      <c r="A786"/>
      <c r="B786"/>
      <c r="C786"/>
      <c r="D786"/>
      <c r="E786" s="289"/>
    </row>
    <row r="787" spans="1:5" ht="14.25">
      <c r="A787"/>
      <c r="B787"/>
      <c r="C787"/>
      <c r="D787"/>
      <c r="E787" s="289"/>
    </row>
    <row r="788" spans="1:5" ht="14.25">
      <c r="A788"/>
      <c r="B788"/>
      <c r="C788"/>
      <c r="D788"/>
      <c r="E788" s="289"/>
    </row>
    <row r="789" spans="1:5" ht="14.25">
      <c r="A789"/>
      <c r="B789"/>
      <c r="C789"/>
      <c r="D789"/>
      <c r="E789" s="289"/>
    </row>
    <row r="790" spans="1:5" ht="14.25">
      <c r="A790"/>
      <c r="B790"/>
      <c r="C790"/>
      <c r="D790"/>
      <c r="E790" s="289"/>
    </row>
    <row r="791" spans="1:5" ht="14.25">
      <c r="A791"/>
      <c r="B791"/>
      <c r="C791"/>
      <c r="D791"/>
      <c r="E791" s="289"/>
    </row>
    <row r="792" spans="1:5" ht="14.25">
      <c r="A792"/>
      <c r="B792"/>
      <c r="C792"/>
      <c r="D792"/>
      <c r="E792" s="289"/>
    </row>
    <row r="793" spans="1:5" ht="14.25">
      <c r="A793"/>
      <c r="B793"/>
      <c r="C793"/>
      <c r="D793"/>
      <c r="E793" s="289"/>
    </row>
    <row r="794" spans="1:5" ht="14.25">
      <c r="A794"/>
      <c r="B794"/>
      <c r="C794"/>
      <c r="D794"/>
      <c r="E794" s="289"/>
    </row>
    <row r="795" spans="1:5" ht="14.25">
      <c r="A795"/>
      <c r="B795"/>
      <c r="C795"/>
      <c r="D795"/>
      <c r="E795" s="289"/>
    </row>
    <row r="796" spans="1:5" ht="14.25">
      <c r="A796"/>
      <c r="B796"/>
      <c r="C796"/>
      <c r="D796"/>
      <c r="E796" s="289"/>
    </row>
    <row r="797" spans="1:5" ht="14.25">
      <c r="A797"/>
      <c r="B797"/>
      <c r="C797"/>
      <c r="D797"/>
      <c r="E797" s="289"/>
    </row>
    <row r="798" spans="1:5" ht="14.25">
      <c r="A798"/>
      <c r="B798"/>
      <c r="C798"/>
      <c r="D798"/>
      <c r="E798" s="289"/>
    </row>
    <row r="799" spans="1:5" ht="14.25">
      <c r="A799"/>
      <c r="B799"/>
      <c r="C799"/>
      <c r="D799"/>
      <c r="E799" s="289"/>
    </row>
    <row r="800" spans="1:5" ht="14.25">
      <c r="A800"/>
      <c r="B800"/>
      <c r="C800"/>
      <c r="D800"/>
      <c r="E800" s="289"/>
    </row>
    <row r="801" spans="1:5" ht="14.25">
      <c r="A801"/>
      <c r="B801"/>
      <c r="C801"/>
      <c r="D801"/>
      <c r="E801" s="289"/>
    </row>
    <row r="802" spans="1:5" ht="14.25">
      <c r="A802"/>
      <c r="B802"/>
      <c r="C802"/>
      <c r="D802"/>
      <c r="E802" s="289"/>
    </row>
    <row r="803" spans="1:5" ht="14.25">
      <c r="A803"/>
      <c r="B803"/>
      <c r="C803"/>
      <c r="D803"/>
      <c r="E803" s="289"/>
    </row>
    <row r="804" spans="1:5" ht="14.25">
      <c r="A804"/>
      <c r="B804"/>
      <c r="C804"/>
      <c r="D804"/>
      <c r="E804" s="289"/>
    </row>
    <row r="805" spans="1:5" ht="14.25">
      <c r="A805"/>
      <c r="B805"/>
      <c r="C805"/>
      <c r="D805"/>
      <c r="E805" s="289"/>
    </row>
    <row r="806" spans="1:5" ht="14.25">
      <c r="A806"/>
      <c r="B806"/>
      <c r="C806"/>
      <c r="D806"/>
      <c r="E806" s="289"/>
    </row>
    <row r="807" spans="1:5" ht="14.25">
      <c r="A807"/>
      <c r="B807"/>
      <c r="C807"/>
      <c r="D807"/>
      <c r="E807" s="289"/>
    </row>
    <row r="808" spans="1:5" ht="14.25">
      <c r="A808"/>
      <c r="B808"/>
      <c r="C808"/>
      <c r="D808"/>
      <c r="E808" s="289"/>
    </row>
    <row r="809" spans="1:5" ht="14.25">
      <c r="A809"/>
      <c r="B809"/>
      <c r="C809"/>
      <c r="D809"/>
      <c r="E809" s="289"/>
    </row>
    <row r="810" spans="1:5" ht="14.25">
      <c r="A810"/>
      <c r="B810"/>
      <c r="C810"/>
      <c r="D810"/>
      <c r="E810" s="289"/>
    </row>
    <row r="811" spans="1:5" ht="14.25">
      <c r="A811"/>
      <c r="B811"/>
      <c r="C811"/>
      <c r="D811"/>
      <c r="E811" s="289"/>
    </row>
    <row r="812" spans="1:5" ht="14.25">
      <c r="A812"/>
      <c r="B812"/>
      <c r="C812"/>
      <c r="D812"/>
      <c r="E812" s="289"/>
    </row>
    <row r="813" spans="1:5" ht="14.25">
      <c r="A813"/>
      <c r="B813"/>
      <c r="C813"/>
      <c r="D813"/>
      <c r="E813" s="363"/>
    </row>
    <row r="814" spans="1:5" ht="14.25">
      <c r="A814"/>
      <c r="B814"/>
      <c r="C814"/>
      <c r="D814"/>
      <c r="E814" s="363"/>
    </row>
    <row r="815" spans="1:5" ht="14.25">
      <c r="A815"/>
      <c r="B815"/>
      <c r="C815"/>
      <c r="D815"/>
      <c r="E815" s="363"/>
    </row>
    <row r="816" spans="1:5" ht="14.25">
      <c r="A816"/>
      <c r="B816"/>
      <c r="C816"/>
      <c r="D816"/>
      <c r="E816" s="363"/>
    </row>
    <row r="817" spans="1:5" ht="14.25">
      <c r="A817"/>
      <c r="B817"/>
      <c r="C817"/>
      <c r="D817"/>
      <c r="E817" s="289"/>
    </row>
    <row r="818" spans="1:5" ht="14.25">
      <c r="A818"/>
      <c r="B818"/>
      <c r="C818"/>
      <c r="D818"/>
      <c r="E818" s="289"/>
    </row>
    <row r="819" spans="1:5" ht="14.25">
      <c r="A819"/>
      <c r="B819"/>
      <c r="C819"/>
      <c r="D819"/>
      <c r="E819" s="289"/>
    </row>
    <row r="820" spans="1:5" ht="14.25">
      <c r="A820"/>
      <c r="B820"/>
      <c r="C820"/>
      <c r="D820"/>
      <c r="E820" s="363"/>
    </row>
    <row r="821" spans="1:5" ht="14.25">
      <c r="A821"/>
      <c r="B821"/>
      <c r="C821"/>
      <c r="D821"/>
      <c r="E821" s="289"/>
    </row>
    <row r="822" spans="1:5" ht="14.25">
      <c r="A822"/>
      <c r="B822"/>
      <c r="C822"/>
      <c r="D822"/>
      <c r="E822" s="289"/>
    </row>
    <row r="823" spans="1:5" ht="14.25">
      <c r="A823"/>
      <c r="B823"/>
      <c r="C823"/>
      <c r="D823"/>
      <c r="E823" s="289"/>
    </row>
    <row r="824" spans="1:5" ht="14.25">
      <c r="A824"/>
      <c r="B824"/>
      <c r="C824"/>
      <c r="D824"/>
      <c r="E824" s="289"/>
    </row>
    <row r="825" spans="1:5" ht="14.25">
      <c r="A825"/>
      <c r="B825"/>
      <c r="C825"/>
      <c r="D825"/>
      <c r="E825" s="289"/>
    </row>
    <row r="826" spans="1:5" ht="14.25">
      <c r="A826"/>
      <c r="B826"/>
      <c r="C826"/>
      <c r="D826"/>
      <c r="E826" s="289"/>
    </row>
    <row r="827" spans="1:5" ht="14.25">
      <c r="A827"/>
      <c r="B827"/>
      <c r="C827"/>
      <c r="D827"/>
      <c r="E827" s="289"/>
    </row>
    <row r="828" spans="1:5" ht="14.25">
      <c r="A828"/>
      <c r="B828"/>
      <c r="C828"/>
      <c r="D828"/>
      <c r="E828" s="363"/>
    </row>
    <row r="829" spans="1:5" ht="14.25">
      <c r="A829"/>
      <c r="B829"/>
      <c r="C829"/>
      <c r="D829"/>
      <c r="E829" s="363"/>
    </row>
    <row r="830" spans="1:5" ht="14.25">
      <c r="A830"/>
      <c r="B830"/>
      <c r="C830"/>
      <c r="D830"/>
      <c r="E830" s="363"/>
    </row>
    <row r="831" spans="1:5" ht="14.25">
      <c r="A831"/>
      <c r="B831"/>
      <c r="C831"/>
      <c r="D831"/>
      <c r="E831" s="363"/>
    </row>
    <row r="832" spans="1:5" ht="14.25">
      <c r="A832"/>
      <c r="B832"/>
      <c r="C832"/>
      <c r="D832"/>
      <c r="E832" s="363"/>
    </row>
    <row r="833" spans="1:5" ht="14.25">
      <c r="A833"/>
      <c r="B833"/>
      <c r="C833"/>
      <c r="D833"/>
      <c r="E833" s="363"/>
    </row>
    <row r="834" spans="1:5" ht="14.25">
      <c r="A834"/>
      <c r="B834"/>
      <c r="C834"/>
      <c r="D834"/>
      <c r="E834" s="289"/>
    </row>
    <row r="835" spans="1:5" ht="14.25">
      <c r="A835"/>
      <c r="B835"/>
      <c r="C835"/>
      <c r="D835"/>
      <c r="E835" s="363"/>
    </row>
    <row r="836" spans="1:5" ht="14.25">
      <c r="A836"/>
      <c r="B836"/>
      <c r="C836"/>
      <c r="D836"/>
      <c r="E836" s="363"/>
    </row>
    <row r="837" spans="1:5" ht="14.25">
      <c r="A837"/>
      <c r="B837"/>
      <c r="C837"/>
      <c r="D837"/>
      <c r="E837" s="289"/>
    </row>
    <row r="838" spans="1:5" ht="14.25">
      <c r="A838"/>
      <c r="B838"/>
      <c r="C838"/>
      <c r="D838"/>
      <c r="E838" s="289"/>
    </row>
    <row r="839" spans="1:5" ht="14.25">
      <c r="A839"/>
      <c r="B839"/>
      <c r="C839"/>
      <c r="D839"/>
      <c r="E839" s="289"/>
    </row>
    <row r="840" spans="1:5" ht="14.25">
      <c r="A840"/>
      <c r="B840"/>
      <c r="C840"/>
      <c r="D840"/>
      <c r="E840" s="363"/>
    </row>
    <row r="841" spans="1:5" ht="14.25">
      <c r="A841"/>
      <c r="B841"/>
      <c r="C841"/>
      <c r="D841"/>
      <c r="E841" s="363"/>
    </row>
    <row r="842" spans="1:5" ht="14.25">
      <c r="A842"/>
      <c r="B842"/>
      <c r="C842"/>
      <c r="D842"/>
      <c r="E842" s="363"/>
    </row>
    <row r="843" spans="1:5" ht="14.25">
      <c r="A843"/>
      <c r="B843"/>
      <c r="C843"/>
      <c r="D843"/>
      <c r="E843" s="289"/>
    </row>
    <row r="844" spans="1:5" ht="14.25">
      <c r="A844"/>
      <c r="B844"/>
      <c r="C844"/>
      <c r="D844"/>
      <c r="E844" s="289"/>
    </row>
    <row r="845" spans="1:5" ht="14.25">
      <c r="A845"/>
      <c r="B845"/>
      <c r="C845"/>
      <c r="D845"/>
      <c r="E845" s="289"/>
    </row>
    <row r="846" spans="1:5" ht="14.25">
      <c r="A846"/>
      <c r="B846"/>
      <c r="C846"/>
      <c r="D846"/>
      <c r="E846" s="289"/>
    </row>
    <row r="847" spans="1:5" ht="14.25">
      <c r="A847"/>
      <c r="B847"/>
      <c r="C847"/>
      <c r="D847"/>
      <c r="E847" s="289"/>
    </row>
    <row r="848" spans="1:5" ht="14.25">
      <c r="A848"/>
      <c r="B848"/>
      <c r="C848"/>
      <c r="D848"/>
      <c r="E848" s="289"/>
    </row>
    <row r="849" spans="1:5" ht="14.25">
      <c r="A849"/>
      <c r="B849"/>
      <c r="C849"/>
      <c r="D849"/>
      <c r="E849" s="289"/>
    </row>
    <row r="850" spans="1:5" ht="14.25">
      <c r="A850"/>
      <c r="B850"/>
      <c r="C850"/>
      <c r="D850"/>
      <c r="E850" s="363"/>
    </row>
    <row r="851" spans="1:5" ht="14.25">
      <c r="A851"/>
      <c r="B851"/>
      <c r="C851"/>
      <c r="D851"/>
      <c r="E851" s="289"/>
    </row>
    <row r="852" spans="1:5" ht="14.25">
      <c r="A852"/>
      <c r="B852"/>
      <c r="C852"/>
      <c r="D852"/>
      <c r="E852" s="289"/>
    </row>
    <row r="853" spans="1:5" ht="14.25">
      <c r="A853"/>
      <c r="B853"/>
      <c r="C853"/>
      <c r="D853"/>
      <c r="E853" s="289"/>
    </row>
    <row r="854" spans="1:5" ht="14.25">
      <c r="A854"/>
      <c r="B854"/>
      <c r="C854"/>
      <c r="D854"/>
      <c r="E854" s="289"/>
    </row>
    <row r="855" spans="1:5" ht="14.25">
      <c r="A855"/>
      <c r="B855"/>
      <c r="C855"/>
      <c r="D855"/>
      <c r="E855" s="289"/>
    </row>
    <row r="856" spans="1:5" ht="14.25">
      <c r="A856"/>
      <c r="B856"/>
      <c r="C856"/>
      <c r="D856"/>
      <c r="E856" s="289"/>
    </row>
    <row r="857" spans="1:5" ht="14.25">
      <c r="A857"/>
      <c r="B857"/>
      <c r="C857"/>
      <c r="D857"/>
      <c r="E857" s="289"/>
    </row>
    <row r="858" spans="1:5" ht="14.25">
      <c r="A858"/>
      <c r="B858"/>
      <c r="C858"/>
      <c r="D858"/>
      <c r="E858" s="289"/>
    </row>
    <row r="859" spans="1:5" ht="14.25">
      <c r="A859"/>
      <c r="B859"/>
      <c r="C859"/>
      <c r="D859"/>
      <c r="E859" s="289"/>
    </row>
    <row r="860" spans="1:5" ht="14.25">
      <c r="A860"/>
      <c r="B860"/>
      <c r="C860"/>
      <c r="D860"/>
      <c r="E860" s="289"/>
    </row>
    <row r="861" spans="1:5" ht="14.25">
      <c r="A861"/>
      <c r="B861"/>
      <c r="C861"/>
      <c r="D861"/>
      <c r="E861" s="363"/>
    </row>
    <row r="862" spans="1:5" ht="14.25">
      <c r="A862"/>
      <c r="B862"/>
      <c r="C862"/>
      <c r="D862"/>
      <c r="E862" s="289"/>
    </row>
    <row r="863" spans="1:5" ht="14.25">
      <c r="A863"/>
      <c r="B863"/>
      <c r="C863"/>
      <c r="D863"/>
      <c r="E863" s="289"/>
    </row>
    <row r="864" spans="1:5" ht="14.25">
      <c r="A864"/>
      <c r="B864"/>
      <c r="C864"/>
      <c r="D864"/>
      <c r="E864" s="289"/>
    </row>
    <row r="865" spans="1:5" ht="14.25">
      <c r="A865"/>
      <c r="B865"/>
      <c r="C865"/>
      <c r="D865"/>
      <c r="E865" s="289"/>
    </row>
    <row r="866" spans="1:5" ht="14.25">
      <c r="A866"/>
      <c r="B866"/>
      <c r="C866"/>
      <c r="D866"/>
      <c r="E866" s="289"/>
    </row>
    <row r="867" spans="1:5" ht="14.25">
      <c r="A867"/>
      <c r="B867"/>
      <c r="C867"/>
      <c r="D867"/>
      <c r="E867" s="289"/>
    </row>
    <row r="868" spans="1:5" ht="14.25">
      <c r="A868"/>
      <c r="B868"/>
      <c r="C868"/>
      <c r="D868"/>
      <c r="E868" s="289"/>
    </row>
    <row r="869" spans="1:5" ht="14.25">
      <c r="A869"/>
      <c r="B869"/>
      <c r="C869"/>
      <c r="D869"/>
      <c r="E869" s="289"/>
    </row>
    <row r="870" spans="1:5" ht="14.25">
      <c r="A870"/>
      <c r="B870"/>
      <c r="C870"/>
      <c r="D870"/>
      <c r="E870" s="289"/>
    </row>
    <row r="871" spans="1:5" ht="14.25">
      <c r="A871"/>
      <c r="B871"/>
      <c r="C871"/>
      <c r="D871"/>
      <c r="E871" s="289"/>
    </row>
    <row r="872" spans="1:5" ht="14.25">
      <c r="A872"/>
      <c r="B872"/>
      <c r="C872"/>
      <c r="D872"/>
      <c r="E872" s="289"/>
    </row>
    <row r="873" spans="1:5" ht="14.25">
      <c r="A873"/>
      <c r="B873"/>
      <c r="C873"/>
      <c r="D873"/>
      <c r="E873" s="289"/>
    </row>
    <row r="874" spans="1:5" ht="14.25">
      <c r="A874"/>
      <c r="B874"/>
      <c r="C874"/>
      <c r="D874"/>
      <c r="E874" s="289"/>
    </row>
    <row r="875" spans="1:5" ht="14.25">
      <c r="A875"/>
      <c r="B875"/>
      <c r="C875"/>
      <c r="D875"/>
      <c r="E875" s="289"/>
    </row>
    <row r="876" spans="1:5" ht="14.25">
      <c r="A876"/>
      <c r="B876"/>
      <c r="C876"/>
      <c r="D876"/>
      <c r="E876" s="289"/>
    </row>
    <row r="877" spans="1:5" ht="14.25">
      <c r="A877"/>
      <c r="B877"/>
      <c r="C877"/>
      <c r="D877"/>
      <c r="E877" s="289"/>
    </row>
    <row r="878" spans="1:5" ht="14.25">
      <c r="A878"/>
      <c r="B878"/>
      <c r="C878"/>
      <c r="D878"/>
      <c r="E878" s="289"/>
    </row>
    <row r="879" spans="1:5" ht="14.25">
      <c r="A879"/>
      <c r="B879"/>
      <c r="C879"/>
      <c r="D879"/>
      <c r="E879" s="289"/>
    </row>
    <row r="880" spans="1:5" ht="14.25">
      <c r="A880"/>
      <c r="B880"/>
      <c r="C880"/>
      <c r="D880"/>
      <c r="E880" s="289"/>
    </row>
    <row r="881" spans="1:5" ht="14.25">
      <c r="A881"/>
      <c r="B881"/>
      <c r="C881"/>
      <c r="D881"/>
      <c r="E881" s="289"/>
    </row>
    <row r="882" spans="1:5" ht="14.25">
      <c r="A882"/>
      <c r="B882"/>
      <c r="C882"/>
      <c r="D882"/>
      <c r="E882" s="289"/>
    </row>
    <row r="883" spans="1:5" ht="14.25">
      <c r="A883"/>
      <c r="B883"/>
      <c r="C883"/>
      <c r="D883"/>
      <c r="E883" s="289"/>
    </row>
    <row r="884" spans="1:5" ht="14.25">
      <c r="A884"/>
      <c r="B884"/>
      <c r="C884"/>
      <c r="D884"/>
      <c r="E884" s="289"/>
    </row>
    <row r="885" spans="1:5" ht="14.25">
      <c r="A885"/>
      <c r="B885"/>
      <c r="C885"/>
      <c r="D885"/>
      <c r="E885" s="289"/>
    </row>
    <row r="886" spans="1:5" ht="14.25">
      <c r="A886"/>
      <c r="B886"/>
      <c r="C886"/>
      <c r="D886"/>
      <c r="E886" s="289"/>
    </row>
    <row r="887" spans="1:5" ht="14.25">
      <c r="A887"/>
      <c r="B887"/>
      <c r="C887"/>
      <c r="D887"/>
      <c r="E887" s="289"/>
    </row>
    <row r="888" spans="1:5" ht="14.25">
      <c r="A888"/>
      <c r="B888"/>
      <c r="C888"/>
      <c r="D888"/>
      <c r="E888" s="289"/>
    </row>
    <row r="889" spans="1:5" ht="14.25">
      <c r="A889"/>
      <c r="B889"/>
      <c r="C889"/>
      <c r="D889"/>
      <c r="E889" s="289"/>
    </row>
    <row r="890" spans="1:5" ht="14.25">
      <c r="A890"/>
      <c r="B890"/>
      <c r="C890"/>
      <c r="D890"/>
      <c r="E890" s="289"/>
    </row>
    <row r="891" spans="1:5" ht="14.25">
      <c r="A891"/>
      <c r="B891"/>
      <c r="C891"/>
      <c r="D891"/>
      <c r="E891" s="289"/>
    </row>
    <row r="892" spans="1:5" ht="14.25">
      <c r="A892"/>
      <c r="B892"/>
      <c r="C892"/>
      <c r="D892"/>
      <c r="E892" s="289"/>
    </row>
    <row r="893" spans="1:5" ht="14.25">
      <c r="A893"/>
      <c r="B893"/>
      <c r="C893"/>
      <c r="D893"/>
      <c r="E893" s="289"/>
    </row>
    <row r="894" spans="1:5" ht="14.25">
      <c r="A894"/>
      <c r="B894"/>
      <c r="C894"/>
      <c r="D894"/>
      <c r="E894" s="289"/>
    </row>
    <row r="895" spans="1:5" ht="14.25">
      <c r="A895"/>
      <c r="B895"/>
      <c r="C895"/>
      <c r="D895"/>
      <c r="E895" s="289"/>
    </row>
    <row r="896" spans="1:5" ht="14.25">
      <c r="A896"/>
      <c r="B896"/>
      <c r="C896"/>
      <c r="D896"/>
      <c r="E896" s="363"/>
    </row>
    <row r="897" spans="1:5" ht="14.25">
      <c r="A897"/>
      <c r="B897"/>
      <c r="C897"/>
      <c r="D897"/>
      <c r="E897" s="289"/>
    </row>
    <row r="898" spans="1:5" ht="14.25">
      <c r="A898"/>
      <c r="B898"/>
      <c r="C898"/>
      <c r="D898"/>
      <c r="E898" s="363"/>
    </row>
    <row r="899" spans="1:5" ht="14.25">
      <c r="A899"/>
      <c r="B899"/>
      <c r="C899"/>
      <c r="D899"/>
      <c r="E899" s="289"/>
    </row>
    <row r="900" spans="1:5" ht="14.25">
      <c r="A900"/>
      <c r="B900"/>
      <c r="C900"/>
      <c r="D900"/>
      <c r="E900" s="289"/>
    </row>
    <row r="901" spans="1:5" ht="14.25">
      <c r="A901"/>
      <c r="B901"/>
      <c r="C901"/>
      <c r="D901"/>
      <c r="E901" s="289"/>
    </row>
    <row r="902" spans="1:5" ht="14.25">
      <c r="A902"/>
      <c r="B902"/>
      <c r="C902"/>
      <c r="D902"/>
      <c r="E902" s="289"/>
    </row>
    <row r="903" spans="1:5" ht="14.25">
      <c r="A903"/>
      <c r="B903"/>
      <c r="C903"/>
      <c r="D903"/>
      <c r="E903" s="289"/>
    </row>
    <row r="904" spans="1:5" ht="14.25">
      <c r="A904"/>
      <c r="B904"/>
      <c r="C904"/>
      <c r="D904"/>
      <c r="E904" s="289"/>
    </row>
    <row r="905" spans="1:5" ht="14.25">
      <c r="A905"/>
      <c r="B905"/>
      <c r="C905"/>
      <c r="D905"/>
      <c r="E905" s="289"/>
    </row>
    <row r="906" spans="1:5" ht="14.25">
      <c r="A906"/>
      <c r="B906"/>
      <c r="C906"/>
      <c r="D906"/>
      <c r="E906" s="363"/>
    </row>
    <row r="907" spans="1:5" ht="14.25">
      <c r="A907"/>
      <c r="B907"/>
      <c r="C907"/>
      <c r="D907"/>
      <c r="E907" s="289"/>
    </row>
    <row r="908" spans="1:5" ht="14.25">
      <c r="A908"/>
      <c r="B908"/>
      <c r="C908"/>
      <c r="D908"/>
      <c r="E908" s="289"/>
    </row>
    <row r="909" spans="1:5" ht="14.25">
      <c r="A909"/>
      <c r="B909"/>
      <c r="C909"/>
      <c r="D909"/>
      <c r="E909" s="289"/>
    </row>
    <row r="910" spans="1:5" ht="14.25">
      <c r="A910"/>
      <c r="B910"/>
      <c r="C910"/>
      <c r="D910"/>
      <c r="E910" s="289"/>
    </row>
    <row r="911" spans="1:5" ht="14.25">
      <c r="A911"/>
      <c r="B911"/>
      <c r="C911"/>
      <c r="D911"/>
      <c r="E911" s="289"/>
    </row>
    <row r="912" spans="1:5" ht="14.25">
      <c r="A912"/>
      <c r="B912"/>
      <c r="C912"/>
      <c r="D912"/>
      <c r="E912" s="289"/>
    </row>
    <row r="913" spans="1:5" ht="14.25">
      <c r="A913"/>
      <c r="B913"/>
      <c r="C913"/>
      <c r="D913"/>
      <c r="E913" s="289"/>
    </row>
    <row r="914" spans="1:5" ht="14.25">
      <c r="A914"/>
      <c r="B914"/>
      <c r="C914"/>
      <c r="D914"/>
      <c r="E914" s="363"/>
    </row>
    <row r="915" spans="1:5" ht="14.25">
      <c r="A915"/>
      <c r="B915"/>
      <c r="C915"/>
      <c r="D915"/>
      <c r="E915" s="363"/>
    </row>
    <row r="916" spans="1:5" ht="14.25">
      <c r="A916"/>
      <c r="B916"/>
      <c r="C916"/>
      <c r="D916"/>
      <c r="E916" s="363"/>
    </row>
    <row r="917" spans="1:5" ht="14.25">
      <c r="A917"/>
      <c r="B917"/>
      <c r="C917"/>
      <c r="D917"/>
      <c r="E917" s="289"/>
    </row>
    <row r="918" spans="1:5" ht="14.25">
      <c r="A918"/>
      <c r="B918"/>
      <c r="C918"/>
      <c r="D918"/>
      <c r="E918" s="289"/>
    </row>
    <row r="919" spans="1:5" ht="14.25">
      <c r="A919"/>
      <c r="B919"/>
      <c r="C919"/>
      <c r="D919"/>
      <c r="E919" s="289"/>
    </row>
    <row r="920" spans="1:5" ht="14.25">
      <c r="A920"/>
      <c r="B920"/>
      <c r="C920"/>
      <c r="D920"/>
      <c r="E920" s="289"/>
    </row>
    <row r="921" spans="1:5" ht="14.25">
      <c r="A921"/>
      <c r="B921"/>
      <c r="C921"/>
      <c r="D921"/>
      <c r="E921" s="289"/>
    </row>
    <row r="922" spans="1:5" ht="14.25">
      <c r="A922"/>
      <c r="B922"/>
      <c r="C922"/>
      <c r="D922"/>
      <c r="E922" s="289"/>
    </row>
    <row r="923" spans="1:5" ht="14.25">
      <c r="A923"/>
      <c r="B923"/>
      <c r="C923"/>
      <c r="D923"/>
      <c r="E923" s="289"/>
    </row>
    <row r="924" spans="1:5" ht="14.25">
      <c r="A924"/>
      <c r="B924"/>
      <c r="C924"/>
      <c r="D924"/>
      <c r="E924" s="289"/>
    </row>
    <row r="925" spans="1:5" ht="14.25">
      <c r="A925"/>
      <c r="B925"/>
      <c r="C925"/>
      <c r="D925"/>
      <c r="E925" s="289"/>
    </row>
    <row r="926" spans="1:5" ht="14.25">
      <c r="A926"/>
      <c r="B926"/>
      <c r="C926"/>
      <c r="D926"/>
      <c r="E926" s="289"/>
    </row>
    <row r="927" spans="1:5" ht="14.25">
      <c r="A927"/>
      <c r="B927"/>
      <c r="C927"/>
      <c r="D927"/>
      <c r="E927" s="289"/>
    </row>
    <row r="928" spans="1:5" ht="14.25">
      <c r="A928"/>
      <c r="B928"/>
      <c r="C928"/>
      <c r="D928"/>
      <c r="E928" s="289"/>
    </row>
    <row r="929" spans="1:5" ht="14.25">
      <c r="A929"/>
      <c r="B929"/>
      <c r="C929"/>
      <c r="D929"/>
      <c r="E929" s="289"/>
    </row>
    <row r="930" spans="1:5" ht="14.25">
      <c r="A930"/>
      <c r="B930"/>
      <c r="C930"/>
      <c r="D930"/>
      <c r="E930" s="363"/>
    </row>
    <row r="931" spans="1:5" ht="14.25">
      <c r="A931"/>
      <c r="B931"/>
      <c r="C931"/>
      <c r="D931"/>
      <c r="E931" s="289"/>
    </row>
    <row r="932" spans="1:5" ht="14.25">
      <c r="A932"/>
      <c r="B932"/>
      <c r="C932"/>
      <c r="D932"/>
      <c r="E932" s="289"/>
    </row>
    <row r="933" spans="1:5" ht="14.25">
      <c r="A933"/>
      <c r="B933"/>
      <c r="C933"/>
      <c r="D933"/>
      <c r="E933" s="289"/>
    </row>
    <row r="934" spans="1:5" ht="14.25">
      <c r="A934"/>
      <c r="B934"/>
      <c r="C934"/>
      <c r="D934"/>
      <c r="E934" s="289"/>
    </row>
    <row r="935" spans="1:5" ht="14.25">
      <c r="A935"/>
      <c r="B935"/>
      <c r="C935"/>
      <c r="D935"/>
      <c r="E935" s="289"/>
    </row>
    <row r="936" spans="1:5" ht="14.25">
      <c r="A936"/>
      <c r="B936"/>
      <c r="C936"/>
      <c r="D936"/>
      <c r="E936" s="289"/>
    </row>
    <row r="937" spans="1:5" ht="14.25">
      <c r="A937"/>
      <c r="B937"/>
      <c r="C937"/>
      <c r="D937"/>
      <c r="E937" s="289"/>
    </row>
    <row r="938" spans="1:5" ht="14.25">
      <c r="A938"/>
      <c r="B938"/>
      <c r="C938"/>
      <c r="D938"/>
      <c r="E938" s="289"/>
    </row>
    <row r="939" spans="1:5" ht="14.25">
      <c r="A939"/>
      <c r="B939"/>
      <c r="C939"/>
      <c r="D939"/>
      <c r="E939" s="289"/>
    </row>
    <row r="940" spans="1:5" ht="14.25">
      <c r="A940"/>
      <c r="B940"/>
      <c r="C940"/>
      <c r="D940"/>
      <c r="E940" s="289"/>
    </row>
    <row r="941" spans="1:5" ht="14.25">
      <c r="A941"/>
      <c r="B941"/>
      <c r="C941"/>
      <c r="D941"/>
      <c r="E941" s="289"/>
    </row>
    <row r="942" spans="1:5" ht="14.25">
      <c r="A942"/>
      <c r="B942"/>
      <c r="C942"/>
      <c r="D942"/>
      <c r="E942" s="289"/>
    </row>
    <row r="943" spans="1:5" ht="14.25">
      <c r="A943"/>
      <c r="B943"/>
      <c r="C943"/>
      <c r="D943"/>
      <c r="E943" s="289"/>
    </row>
    <row r="944" spans="1:5" ht="14.25">
      <c r="A944"/>
      <c r="B944"/>
      <c r="C944"/>
      <c r="D944"/>
      <c r="E944" s="289"/>
    </row>
    <row r="945" spans="1:5" ht="14.25">
      <c r="A945"/>
      <c r="B945"/>
      <c r="C945"/>
      <c r="D945"/>
      <c r="E945" s="289"/>
    </row>
    <row r="946" spans="1:5" ht="14.25">
      <c r="A946"/>
      <c r="B946"/>
      <c r="C946"/>
      <c r="D946"/>
      <c r="E946" s="289"/>
    </row>
    <row r="947" spans="1:5" ht="14.25">
      <c r="A947"/>
      <c r="B947"/>
      <c r="C947"/>
      <c r="D947"/>
      <c r="E947" s="289"/>
    </row>
    <row r="948" spans="1:5" ht="14.25">
      <c r="A948"/>
      <c r="B948"/>
      <c r="C948"/>
      <c r="D948"/>
      <c r="E948" s="363"/>
    </row>
    <row r="949" spans="1:5" ht="14.25">
      <c r="A949"/>
      <c r="B949"/>
      <c r="C949"/>
      <c r="D949"/>
      <c r="E949" s="363"/>
    </row>
    <row r="950" spans="1:5" ht="14.25">
      <c r="A950"/>
      <c r="B950"/>
      <c r="C950"/>
      <c r="D950"/>
      <c r="E950" s="363"/>
    </row>
    <row r="951" spans="1:5" ht="14.25">
      <c r="A951"/>
      <c r="B951"/>
      <c r="C951"/>
      <c r="D951"/>
      <c r="E951" s="363"/>
    </row>
    <row r="952" spans="1:5" ht="14.25">
      <c r="A952"/>
      <c r="B952"/>
      <c r="C952"/>
      <c r="D952"/>
      <c r="E952" s="363"/>
    </row>
    <row r="953" spans="1:5" ht="14.25">
      <c r="A953"/>
      <c r="B953"/>
      <c r="C953"/>
      <c r="D953"/>
      <c r="E953" s="363"/>
    </row>
    <row r="954" spans="1:5" ht="14.25">
      <c r="A954"/>
      <c r="B954"/>
      <c r="C954"/>
      <c r="D954"/>
      <c r="E954" s="363"/>
    </row>
    <row r="955" spans="1:5" ht="14.25">
      <c r="A955"/>
      <c r="B955"/>
      <c r="C955"/>
      <c r="D955"/>
      <c r="E955" s="363"/>
    </row>
    <row r="956" spans="1:5" ht="14.25">
      <c r="A956"/>
      <c r="B956"/>
      <c r="C956"/>
      <c r="D956"/>
      <c r="E956" s="363"/>
    </row>
    <row r="957" spans="1:5" ht="14.25">
      <c r="A957"/>
      <c r="B957"/>
      <c r="C957"/>
      <c r="D957"/>
      <c r="E957" s="363"/>
    </row>
    <row r="958" spans="1:5" ht="14.25">
      <c r="A958"/>
      <c r="B958"/>
      <c r="C958"/>
      <c r="D958"/>
      <c r="E958" s="363"/>
    </row>
    <row r="959" spans="1:5" ht="14.25">
      <c r="A959"/>
      <c r="B959"/>
      <c r="C959"/>
      <c r="D959"/>
      <c r="E959" s="363"/>
    </row>
    <row r="960" spans="1:5" ht="14.25">
      <c r="A960"/>
      <c r="B960"/>
      <c r="C960"/>
      <c r="D960"/>
      <c r="E960" s="363"/>
    </row>
    <row r="961" spans="1:5" ht="14.25">
      <c r="A961"/>
      <c r="B961"/>
      <c r="C961"/>
      <c r="D961"/>
      <c r="E961" s="289"/>
    </row>
    <row r="962" spans="1:5" ht="14.25">
      <c r="A962"/>
      <c r="B962"/>
      <c r="C962"/>
      <c r="D962"/>
      <c r="E962" s="289"/>
    </row>
    <row r="963" spans="1:5" ht="14.25">
      <c r="A963"/>
      <c r="B963"/>
      <c r="C963"/>
      <c r="D963"/>
      <c r="E963" s="289"/>
    </row>
    <row r="964" spans="1:5" ht="14.25">
      <c r="A964"/>
      <c r="B964"/>
      <c r="C964"/>
      <c r="D964"/>
      <c r="E964" s="289"/>
    </row>
    <row r="965" spans="1:5" ht="14.25">
      <c r="A965"/>
      <c r="B965"/>
      <c r="C965"/>
      <c r="D965"/>
      <c r="E965" s="289"/>
    </row>
    <row r="966" spans="1:5" ht="14.25">
      <c r="A966"/>
      <c r="B966"/>
      <c r="C966"/>
      <c r="D966"/>
      <c r="E966" s="289"/>
    </row>
    <row r="967" spans="1:5" ht="14.25">
      <c r="A967"/>
      <c r="B967"/>
      <c r="C967"/>
      <c r="D967"/>
      <c r="E967" s="289"/>
    </row>
    <row r="968" spans="1:5" ht="14.25">
      <c r="A968"/>
      <c r="B968"/>
      <c r="C968"/>
      <c r="D968"/>
      <c r="E968" s="289"/>
    </row>
    <row r="969" spans="1:5" ht="14.25">
      <c r="A969"/>
      <c r="B969"/>
      <c r="C969"/>
      <c r="D969"/>
      <c r="E969" s="289"/>
    </row>
    <row r="970" spans="1:5" ht="14.25">
      <c r="A970"/>
      <c r="B970"/>
      <c r="C970"/>
      <c r="D970"/>
      <c r="E970" s="289"/>
    </row>
    <row r="971" spans="1:5" ht="14.25">
      <c r="A971"/>
      <c r="B971"/>
      <c r="C971"/>
      <c r="D971"/>
      <c r="E971" s="289"/>
    </row>
    <row r="972" spans="1:5" ht="14.25">
      <c r="A972"/>
      <c r="B972"/>
      <c r="C972"/>
      <c r="D972"/>
      <c r="E972" s="289"/>
    </row>
    <row r="973" spans="1:5" ht="14.25">
      <c r="A973"/>
      <c r="B973"/>
      <c r="C973"/>
      <c r="D973"/>
      <c r="E973" s="289"/>
    </row>
    <row r="974" spans="1:5" ht="14.25">
      <c r="A974"/>
      <c r="B974"/>
      <c r="C974"/>
      <c r="D974"/>
      <c r="E974" s="289"/>
    </row>
    <row r="975" spans="1:5" ht="14.25">
      <c r="A975"/>
      <c r="B975"/>
      <c r="C975"/>
      <c r="D975"/>
      <c r="E975" s="289"/>
    </row>
    <row r="976" spans="1:5" ht="14.25">
      <c r="A976"/>
      <c r="B976"/>
      <c r="C976"/>
      <c r="D976"/>
      <c r="E976" s="289"/>
    </row>
    <row r="977" spans="1:5" ht="14.25">
      <c r="A977"/>
      <c r="B977"/>
      <c r="C977"/>
      <c r="D977"/>
      <c r="E977" s="289"/>
    </row>
    <row r="978" spans="1:5" ht="14.25">
      <c r="A978"/>
      <c r="B978"/>
      <c r="C978"/>
      <c r="D978"/>
      <c r="E978" s="289"/>
    </row>
    <row r="979" spans="1:5" ht="14.25">
      <c r="A979"/>
      <c r="B979"/>
      <c r="C979"/>
      <c r="D979"/>
      <c r="E979" s="289"/>
    </row>
    <row r="980" spans="1:5" ht="14.25">
      <c r="A980"/>
      <c r="B980"/>
      <c r="C980"/>
      <c r="D980"/>
      <c r="E980" s="289"/>
    </row>
    <row r="981" spans="1:5" ht="14.25">
      <c r="A981"/>
      <c r="B981"/>
      <c r="C981"/>
      <c r="D981"/>
      <c r="E981" s="289"/>
    </row>
    <row r="982" spans="1:5" ht="14.25">
      <c r="A982"/>
      <c r="B982"/>
      <c r="C982"/>
      <c r="D982"/>
      <c r="E982" s="289"/>
    </row>
    <row r="983" spans="1:5" ht="14.25">
      <c r="A983"/>
      <c r="B983"/>
      <c r="C983"/>
      <c r="D983"/>
      <c r="E983" s="289"/>
    </row>
    <row r="984" spans="1:5" ht="14.25">
      <c r="A984"/>
      <c r="B984"/>
      <c r="C984"/>
      <c r="D984"/>
      <c r="E984" s="289"/>
    </row>
    <row r="985" spans="1:5" ht="14.25">
      <c r="A985"/>
      <c r="B985"/>
      <c r="C985"/>
      <c r="D985"/>
      <c r="E985" s="289"/>
    </row>
    <row r="986" spans="1:5" ht="14.25">
      <c r="A986"/>
      <c r="B986"/>
      <c r="C986"/>
      <c r="D986"/>
      <c r="E986" s="289"/>
    </row>
    <row r="987" spans="1:5" ht="14.25">
      <c r="A987"/>
      <c r="B987"/>
      <c r="C987"/>
      <c r="D987"/>
      <c r="E987" s="289"/>
    </row>
    <row r="988" spans="1:5" ht="14.25">
      <c r="A988"/>
      <c r="B988"/>
      <c r="C988"/>
      <c r="D988"/>
      <c r="E988" s="289"/>
    </row>
    <row r="989" spans="1:5" ht="14.25">
      <c r="A989"/>
      <c r="B989"/>
      <c r="C989"/>
      <c r="D989"/>
      <c r="E989" s="289"/>
    </row>
    <row r="990" spans="1:5" ht="14.25">
      <c r="A990"/>
      <c r="B990"/>
      <c r="C990"/>
      <c r="D990"/>
      <c r="E990" s="289"/>
    </row>
    <row r="991" spans="1:5" ht="14.25">
      <c r="A991"/>
      <c r="B991"/>
      <c r="C991"/>
      <c r="D991"/>
      <c r="E991" s="289"/>
    </row>
    <row r="992" spans="1:5" ht="14.25">
      <c r="A992"/>
      <c r="B992"/>
      <c r="C992"/>
      <c r="D992"/>
      <c r="E992" s="289"/>
    </row>
    <row r="993" spans="1:5" ht="14.25">
      <c r="A993"/>
      <c r="B993"/>
      <c r="C993"/>
      <c r="D993"/>
      <c r="E993" s="289"/>
    </row>
    <row r="994" spans="1:5" ht="14.25">
      <c r="A994"/>
      <c r="B994"/>
      <c r="C994"/>
      <c r="D994"/>
      <c r="E994" s="289"/>
    </row>
    <row r="995" spans="1:5" ht="14.25">
      <c r="A995"/>
      <c r="B995"/>
      <c r="C995"/>
      <c r="D995"/>
      <c r="E995" s="289"/>
    </row>
    <row r="996" spans="1:5" ht="14.25">
      <c r="A996"/>
      <c r="B996"/>
      <c r="C996"/>
      <c r="D996"/>
      <c r="E996" s="289"/>
    </row>
    <row r="997" spans="1:5" ht="14.25">
      <c r="A997"/>
      <c r="B997"/>
      <c r="C997"/>
      <c r="D997"/>
      <c r="E997" s="289"/>
    </row>
    <row r="998" spans="1:5" ht="14.25">
      <c r="A998"/>
      <c r="B998"/>
      <c r="C998"/>
      <c r="D998"/>
      <c r="E998" s="289"/>
    </row>
    <row r="999" spans="1:5" ht="14.25">
      <c r="A999"/>
      <c r="B999"/>
      <c r="C999"/>
      <c r="D999"/>
      <c r="E999" s="289"/>
    </row>
    <row r="1000" spans="1:5" ht="14.25">
      <c r="A1000"/>
      <c r="B1000"/>
      <c r="C1000"/>
      <c r="D1000"/>
      <c r="E1000" s="289"/>
    </row>
    <row r="1001" spans="1:5" ht="14.25">
      <c r="A1001"/>
      <c r="B1001"/>
      <c r="C1001"/>
      <c r="D1001"/>
      <c r="E1001" s="289"/>
    </row>
    <row r="1002" spans="1:5" ht="14.25">
      <c r="A1002"/>
      <c r="B1002"/>
      <c r="C1002"/>
      <c r="D1002"/>
      <c r="E1002" s="289"/>
    </row>
    <row r="1003" spans="1:5" ht="14.25">
      <c r="A1003"/>
      <c r="B1003"/>
      <c r="C1003"/>
      <c r="D1003"/>
      <c r="E1003" s="289"/>
    </row>
    <row r="1004" spans="1:5" ht="14.25">
      <c r="A1004"/>
      <c r="B1004"/>
      <c r="C1004"/>
      <c r="D1004"/>
      <c r="E1004" s="289"/>
    </row>
    <row r="1005" spans="1:5" ht="14.25">
      <c r="A1005"/>
      <c r="B1005"/>
      <c r="C1005"/>
      <c r="D1005"/>
      <c r="E1005" s="289"/>
    </row>
    <row r="1006" spans="1:5" ht="14.25">
      <c r="A1006"/>
      <c r="B1006"/>
      <c r="C1006"/>
      <c r="D1006"/>
      <c r="E1006" s="289"/>
    </row>
    <row r="1007" spans="1:5" ht="14.25">
      <c r="A1007"/>
      <c r="B1007"/>
      <c r="C1007"/>
      <c r="D1007"/>
      <c r="E1007" s="289"/>
    </row>
    <row r="1008" spans="1:5" ht="14.25">
      <c r="A1008"/>
      <c r="B1008"/>
      <c r="C1008"/>
      <c r="D1008"/>
      <c r="E1008" s="289"/>
    </row>
    <row r="1009" spans="1:5" ht="14.25">
      <c r="A1009"/>
      <c r="B1009"/>
      <c r="C1009"/>
      <c r="D1009"/>
      <c r="E1009" s="289"/>
    </row>
    <row r="1010" spans="1:5" ht="14.25">
      <c r="A1010"/>
      <c r="B1010"/>
      <c r="C1010"/>
      <c r="D1010"/>
      <c r="E1010" s="289"/>
    </row>
    <row r="1011" spans="1:5" ht="14.25">
      <c r="A1011"/>
      <c r="B1011"/>
      <c r="C1011"/>
      <c r="D1011"/>
      <c r="E1011" s="289"/>
    </row>
    <row r="1012" spans="1:5" ht="14.25">
      <c r="A1012"/>
      <c r="B1012"/>
      <c r="C1012"/>
      <c r="D1012"/>
      <c r="E1012" s="289"/>
    </row>
    <row r="1013" spans="1:5" ht="14.25">
      <c r="A1013"/>
      <c r="B1013"/>
      <c r="C1013"/>
      <c r="D1013"/>
      <c r="E1013" s="289"/>
    </row>
    <row r="1014" spans="1:5" ht="14.25">
      <c r="A1014"/>
      <c r="B1014"/>
      <c r="C1014"/>
      <c r="D1014"/>
      <c r="E1014" s="289"/>
    </row>
    <row r="1015" spans="1:5" ht="14.25">
      <c r="A1015"/>
      <c r="B1015"/>
      <c r="C1015"/>
      <c r="D1015"/>
      <c r="E1015" s="289"/>
    </row>
    <row r="1016" spans="1:5" ht="14.25">
      <c r="A1016"/>
      <c r="B1016"/>
      <c r="C1016"/>
      <c r="D1016"/>
      <c r="E1016" s="289"/>
    </row>
    <row r="1017" spans="1:5" ht="14.25">
      <c r="A1017"/>
      <c r="B1017"/>
      <c r="C1017"/>
      <c r="D1017"/>
      <c r="E1017" s="289"/>
    </row>
    <row r="1018" spans="1:5" ht="14.25">
      <c r="A1018"/>
      <c r="B1018"/>
      <c r="C1018"/>
      <c r="D1018"/>
      <c r="E1018" s="289"/>
    </row>
    <row r="1019" spans="1:5" ht="14.25">
      <c r="A1019"/>
      <c r="B1019"/>
      <c r="C1019"/>
      <c r="D1019"/>
      <c r="E1019" s="289"/>
    </row>
    <row r="1020" spans="1:5" ht="14.25">
      <c r="A1020"/>
      <c r="B1020"/>
      <c r="C1020"/>
      <c r="D1020"/>
      <c r="E1020" s="289"/>
    </row>
    <row r="1021" spans="1:5" ht="14.25">
      <c r="A1021"/>
      <c r="B1021"/>
      <c r="C1021"/>
      <c r="D1021"/>
      <c r="E1021" s="289"/>
    </row>
    <row r="1022" spans="1:5" ht="14.25">
      <c r="A1022"/>
      <c r="B1022"/>
      <c r="C1022"/>
      <c r="D1022"/>
      <c r="E1022" s="289"/>
    </row>
    <row r="1023" spans="1:5" ht="14.25">
      <c r="A1023"/>
      <c r="B1023"/>
      <c r="C1023"/>
      <c r="D1023"/>
      <c r="E1023" s="289"/>
    </row>
    <row r="1024" spans="1:5" ht="14.25">
      <c r="A1024"/>
      <c r="B1024"/>
      <c r="C1024"/>
      <c r="D1024"/>
      <c r="E1024" s="289"/>
    </row>
    <row r="1025" spans="1:5" ht="14.25">
      <c r="A1025"/>
      <c r="B1025"/>
      <c r="C1025"/>
      <c r="D1025"/>
      <c r="E1025" s="289"/>
    </row>
    <row r="1026" spans="1:5" ht="14.25">
      <c r="A1026"/>
      <c r="B1026"/>
      <c r="C1026"/>
      <c r="D1026"/>
      <c r="E1026" s="289"/>
    </row>
    <row r="1027" spans="1:5" ht="14.25">
      <c r="A1027"/>
      <c r="B1027"/>
      <c r="C1027"/>
      <c r="D1027"/>
      <c r="E1027" s="289"/>
    </row>
    <row r="1028" spans="1:5" ht="14.25">
      <c r="A1028"/>
      <c r="B1028"/>
      <c r="C1028"/>
      <c r="D1028"/>
      <c r="E1028" s="289"/>
    </row>
    <row r="1029" spans="1:5" ht="14.25">
      <c r="A1029"/>
      <c r="B1029"/>
      <c r="C1029"/>
      <c r="D1029"/>
      <c r="E1029" s="289"/>
    </row>
    <row r="1030" spans="1:5" ht="14.25">
      <c r="A1030"/>
      <c r="B1030"/>
      <c r="C1030"/>
      <c r="D1030"/>
      <c r="E1030" s="289"/>
    </row>
    <row r="1031" spans="1:5" ht="14.25">
      <c r="A1031"/>
      <c r="B1031"/>
      <c r="C1031"/>
      <c r="D1031"/>
      <c r="E1031" s="289"/>
    </row>
    <row r="1032" spans="1:5" ht="14.25">
      <c r="A1032"/>
      <c r="B1032"/>
      <c r="C1032"/>
      <c r="D1032"/>
      <c r="E1032" s="289"/>
    </row>
    <row r="1033" spans="1:5" ht="14.25">
      <c r="A1033"/>
      <c r="B1033"/>
      <c r="C1033"/>
      <c r="D1033"/>
      <c r="E1033" s="289"/>
    </row>
    <row r="1034" spans="1:5" ht="14.25">
      <c r="A1034"/>
      <c r="B1034"/>
      <c r="C1034"/>
      <c r="D1034"/>
      <c r="E1034" s="289"/>
    </row>
    <row r="1035" spans="1:5" ht="14.25">
      <c r="A1035"/>
      <c r="B1035"/>
      <c r="C1035"/>
      <c r="D1035"/>
      <c r="E1035" s="289"/>
    </row>
    <row r="1036" spans="1:5" ht="14.25">
      <c r="A1036"/>
      <c r="B1036"/>
      <c r="C1036"/>
      <c r="D1036"/>
      <c r="E1036" s="363"/>
    </row>
    <row r="1037" spans="1:5" ht="14.25">
      <c r="A1037"/>
      <c r="B1037"/>
      <c r="C1037"/>
      <c r="D1037"/>
      <c r="E1037" s="289"/>
    </row>
    <row r="1038" spans="1:5" ht="14.25">
      <c r="A1038"/>
      <c r="B1038"/>
      <c r="C1038"/>
      <c r="D1038"/>
      <c r="E1038" s="363"/>
    </row>
    <row r="1039" spans="1:5" ht="14.25">
      <c r="A1039"/>
      <c r="B1039"/>
      <c r="C1039"/>
      <c r="D1039"/>
      <c r="E1039" s="289"/>
    </row>
    <row r="1040" spans="1:5" ht="14.25">
      <c r="A1040"/>
      <c r="B1040"/>
      <c r="C1040"/>
      <c r="D1040"/>
      <c r="E1040" s="363"/>
    </row>
    <row r="1041" spans="1:5" ht="14.25">
      <c r="A1041"/>
      <c r="B1041"/>
      <c r="C1041"/>
      <c r="D1041"/>
      <c r="E1041" s="289"/>
    </row>
    <row r="1042" spans="1:5" ht="14.25">
      <c r="A1042"/>
      <c r="B1042"/>
      <c r="C1042"/>
      <c r="D1042"/>
      <c r="E1042" s="363"/>
    </row>
    <row r="1043" spans="1:5" ht="14.25">
      <c r="A1043"/>
      <c r="B1043"/>
      <c r="C1043"/>
      <c r="D1043"/>
      <c r="E1043" s="289"/>
    </row>
    <row r="1044" spans="1:5" ht="14.25">
      <c r="A1044"/>
      <c r="B1044"/>
      <c r="C1044"/>
      <c r="D1044"/>
      <c r="E1044" s="363"/>
    </row>
    <row r="1045" spans="1:5" ht="14.25">
      <c r="A1045"/>
      <c r="B1045"/>
      <c r="C1045"/>
      <c r="D1045"/>
      <c r="E1045" s="363"/>
    </row>
    <row r="1046" spans="1:5" ht="14.25">
      <c r="A1046"/>
      <c r="B1046"/>
      <c r="C1046"/>
      <c r="D1046"/>
      <c r="E1046" s="363"/>
    </row>
    <row r="1047" spans="1:5" ht="14.25">
      <c r="A1047"/>
      <c r="B1047"/>
      <c r="C1047"/>
      <c r="D1047"/>
      <c r="E1047" s="363"/>
    </row>
    <row r="1048" spans="1:5" ht="14.25">
      <c r="A1048"/>
      <c r="B1048"/>
      <c r="C1048"/>
      <c r="D1048"/>
      <c r="E1048" s="363"/>
    </row>
    <row r="1049" spans="1:5" ht="14.25">
      <c r="A1049"/>
      <c r="B1049"/>
      <c r="C1049"/>
      <c r="D1049"/>
      <c r="E1049" s="363"/>
    </row>
    <row r="1050" spans="1:5" ht="14.25">
      <c r="A1050"/>
      <c r="B1050"/>
      <c r="C1050"/>
      <c r="D1050"/>
      <c r="E1050" s="289"/>
    </row>
    <row r="1051" spans="1:5" ht="14.25">
      <c r="A1051"/>
      <c r="B1051"/>
      <c r="C1051"/>
      <c r="D1051"/>
      <c r="E1051" s="363"/>
    </row>
    <row r="1052" spans="1:5" ht="14.25">
      <c r="A1052"/>
      <c r="B1052"/>
      <c r="C1052"/>
      <c r="D1052"/>
      <c r="E1052" s="289"/>
    </row>
    <row r="1053" spans="1:5" ht="14.25">
      <c r="A1053"/>
      <c r="B1053"/>
      <c r="C1053"/>
      <c r="D1053"/>
      <c r="E1053" s="289"/>
    </row>
    <row r="1054" spans="1:5" ht="14.25">
      <c r="A1054"/>
      <c r="B1054"/>
      <c r="C1054"/>
      <c r="D1054"/>
      <c r="E1054" s="289"/>
    </row>
    <row r="1055" spans="1:5" ht="14.25">
      <c r="A1055"/>
      <c r="B1055"/>
      <c r="C1055"/>
      <c r="D1055"/>
      <c r="E1055" s="363"/>
    </row>
    <row r="1056" spans="1:5" ht="14.25">
      <c r="A1056"/>
      <c r="B1056"/>
      <c r="C1056"/>
      <c r="D1056"/>
      <c r="E1056" s="363"/>
    </row>
    <row r="1057" spans="1:5" ht="14.25">
      <c r="A1057"/>
      <c r="B1057"/>
      <c r="C1057"/>
      <c r="D1057"/>
      <c r="E1057" s="363"/>
    </row>
    <row r="1058" spans="1:5" ht="14.25">
      <c r="A1058"/>
      <c r="B1058"/>
      <c r="C1058"/>
      <c r="D1058"/>
      <c r="E1058" s="363"/>
    </row>
    <row r="1059" spans="1:5" ht="14.25">
      <c r="A1059"/>
      <c r="B1059"/>
      <c r="C1059"/>
      <c r="D1059"/>
      <c r="E1059" s="363"/>
    </row>
    <row r="1060" spans="1:5" ht="14.25">
      <c r="A1060"/>
      <c r="B1060"/>
      <c r="C1060"/>
      <c r="D1060"/>
      <c r="E1060" s="363"/>
    </row>
    <row r="1061" spans="1:5" ht="14.25">
      <c r="A1061"/>
      <c r="B1061"/>
      <c r="C1061"/>
      <c r="D1061"/>
      <c r="E1061" s="289"/>
    </row>
    <row r="1062" spans="1:5" ht="14.25">
      <c r="A1062"/>
      <c r="B1062"/>
      <c r="C1062"/>
      <c r="D1062"/>
      <c r="E1062" s="363"/>
    </row>
    <row r="1063" spans="1:5" ht="14.25">
      <c r="A1063"/>
      <c r="B1063"/>
      <c r="C1063"/>
      <c r="D1063"/>
      <c r="E1063" s="363"/>
    </row>
    <row r="1064" spans="1:5" ht="14.25">
      <c r="A1064"/>
      <c r="B1064"/>
      <c r="C1064"/>
      <c r="D1064"/>
      <c r="E1064" s="363"/>
    </row>
    <row r="1065" spans="1:5" ht="14.25">
      <c r="A1065"/>
      <c r="B1065"/>
      <c r="C1065"/>
      <c r="D1065"/>
      <c r="E1065" s="363"/>
    </row>
    <row r="1066" spans="1:5" ht="14.25">
      <c r="A1066"/>
      <c r="B1066"/>
      <c r="C1066"/>
      <c r="D1066"/>
      <c r="E1066" s="363"/>
    </row>
    <row r="1067" spans="1:5" ht="14.25">
      <c r="A1067"/>
      <c r="B1067"/>
      <c r="C1067"/>
      <c r="D1067"/>
      <c r="E1067" s="289"/>
    </row>
    <row r="1068" spans="1:5" ht="14.25">
      <c r="A1068"/>
      <c r="B1068"/>
      <c r="C1068"/>
      <c r="D1068"/>
      <c r="E1068" s="363"/>
    </row>
    <row r="1069" spans="1:5" ht="14.25">
      <c r="A1069"/>
      <c r="B1069"/>
      <c r="C1069"/>
      <c r="D1069"/>
      <c r="E1069" s="363"/>
    </row>
    <row r="1070" spans="1:5" ht="14.25">
      <c r="A1070"/>
      <c r="B1070"/>
      <c r="C1070"/>
      <c r="D1070"/>
      <c r="E1070" s="289"/>
    </row>
    <row r="1071" spans="1:5" ht="14.25">
      <c r="A1071"/>
      <c r="B1071"/>
      <c r="C1071"/>
      <c r="D1071"/>
      <c r="E1071" s="289"/>
    </row>
    <row r="1072" spans="1:5" ht="14.25">
      <c r="A1072"/>
      <c r="B1072"/>
      <c r="C1072"/>
      <c r="D1072"/>
      <c r="E1072" s="289"/>
    </row>
    <row r="1073" spans="1:5" ht="14.25">
      <c r="A1073"/>
      <c r="B1073"/>
      <c r="C1073"/>
      <c r="D1073"/>
      <c r="E1073" s="289"/>
    </row>
    <row r="1074" spans="1:5" ht="14.25">
      <c r="A1074"/>
      <c r="B1074"/>
      <c r="C1074"/>
      <c r="D1074"/>
      <c r="E1074" s="289"/>
    </row>
    <row r="1075" spans="1:5" ht="14.25">
      <c r="A1075"/>
      <c r="B1075"/>
      <c r="C1075"/>
      <c r="D1075"/>
      <c r="E1075" s="289"/>
    </row>
    <row r="1076" spans="1:5" ht="14.25">
      <c r="A1076"/>
      <c r="B1076"/>
      <c r="C1076"/>
      <c r="D1076"/>
      <c r="E1076" s="289"/>
    </row>
    <row r="1077" spans="1:5" ht="14.25">
      <c r="A1077"/>
      <c r="B1077"/>
      <c r="C1077"/>
      <c r="D1077"/>
      <c r="E1077" s="289"/>
    </row>
    <row r="1078" spans="1:5" ht="14.25">
      <c r="A1078"/>
      <c r="B1078"/>
      <c r="C1078"/>
      <c r="D1078"/>
      <c r="E1078" s="289"/>
    </row>
    <row r="1079" spans="1:5" ht="14.25">
      <c r="A1079"/>
      <c r="B1079"/>
      <c r="C1079"/>
      <c r="D1079"/>
      <c r="E1079" s="289"/>
    </row>
    <row r="1080" spans="1:5" ht="14.25">
      <c r="A1080"/>
      <c r="B1080"/>
      <c r="C1080"/>
      <c r="D1080"/>
      <c r="E1080" s="289"/>
    </row>
    <row r="1081" spans="1:5" ht="14.25">
      <c r="A1081"/>
      <c r="B1081"/>
      <c r="C1081"/>
      <c r="D1081"/>
      <c r="E1081" s="289"/>
    </row>
    <row r="1082" spans="1:5" ht="14.25">
      <c r="A1082"/>
      <c r="B1082"/>
      <c r="C1082"/>
      <c r="D1082"/>
      <c r="E1082" s="289"/>
    </row>
    <row r="1083" spans="1:5" ht="14.25">
      <c r="A1083"/>
      <c r="B1083"/>
      <c r="C1083"/>
      <c r="D1083"/>
      <c r="E1083" s="289"/>
    </row>
    <row r="1084" spans="1:5" ht="14.25">
      <c r="A1084"/>
      <c r="B1084"/>
      <c r="C1084"/>
      <c r="D1084"/>
      <c r="E1084" s="289"/>
    </row>
    <row r="1085" spans="1:5" ht="14.25">
      <c r="A1085"/>
      <c r="B1085"/>
      <c r="C1085"/>
      <c r="D1085"/>
      <c r="E1085" s="289"/>
    </row>
    <row r="1086" spans="1:5" ht="14.25">
      <c r="A1086"/>
      <c r="B1086"/>
      <c r="C1086"/>
      <c r="D1086"/>
      <c r="E1086" s="289"/>
    </row>
    <row r="1087" spans="1:5" ht="14.25">
      <c r="A1087"/>
      <c r="B1087"/>
      <c r="C1087"/>
      <c r="D1087"/>
      <c r="E1087" s="289"/>
    </row>
    <row r="1088" spans="1:5" ht="14.25">
      <c r="A1088"/>
      <c r="B1088"/>
      <c r="C1088"/>
      <c r="D1088"/>
      <c r="E1088" s="289"/>
    </row>
    <row r="1089" spans="1:5" ht="14.25">
      <c r="A1089"/>
      <c r="B1089"/>
      <c r="C1089"/>
      <c r="D1089"/>
      <c r="E1089" s="289"/>
    </row>
    <row r="1090" spans="1:5" ht="14.25">
      <c r="A1090"/>
      <c r="B1090"/>
      <c r="C1090"/>
      <c r="D1090"/>
      <c r="E1090" s="289"/>
    </row>
    <row r="1091" spans="1:5" ht="14.25">
      <c r="A1091"/>
      <c r="B1091"/>
      <c r="C1091"/>
      <c r="D1091"/>
      <c r="E1091" s="289"/>
    </row>
    <row r="1092" spans="1:5" ht="14.25">
      <c r="A1092"/>
      <c r="B1092"/>
      <c r="C1092"/>
      <c r="D1092"/>
      <c r="E1092" s="289"/>
    </row>
    <row r="1093" spans="1:5" ht="14.25">
      <c r="A1093"/>
      <c r="B1093"/>
      <c r="C1093"/>
      <c r="D1093"/>
      <c r="E1093" s="289"/>
    </row>
    <row r="1094" spans="1:5" ht="14.25">
      <c r="A1094"/>
      <c r="B1094"/>
      <c r="C1094"/>
      <c r="D1094"/>
      <c r="E1094" s="289"/>
    </row>
    <row r="1095" spans="1:5" ht="14.25">
      <c r="A1095"/>
      <c r="B1095"/>
      <c r="C1095"/>
      <c r="D1095"/>
      <c r="E1095" s="289"/>
    </row>
    <row r="1096" spans="1:5" ht="14.25">
      <c r="A1096"/>
      <c r="B1096"/>
      <c r="C1096"/>
      <c r="D1096"/>
      <c r="E1096" s="289"/>
    </row>
    <row r="1097" spans="1:5" ht="14.25">
      <c r="A1097"/>
      <c r="B1097"/>
      <c r="C1097"/>
      <c r="D1097"/>
      <c r="E1097" s="289"/>
    </row>
    <row r="1098" spans="1:5" ht="14.25">
      <c r="A1098"/>
      <c r="B1098"/>
      <c r="C1098"/>
      <c r="D1098"/>
      <c r="E1098" s="289"/>
    </row>
    <row r="1099" spans="1:5" ht="14.25">
      <c r="A1099"/>
      <c r="B1099"/>
      <c r="C1099"/>
      <c r="D1099"/>
      <c r="E1099" s="289"/>
    </row>
    <row r="1100" spans="1:5" ht="14.25">
      <c r="A1100"/>
      <c r="B1100"/>
      <c r="C1100"/>
      <c r="D1100"/>
      <c r="E1100" s="289"/>
    </row>
    <row r="1101" spans="1:5" ht="14.25">
      <c r="A1101"/>
      <c r="B1101"/>
      <c r="C1101"/>
      <c r="D1101"/>
      <c r="E1101" s="289"/>
    </row>
    <row r="1102" spans="1:5" ht="14.25">
      <c r="A1102"/>
      <c r="B1102"/>
      <c r="C1102"/>
      <c r="D1102"/>
      <c r="E1102" s="289"/>
    </row>
    <row r="1103" spans="1:5" ht="14.25">
      <c r="A1103"/>
      <c r="B1103"/>
      <c r="C1103"/>
      <c r="D1103"/>
      <c r="E1103" s="289"/>
    </row>
    <row r="1104" spans="1:5" ht="14.25">
      <c r="A1104"/>
      <c r="B1104"/>
      <c r="C1104"/>
      <c r="D1104"/>
      <c r="E1104" s="289"/>
    </row>
    <row r="1105" spans="1:5" ht="14.25">
      <c r="A1105"/>
      <c r="B1105"/>
      <c r="C1105"/>
      <c r="D1105"/>
      <c r="E1105" s="289"/>
    </row>
    <row r="1106" spans="1:5" ht="14.25">
      <c r="A1106"/>
      <c r="B1106"/>
      <c r="C1106"/>
      <c r="D1106"/>
      <c r="E1106" s="289"/>
    </row>
    <row r="1107" spans="1:5" ht="14.25">
      <c r="A1107"/>
      <c r="B1107"/>
      <c r="C1107"/>
      <c r="D1107"/>
      <c r="E1107" s="289"/>
    </row>
    <row r="1108" spans="1:5" ht="14.25">
      <c r="A1108"/>
      <c r="B1108"/>
      <c r="C1108"/>
      <c r="D1108"/>
      <c r="E1108" s="289"/>
    </row>
    <row r="1109" spans="1:5" ht="14.25">
      <c r="A1109"/>
      <c r="B1109"/>
      <c r="C1109"/>
      <c r="D1109"/>
      <c r="E1109" s="289"/>
    </row>
    <row r="1110" spans="1:5" ht="14.25">
      <c r="A1110"/>
      <c r="B1110"/>
      <c r="C1110"/>
      <c r="D1110"/>
      <c r="E1110" s="289"/>
    </row>
    <row r="1111" spans="1:5" ht="14.25">
      <c r="A1111"/>
      <c r="B1111"/>
      <c r="C1111"/>
      <c r="D1111"/>
      <c r="E1111" s="289"/>
    </row>
    <row r="1112" spans="1:5" ht="14.25">
      <c r="A1112"/>
      <c r="B1112"/>
      <c r="C1112"/>
      <c r="D1112"/>
      <c r="E1112" s="289"/>
    </row>
    <row r="1113" spans="1:5" ht="14.25">
      <c r="A1113"/>
      <c r="B1113"/>
      <c r="C1113"/>
      <c r="D1113"/>
      <c r="E1113" s="289"/>
    </row>
    <row r="1114" spans="1:5" ht="14.25">
      <c r="A1114"/>
      <c r="B1114"/>
      <c r="C1114"/>
      <c r="D1114"/>
      <c r="E1114" s="289"/>
    </row>
    <row r="1115" spans="1:5" ht="14.25">
      <c r="A1115"/>
      <c r="B1115"/>
      <c r="C1115"/>
      <c r="D1115"/>
      <c r="E1115" s="289"/>
    </row>
    <row r="1116" spans="1:5" ht="14.25">
      <c r="A1116"/>
      <c r="B1116"/>
      <c r="C1116"/>
      <c r="D1116"/>
      <c r="E1116" s="289"/>
    </row>
    <row r="1117" spans="1:5" ht="14.25">
      <c r="A1117"/>
      <c r="B1117"/>
      <c r="C1117"/>
      <c r="D1117"/>
      <c r="E1117" s="289"/>
    </row>
    <row r="1118" spans="1:5" ht="14.25">
      <c r="A1118"/>
      <c r="B1118"/>
      <c r="C1118"/>
      <c r="D1118"/>
      <c r="E1118" s="289"/>
    </row>
    <row r="1119" spans="1:5" ht="14.25">
      <c r="A1119"/>
      <c r="B1119"/>
      <c r="C1119"/>
      <c r="D1119"/>
      <c r="E1119" s="289"/>
    </row>
    <row r="1120" spans="1:5" ht="14.25">
      <c r="A1120"/>
      <c r="B1120"/>
      <c r="C1120"/>
      <c r="D1120"/>
      <c r="E1120" s="289"/>
    </row>
    <row r="1121" spans="1:5" ht="14.25">
      <c r="A1121"/>
      <c r="B1121"/>
      <c r="C1121"/>
      <c r="D1121"/>
      <c r="E1121" s="289"/>
    </row>
    <row r="1122" spans="1:5" ht="14.25">
      <c r="A1122"/>
      <c r="B1122"/>
      <c r="C1122"/>
      <c r="D1122"/>
      <c r="E1122" s="289"/>
    </row>
    <row r="1123" spans="1:5" ht="14.25">
      <c r="A1123"/>
      <c r="B1123"/>
      <c r="C1123"/>
      <c r="D1123"/>
      <c r="E1123" s="289"/>
    </row>
    <row r="1124" spans="1:5" ht="14.25">
      <c r="A1124"/>
      <c r="B1124"/>
      <c r="C1124"/>
      <c r="D1124"/>
      <c r="E1124" s="289"/>
    </row>
    <row r="1125" spans="1:5" ht="14.25">
      <c r="A1125"/>
      <c r="B1125"/>
      <c r="C1125"/>
      <c r="D1125"/>
      <c r="E1125" s="289"/>
    </row>
    <row r="1126" spans="1:5" ht="14.25">
      <c r="A1126"/>
      <c r="B1126"/>
      <c r="C1126"/>
      <c r="D1126"/>
      <c r="E1126" s="289"/>
    </row>
    <row r="1127" spans="1:5" ht="14.25">
      <c r="A1127"/>
      <c r="B1127"/>
      <c r="C1127"/>
      <c r="D1127"/>
      <c r="E1127" s="289"/>
    </row>
    <row r="1128" spans="1:5" ht="14.25">
      <c r="A1128"/>
      <c r="B1128"/>
      <c r="C1128"/>
      <c r="D1128"/>
      <c r="E1128" s="289"/>
    </row>
    <row r="1129" spans="1:5" ht="14.25">
      <c r="A1129"/>
      <c r="B1129"/>
      <c r="C1129"/>
      <c r="D1129"/>
      <c r="E1129" s="289"/>
    </row>
    <row r="1130" spans="1:5" ht="14.25">
      <c r="A1130"/>
      <c r="B1130"/>
      <c r="C1130"/>
      <c r="D1130"/>
      <c r="E1130" s="289"/>
    </row>
    <row r="1131" spans="1:5" ht="14.25">
      <c r="A1131"/>
      <c r="B1131"/>
      <c r="C1131"/>
      <c r="D1131"/>
      <c r="E1131" s="289"/>
    </row>
    <row r="1132" spans="1:5" ht="14.25">
      <c r="A1132"/>
      <c r="B1132"/>
      <c r="C1132"/>
      <c r="D1132"/>
      <c r="E1132" s="289"/>
    </row>
    <row r="1133" spans="1:5" ht="14.25">
      <c r="A1133"/>
      <c r="B1133"/>
      <c r="C1133"/>
      <c r="D1133"/>
      <c r="E1133" s="289"/>
    </row>
    <row r="1134" spans="1:5" ht="14.25">
      <c r="A1134"/>
      <c r="B1134"/>
      <c r="C1134"/>
      <c r="D1134"/>
      <c r="E1134" s="289"/>
    </row>
    <row r="1135" spans="1:5" ht="14.25">
      <c r="A1135"/>
      <c r="B1135"/>
      <c r="C1135"/>
      <c r="D1135"/>
      <c r="E1135" s="289"/>
    </row>
    <row r="1136" spans="1:5" ht="14.25">
      <c r="A1136"/>
      <c r="B1136"/>
      <c r="C1136"/>
      <c r="D1136"/>
      <c r="E1136" s="289"/>
    </row>
    <row r="1137" spans="1:5" ht="14.25">
      <c r="A1137"/>
      <c r="B1137"/>
      <c r="C1137"/>
      <c r="D1137"/>
      <c r="E1137" s="289"/>
    </row>
    <row r="1138" spans="1:5" ht="14.25">
      <c r="A1138"/>
      <c r="B1138"/>
      <c r="C1138"/>
      <c r="D1138"/>
      <c r="E1138" s="289"/>
    </row>
    <row r="1139" spans="1:5" ht="14.25">
      <c r="A1139"/>
      <c r="B1139"/>
      <c r="C1139"/>
      <c r="D1139"/>
      <c r="E1139" s="289"/>
    </row>
    <row r="1140" spans="1:5" ht="14.25">
      <c r="A1140"/>
      <c r="B1140"/>
      <c r="C1140"/>
      <c r="D1140"/>
      <c r="E1140" s="289"/>
    </row>
    <row r="1141" spans="1:5" ht="14.25">
      <c r="A1141"/>
      <c r="B1141"/>
      <c r="C1141"/>
      <c r="D1141"/>
      <c r="E1141" s="289"/>
    </row>
    <row r="1142" spans="1:5" ht="14.25">
      <c r="A1142"/>
      <c r="B1142"/>
      <c r="C1142"/>
      <c r="D1142"/>
      <c r="E1142" s="289"/>
    </row>
    <row r="1143" spans="1:5" ht="14.25">
      <c r="A1143"/>
      <c r="B1143"/>
      <c r="C1143"/>
      <c r="D1143"/>
      <c r="E1143" s="289"/>
    </row>
    <row r="1144" spans="1:5" ht="14.25">
      <c r="A1144"/>
      <c r="B1144"/>
      <c r="C1144"/>
      <c r="D1144"/>
      <c r="E1144" s="289"/>
    </row>
    <row r="1145" spans="1:5" ht="14.25">
      <c r="A1145"/>
      <c r="B1145"/>
      <c r="C1145"/>
      <c r="D1145"/>
      <c r="E1145" s="289"/>
    </row>
    <row r="1146" spans="1:5" ht="14.25">
      <c r="A1146"/>
      <c r="B1146"/>
      <c r="C1146"/>
      <c r="D1146"/>
      <c r="E1146" s="289"/>
    </row>
    <row r="1147" spans="1:5" ht="14.25">
      <c r="A1147"/>
      <c r="B1147"/>
      <c r="C1147"/>
      <c r="D1147"/>
      <c r="E1147" s="289"/>
    </row>
    <row r="1148" spans="1:5" ht="14.25">
      <c r="A1148"/>
      <c r="B1148"/>
      <c r="C1148"/>
      <c r="D1148"/>
      <c r="E1148" s="289"/>
    </row>
    <row r="1149" spans="1:5" ht="14.25">
      <c r="A1149"/>
      <c r="B1149"/>
      <c r="C1149"/>
      <c r="D1149"/>
      <c r="E1149" s="289"/>
    </row>
    <row r="1150" spans="1:5" ht="14.25">
      <c r="A1150"/>
      <c r="B1150"/>
      <c r="C1150"/>
      <c r="D1150"/>
      <c r="E1150" s="289"/>
    </row>
    <row r="1151" spans="1:5" ht="14.25">
      <c r="A1151"/>
      <c r="B1151"/>
      <c r="C1151"/>
      <c r="D1151"/>
      <c r="E1151" s="289"/>
    </row>
    <row r="1152" spans="1:5" ht="14.25">
      <c r="A1152"/>
      <c r="B1152"/>
      <c r="C1152"/>
      <c r="D1152"/>
      <c r="E1152" s="289"/>
    </row>
    <row r="1153" spans="1:5" ht="14.25">
      <c r="A1153"/>
      <c r="B1153"/>
      <c r="C1153"/>
      <c r="D1153"/>
      <c r="E1153" s="289"/>
    </row>
    <row r="1154" spans="1:5" ht="14.25">
      <c r="A1154"/>
      <c r="B1154"/>
      <c r="C1154"/>
      <c r="D1154"/>
      <c r="E1154" s="289"/>
    </row>
    <row r="1155" spans="1:5" ht="14.25">
      <c r="A1155"/>
      <c r="B1155"/>
      <c r="C1155"/>
      <c r="D1155"/>
      <c r="E1155" s="289"/>
    </row>
    <row r="1156" spans="1:5" ht="14.25">
      <c r="A1156"/>
      <c r="B1156"/>
      <c r="C1156"/>
      <c r="D1156"/>
      <c r="E1156" s="289"/>
    </row>
    <row r="1157" spans="1:5" ht="14.25">
      <c r="A1157"/>
      <c r="B1157"/>
      <c r="C1157"/>
      <c r="D1157"/>
      <c r="E1157" s="289"/>
    </row>
    <row r="1158" spans="1:5" ht="14.25">
      <c r="A1158"/>
      <c r="B1158"/>
      <c r="C1158"/>
      <c r="D1158"/>
      <c r="E1158" s="289"/>
    </row>
    <row r="1159" spans="1:5" ht="14.25">
      <c r="A1159"/>
      <c r="B1159"/>
      <c r="C1159"/>
      <c r="D1159"/>
      <c r="E1159" s="289"/>
    </row>
    <row r="1160" spans="1:5" ht="14.25">
      <c r="A1160"/>
      <c r="B1160"/>
      <c r="C1160"/>
      <c r="D1160"/>
      <c r="E1160" s="289"/>
    </row>
    <row r="1161" spans="1:5" ht="14.25">
      <c r="A1161"/>
      <c r="B1161"/>
      <c r="C1161"/>
      <c r="D1161"/>
      <c r="E1161" s="289"/>
    </row>
    <row r="1162" spans="1:5" ht="14.25">
      <c r="A1162"/>
      <c r="B1162"/>
      <c r="C1162"/>
      <c r="D1162"/>
      <c r="E1162" s="289"/>
    </row>
    <row r="1163" spans="1:5" ht="14.25">
      <c r="A1163"/>
      <c r="B1163"/>
      <c r="C1163"/>
      <c r="D1163"/>
      <c r="E1163" s="289"/>
    </row>
    <row r="1164" spans="1:5" ht="14.25">
      <c r="A1164"/>
      <c r="B1164"/>
      <c r="C1164"/>
      <c r="D1164"/>
      <c r="E1164" s="289"/>
    </row>
    <row r="1165" spans="1:5" ht="14.25">
      <c r="A1165"/>
      <c r="B1165"/>
      <c r="C1165"/>
      <c r="D1165"/>
      <c r="E1165" s="289"/>
    </row>
    <row r="1166" spans="1:5" ht="14.25">
      <c r="A1166"/>
      <c r="B1166"/>
      <c r="C1166"/>
      <c r="D1166"/>
      <c r="E1166" s="289"/>
    </row>
    <row r="1167" spans="1:5" ht="14.25">
      <c r="A1167"/>
      <c r="B1167"/>
      <c r="C1167"/>
      <c r="D1167"/>
      <c r="E1167" s="363"/>
    </row>
    <row r="1168" spans="1:5" ht="14.25">
      <c r="A1168"/>
      <c r="B1168"/>
      <c r="C1168"/>
      <c r="D1168"/>
      <c r="E1168" s="363"/>
    </row>
    <row r="1169" spans="1:5" ht="14.25">
      <c r="A1169"/>
      <c r="B1169"/>
      <c r="C1169"/>
      <c r="D1169"/>
      <c r="E1169" s="363"/>
    </row>
    <row r="1170" spans="1:5" ht="14.25">
      <c r="A1170"/>
      <c r="B1170"/>
      <c r="C1170"/>
      <c r="D1170"/>
      <c r="E1170" s="363"/>
    </row>
    <row r="1171" spans="1:5" ht="14.25">
      <c r="A1171"/>
      <c r="B1171"/>
      <c r="C1171"/>
      <c r="D1171"/>
      <c r="E1171" s="363"/>
    </row>
    <row r="1172" spans="1:5" ht="14.25">
      <c r="A1172"/>
      <c r="B1172"/>
      <c r="C1172"/>
      <c r="D1172"/>
      <c r="E1172" s="363"/>
    </row>
    <row r="1173" spans="1:5" ht="14.25">
      <c r="A1173"/>
      <c r="B1173"/>
      <c r="C1173"/>
      <c r="D1173"/>
      <c r="E1173" s="363"/>
    </row>
    <row r="1174" spans="1:5" ht="14.25">
      <c r="A1174"/>
      <c r="B1174"/>
      <c r="C1174"/>
      <c r="D1174"/>
      <c r="E1174" s="289"/>
    </row>
    <row r="1175" spans="1:5" ht="14.25">
      <c r="A1175"/>
      <c r="B1175"/>
      <c r="C1175"/>
      <c r="D1175"/>
      <c r="E1175" s="289"/>
    </row>
    <row r="1176" spans="1:5" ht="14.25">
      <c r="A1176"/>
      <c r="B1176"/>
      <c r="C1176"/>
      <c r="D1176"/>
      <c r="E1176" s="289"/>
    </row>
    <row r="1177" spans="1:5" ht="14.25">
      <c r="A1177"/>
      <c r="B1177"/>
      <c r="C1177"/>
      <c r="D1177"/>
      <c r="E1177" s="289"/>
    </row>
    <row r="1178" spans="1:5" ht="14.25">
      <c r="A1178"/>
      <c r="B1178"/>
      <c r="C1178"/>
      <c r="D1178"/>
      <c r="E1178" s="289"/>
    </row>
    <row r="1179" spans="1:5" ht="14.25">
      <c r="A1179"/>
      <c r="B1179"/>
      <c r="C1179"/>
      <c r="D1179"/>
      <c r="E1179" s="289"/>
    </row>
    <row r="1180" spans="1:5" ht="14.25">
      <c r="A1180"/>
      <c r="B1180"/>
      <c r="C1180"/>
      <c r="D1180"/>
      <c r="E1180" s="289"/>
    </row>
    <row r="1181" spans="1:5" ht="14.25">
      <c r="A1181"/>
      <c r="B1181"/>
      <c r="C1181"/>
      <c r="D1181"/>
      <c r="E1181" s="289"/>
    </row>
    <row r="1182" spans="1:5" ht="14.25">
      <c r="A1182"/>
      <c r="B1182"/>
      <c r="C1182"/>
      <c r="D1182"/>
      <c r="E1182" s="363"/>
    </row>
    <row r="1183" spans="1:5" ht="14.25">
      <c r="A1183"/>
      <c r="B1183"/>
      <c r="C1183"/>
      <c r="D1183"/>
      <c r="E1183" s="363"/>
    </row>
    <row r="1184" spans="1:5" ht="14.25">
      <c r="A1184"/>
      <c r="B1184"/>
      <c r="C1184"/>
      <c r="D1184"/>
      <c r="E1184" s="363"/>
    </row>
    <row r="1185" spans="1:5" ht="14.25">
      <c r="A1185"/>
      <c r="B1185"/>
      <c r="C1185"/>
      <c r="D1185"/>
      <c r="E1185" s="363"/>
    </row>
    <row r="1186" spans="1:5" ht="14.25">
      <c r="A1186"/>
      <c r="B1186"/>
      <c r="C1186"/>
      <c r="D1186"/>
      <c r="E1186" s="363"/>
    </row>
    <row r="1187" spans="1:5" ht="14.25">
      <c r="A1187"/>
      <c r="B1187"/>
      <c r="C1187"/>
      <c r="D1187"/>
      <c r="E1187" s="363"/>
    </row>
    <row r="1188" spans="1:5" ht="14.25">
      <c r="A1188"/>
      <c r="B1188"/>
      <c r="C1188"/>
      <c r="D1188"/>
      <c r="E1188" s="363"/>
    </row>
    <row r="1189" spans="1:5" ht="14.25">
      <c r="A1189"/>
      <c r="B1189"/>
      <c r="C1189"/>
      <c r="D1189"/>
      <c r="E1189" s="363"/>
    </row>
    <row r="1190" spans="1:5" ht="14.25">
      <c r="A1190"/>
      <c r="B1190"/>
      <c r="C1190"/>
      <c r="D1190"/>
      <c r="E1190" s="289"/>
    </row>
    <row r="1191" spans="1:5" ht="14.25">
      <c r="A1191"/>
      <c r="B1191"/>
      <c r="C1191"/>
      <c r="D1191"/>
      <c r="E1191" s="289"/>
    </row>
    <row r="1192" spans="1:5" ht="14.25">
      <c r="A1192"/>
      <c r="B1192"/>
      <c r="C1192"/>
      <c r="D1192"/>
      <c r="E1192" s="289"/>
    </row>
    <row r="1193" spans="1:5" ht="14.25">
      <c r="A1193"/>
      <c r="B1193"/>
      <c r="C1193"/>
      <c r="D1193"/>
      <c r="E1193" s="289"/>
    </row>
    <row r="1194" spans="1:5" ht="14.25">
      <c r="A1194"/>
      <c r="B1194"/>
      <c r="C1194"/>
      <c r="D1194"/>
      <c r="E1194" s="289"/>
    </row>
    <row r="1195" spans="1:5" ht="14.25">
      <c r="A1195"/>
      <c r="B1195"/>
      <c r="C1195"/>
      <c r="D1195"/>
      <c r="E1195" s="289"/>
    </row>
    <row r="1196" spans="1:5" ht="14.25">
      <c r="A1196"/>
      <c r="B1196"/>
      <c r="C1196"/>
      <c r="D1196"/>
      <c r="E1196" s="289"/>
    </row>
    <row r="1197" spans="1:5" ht="14.25">
      <c r="A1197"/>
      <c r="B1197"/>
      <c r="C1197"/>
      <c r="D1197"/>
      <c r="E1197" s="289"/>
    </row>
    <row r="1198" spans="1:5" ht="14.25">
      <c r="A1198"/>
      <c r="B1198"/>
      <c r="C1198"/>
      <c r="D1198"/>
      <c r="E1198" s="289"/>
    </row>
    <row r="1199" spans="1:5" ht="14.25">
      <c r="A1199"/>
      <c r="B1199"/>
      <c r="C1199"/>
      <c r="D1199"/>
      <c r="E1199" s="289"/>
    </row>
    <row r="1200" spans="1:5" ht="14.25">
      <c r="A1200"/>
      <c r="B1200"/>
      <c r="C1200"/>
      <c r="D1200"/>
      <c r="E1200" s="289"/>
    </row>
    <row r="1201" spans="1:5" ht="14.25">
      <c r="A1201"/>
      <c r="B1201"/>
      <c r="C1201"/>
      <c r="D1201"/>
      <c r="E1201" s="289"/>
    </row>
    <row r="1202" spans="1:5" ht="14.25">
      <c r="A1202"/>
      <c r="B1202"/>
      <c r="C1202"/>
      <c r="D1202"/>
      <c r="E1202" s="289"/>
    </row>
    <row r="1203" spans="1:5" ht="14.25">
      <c r="A1203"/>
      <c r="B1203"/>
      <c r="C1203"/>
      <c r="D1203"/>
      <c r="E1203" s="289"/>
    </row>
    <row r="1204" spans="1:5" ht="14.25">
      <c r="A1204"/>
      <c r="B1204"/>
      <c r="C1204"/>
      <c r="D1204"/>
      <c r="E1204" s="289"/>
    </row>
    <row r="1205" spans="1:5" ht="14.25">
      <c r="A1205"/>
      <c r="B1205"/>
      <c r="C1205"/>
      <c r="D1205"/>
      <c r="E1205" s="289"/>
    </row>
    <row r="1206" spans="1:5" ht="14.25">
      <c r="A1206"/>
      <c r="B1206"/>
      <c r="C1206"/>
      <c r="D1206"/>
      <c r="E1206" s="289"/>
    </row>
    <row r="1207" spans="1:5" ht="14.25">
      <c r="A1207"/>
      <c r="B1207"/>
      <c r="C1207"/>
      <c r="D1207"/>
      <c r="E1207" s="289"/>
    </row>
    <row r="1208" spans="1:5" ht="14.25">
      <c r="A1208"/>
      <c r="B1208"/>
      <c r="C1208"/>
      <c r="D1208"/>
      <c r="E1208" s="289"/>
    </row>
    <row r="1209" spans="1:5" ht="14.25">
      <c r="A1209"/>
      <c r="B1209"/>
      <c r="C1209"/>
      <c r="D1209"/>
      <c r="E1209" s="289"/>
    </row>
    <row r="1210" spans="1:5" ht="14.25">
      <c r="A1210"/>
      <c r="B1210"/>
      <c r="C1210"/>
      <c r="D1210"/>
      <c r="E1210" s="289"/>
    </row>
    <row r="1211" spans="1:5" ht="14.25">
      <c r="A1211"/>
      <c r="B1211"/>
      <c r="C1211"/>
      <c r="D1211"/>
      <c r="E1211" s="289"/>
    </row>
    <row r="1212" spans="1:5" ht="14.25">
      <c r="A1212"/>
      <c r="B1212"/>
      <c r="C1212"/>
      <c r="D1212"/>
      <c r="E1212" s="289"/>
    </row>
    <row r="1213" spans="1:5" ht="14.25">
      <c r="A1213"/>
      <c r="B1213"/>
      <c r="C1213"/>
      <c r="D1213"/>
      <c r="E1213" s="289"/>
    </row>
    <row r="1214" spans="1:5" ht="14.25">
      <c r="A1214"/>
      <c r="B1214"/>
      <c r="C1214"/>
      <c r="D1214"/>
      <c r="E1214" s="289"/>
    </row>
    <row r="1215" spans="1:5" ht="14.25">
      <c r="A1215"/>
      <c r="B1215"/>
      <c r="C1215"/>
      <c r="D1215"/>
      <c r="E1215" s="289"/>
    </row>
    <row r="1216" spans="1:5" ht="14.25">
      <c r="A1216"/>
      <c r="B1216"/>
      <c r="C1216"/>
      <c r="D1216"/>
      <c r="E1216" s="289"/>
    </row>
    <row r="1217" spans="1:5" ht="14.25">
      <c r="A1217"/>
      <c r="B1217"/>
      <c r="C1217"/>
      <c r="D1217"/>
      <c r="E1217" s="289"/>
    </row>
    <row r="1218" spans="1:5" ht="14.25">
      <c r="A1218"/>
      <c r="B1218"/>
      <c r="C1218"/>
      <c r="D1218"/>
      <c r="E1218" s="289"/>
    </row>
    <row r="1219" spans="1:5" ht="14.25">
      <c r="A1219"/>
      <c r="B1219"/>
      <c r="C1219"/>
      <c r="D1219"/>
      <c r="E1219" s="289"/>
    </row>
    <row r="1220" spans="1:5" ht="14.25">
      <c r="A1220"/>
      <c r="B1220"/>
      <c r="C1220"/>
      <c r="D1220"/>
      <c r="E1220" s="289"/>
    </row>
    <row r="1221" spans="1:5" ht="14.25">
      <c r="A1221"/>
      <c r="B1221"/>
      <c r="C1221"/>
      <c r="D1221"/>
      <c r="E1221" s="289"/>
    </row>
    <row r="1222" spans="1:5" ht="14.25">
      <c r="A1222"/>
      <c r="B1222"/>
      <c r="C1222"/>
      <c r="D1222"/>
      <c r="E1222" s="289"/>
    </row>
    <row r="1223" spans="1:5" ht="14.25">
      <c r="A1223"/>
      <c r="B1223"/>
      <c r="C1223"/>
      <c r="D1223"/>
      <c r="E1223" s="289"/>
    </row>
    <row r="1224" spans="1:5" ht="14.25">
      <c r="A1224"/>
      <c r="B1224"/>
      <c r="C1224"/>
      <c r="D1224"/>
      <c r="E1224" s="289"/>
    </row>
    <row r="1225" spans="1:5" ht="14.25">
      <c r="A1225"/>
      <c r="B1225"/>
      <c r="C1225"/>
      <c r="D1225"/>
      <c r="E1225" s="289"/>
    </row>
    <row r="1226" spans="1:5" ht="14.25">
      <c r="A1226"/>
      <c r="B1226"/>
      <c r="C1226"/>
      <c r="D1226"/>
      <c r="E1226" s="289"/>
    </row>
    <row r="1227" spans="1:5" ht="14.25">
      <c r="A1227"/>
      <c r="B1227"/>
      <c r="C1227"/>
      <c r="D1227"/>
      <c r="E1227" s="289"/>
    </row>
    <row r="1228" spans="1:5" ht="14.25">
      <c r="A1228"/>
      <c r="B1228"/>
      <c r="C1228"/>
      <c r="D1228"/>
      <c r="E1228" s="289"/>
    </row>
    <row r="1229" spans="1:5" ht="14.25">
      <c r="A1229"/>
      <c r="B1229"/>
      <c r="C1229"/>
      <c r="D1229"/>
      <c r="E1229" s="289"/>
    </row>
    <row r="1230" spans="1:5" ht="14.25">
      <c r="A1230"/>
      <c r="B1230"/>
      <c r="C1230"/>
      <c r="D1230"/>
      <c r="E1230" s="289"/>
    </row>
    <row r="1231" spans="1:5" ht="14.25">
      <c r="A1231"/>
      <c r="B1231"/>
      <c r="C1231"/>
      <c r="D1231"/>
      <c r="E1231" s="289"/>
    </row>
    <row r="1232" spans="1:5" ht="14.25">
      <c r="A1232"/>
      <c r="B1232"/>
      <c r="C1232"/>
      <c r="D1232"/>
      <c r="E1232" s="289"/>
    </row>
    <row r="1233" spans="1:5" ht="14.25">
      <c r="A1233"/>
      <c r="B1233"/>
      <c r="C1233"/>
      <c r="D1233"/>
      <c r="E1233" s="289"/>
    </row>
    <row r="1234" spans="1:5" ht="14.25">
      <c r="A1234"/>
      <c r="B1234"/>
      <c r="C1234"/>
      <c r="D1234"/>
      <c r="E1234" s="289"/>
    </row>
    <row r="1235" spans="1:5" ht="14.25">
      <c r="A1235"/>
      <c r="B1235"/>
      <c r="C1235"/>
      <c r="D1235"/>
      <c r="E1235" s="289"/>
    </row>
    <row r="1236" spans="1:5" ht="14.25">
      <c r="A1236"/>
      <c r="B1236"/>
      <c r="C1236"/>
      <c r="D1236"/>
      <c r="E1236" s="289"/>
    </row>
    <row r="1237" spans="1:5" ht="14.25">
      <c r="A1237"/>
      <c r="B1237"/>
      <c r="C1237"/>
      <c r="D1237"/>
      <c r="E1237" s="289"/>
    </row>
    <row r="1238" spans="1:5" ht="14.25">
      <c r="A1238"/>
      <c r="B1238"/>
      <c r="C1238"/>
      <c r="D1238"/>
      <c r="E1238" s="289"/>
    </row>
    <row r="1239" spans="1:5" ht="14.25">
      <c r="A1239"/>
      <c r="B1239"/>
      <c r="C1239"/>
      <c r="D1239"/>
      <c r="E1239" s="289"/>
    </row>
    <row r="1240" spans="1:5" ht="14.25">
      <c r="A1240"/>
      <c r="B1240"/>
      <c r="C1240"/>
      <c r="D1240"/>
      <c r="E1240" s="289"/>
    </row>
    <row r="1241" spans="1:5" ht="14.25">
      <c r="A1241"/>
      <c r="B1241"/>
      <c r="C1241"/>
      <c r="D1241"/>
      <c r="E1241" s="289"/>
    </row>
    <row r="1242" spans="1:5" ht="14.25">
      <c r="A1242"/>
      <c r="B1242"/>
      <c r="C1242"/>
      <c r="D1242"/>
      <c r="E1242" s="289"/>
    </row>
    <row r="1243" spans="1:5" ht="14.25">
      <c r="A1243"/>
      <c r="B1243"/>
      <c r="C1243"/>
      <c r="D1243"/>
      <c r="E1243" s="289"/>
    </row>
    <row r="1244" spans="1:5" ht="14.25">
      <c r="A1244"/>
      <c r="B1244"/>
      <c r="C1244"/>
      <c r="D1244"/>
      <c r="E1244" s="289"/>
    </row>
    <row r="1245" spans="1:5" ht="14.25">
      <c r="A1245"/>
      <c r="B1245"/>
      <c r="C1245"/>
      <c r="D1245"/>
      <c r="E1245" s="289"/>
    </row>
    <row r="1246" spans="1:5" ht="14.25">
      <c r="A1246"/>
      <c r="B1246"/>
      <c r="C1246"/>
      <c r="D1246"/>
      <c r="E1246" s="289"/>
    </row>
    <row r="1247" spans="1:5" ht="14.25">
      <c r="A1247"/>
      <c r="B1247"/>
      <c r="C1247"/>
      <c r="D1247"/>
      <c r="E1247" s="289"/>
    </row>
    <row r="1248" spans="1:5" ht="14.25">
      <c r="A1248"/>
      <c r="B1248"/>
      <c r="C1248"/>
      <c r="D1248"/>
      <c r="E1248" s="289"/>
    </row>
    <row r="1249" spans="1:5" ht="14.25">
      <c r="A1249"/>
      <c r="B1249"/>
      <c r="C1249"/>
      <c r="D1249"/>
      <c r="E1249" s="289"/>
    </row>
    <row r="1250" spans="1:5" ht="14.25">
      <c r="A1250"/>
      <c r="B1250"/>
      <c r="C1250"/>
      <c r="D1250"/>
      <c r="E1250" s="289"/>
    </row>
    <row r="1251" spans="1:5" ht="14.25">
      <c r="A1251"/>
      <c r="B1251"/>
      <c r="C1251"/>
      <c r="D1251"/>
      <c r="E1251" s="289"/>
    </row>
    <row r="1252" spans="1:5" ht="14.25">
      <c r="A1252"/>
      <c r="B1252"/>
      <c r="C1252"/>
      <c r="D1252"/>
      <c r="E1252" s="289"/>
    </row>
    <row r="1253" spans="1:5" ht="14.25">
      <c r="A1253"/>
      <c r="B1253"/>
      <c r="C1253"/>
      <c r="D1253"/>
      <c r="E1253" s="289"/>
    </row>
    <row r="1254" spans="1:5" ht="14.25">
      <c r="A1254"/>
      <c r="B1254"/>
      <c r="C1254"/>
      <c r="D1254"/>
      <c r="E1254" s="289"/>
    </row>
    <row r="1255" spans="1:5" ht="14.25">
      <c r="A1255"/>
      <c r="B1255"/>
      <c r="C1255"/>
      <c r="D1255"/>
      <c r="E1255" s="289"/>
    </row>
    <row r="1256" spans="1:5" ht="14.25">
      <c r="A1256"/>
      <c r="B1256"/>
      <c r="C1256"/>
      <c r="D1256"/>
      <c r="E1256" s="289"/>
    </row>
    <row r="1257" spans="1:5" ht="14.25">
      <c r="A1257"/>
      <c r="B1257"/>
      <c r="C1257"/>
      <c r="D1257"/>
      <c r="E1257" s="289"/>
    </row>
    <row r="1258" spans="1:5" ht="14.25">
      <c r="A1258"/>
      <c r="B1258"/>
      <c r="C1258"/>
      <c r="D1258"/>
      <c r="E1258" s="289"/>
    </row>
    <row r="1259" spans="1:5" ht="14.25">
      <c r="A1259"/>
      <c r="B1259"/>
      <c r="C1259"/>
      <c r="D1259"/>
      <c r="E1259" s="289"/>
    </row>
    <row r="1260" spans="1:5" ht="14.25">
      <c r="A1260"/>
      <c r="B1260"/>
      <c r="C1260"/>
      <c r="D1260"/>
      <c r="E1260" s="289"/>
    </row>
    <row r="1261" spans="1:5" ht="14.25">
      <c r="A1261"/>
      <c r="B1261"/>
      <c r="C1261"/>
      <c r="D1261"/>
      <c r="E1261" s="289"/>
    </row>
    <row r="1262" spans="1:5" ht="14.25">
      <c r="A1262"/>
      <c r="B1262"/>
      <c r="C1262"/>
      <c r="D1262"/>
      <c r="E1262" s="289"/>
    </row>
    <row r="1263" spans="1:5" ht="14.25">
      <c r="A1263"/>
      <c r="B1263"/>
      <c r="C1263"/>
      <c r="D1263"/>
      <c r="E1263" s="289"/>
    </row>
    <row r="1264" spans="1:5" ht="14.25">
      <c r="A1264"/>
      <c r="B1264"/>
      <c r="C1264"/>
      <c r="D1264"/>
      <c r="E1264" s="289"/>
    </row>
    <row r="1265" spans="1:5" ht="14.25">
      <c r="A1265"/>
      <c r="B1265"/>
      <c r="C1265"/>
      <c r="D1265"/>
      <c r="E1265" s="289"/>
    </row>
    <row r="1266" spans="1:5" ht="14.25">
      <c r="A1266"/>
      <c r="B1266"/>
      <c r="C1266"/>
      <c r="D1266"/>
      <c r="E1266" s="289"/>
    </row>
    <row r="1267" spans="1:5" ht="14.25">
      <c r="A1267"/>
      <c r="B1267"/>
      <c r="C1267"/>
      <c r="D1267"/>
      <c r="E1267" s="289"/>
    </row>
    <row r="1268" spans="1:5" ht="14.25">
      <c r="A1268"/>
      <c r="B1268"/>
      <c r="C1268"/>
      <c r="D1268"/>
      <c r="E1268" s="289"/>
    </row>
    <row r="1269" spans="1:5" ht="14.25">
      <c r="A1269"/>
      <c r="B1269"/>
      <c r="C1269"/>
      <c r="D1269"/>
      <c r="E1269" s="289"/>
    </row>
    <row r="1270" spans="1:5" ht="14.25">
      <c r="A1270"/>
      <c r="B1270"/>
      <c r="C1270"/>
      <c r="D1270"/>
      <c r="E1270" s="289"/>
    </row>
    <row r="1271" spans="1:5" ht="14.25">
      <c r="A1271"/>
      <c r="B1271"/>
      <c r="C1271"/>
      <c r="D1271"/>
      <c r="E1271" s="289"/>
    </row>
    <row r="1272" spans="1:5" ht="14.25">
      <c r="A1272"/>
      <c r="B1272"/>
      <c r="C1272"/>
      <c r="D1272"/>
      <c r="E1272" s="289"/>
    </row>
    <row r="1273" spans="1:5" ht="14.25">
      <c r="A1273"/>
      <c r="B1273"/>
      <c r="C1273"/>
      <c r="D1273"/>
      <c r="E1273" s="289"/>
    </row>
    <row r="1274" spans="1:5" ht="14.25">
      <c r="A1274"/>
      <c r="B1274"/>
      <c r="C1274"/>
      <c r="D1274"/>
      <c r="E1274" s="289"/>
    </row>
    <row r="1275" spans="1:5" ht="14.25">
      <c r="A1275"/>
      <c r="B1275"/>
      <c r="C1275"/>
      <c r="D1275"/>
      <c r="E1275" s="289"/>
    </row>
    <row r="1276" spans="1:5" ht="14.25">
      <c r="A1276"/>
      <c r="B1276"/>
      <c r="C1276"/>
      <c r="D1276"/>
      <c r="E1276" s="289"/>
    </row>
    <row r="1277" spans="1:5" ht="14.25">
      <c r="A1277"/>
      <c r="B1277"/>
      <c r="C1277"/>
      <c r="D1277"/>
      <c r="E1277" s="289"/>
    </row>
    <row r="1278" spans="1:5" ht="14.25">
      <c r="A1278"/>
      <c r="B1278"/>
      <c r="C1278"/>
      <c r="D1278"/>
      <c r="E1278" s="289"/>
    </row>
    <row r="1279" spans="1:5" ht="14.25">
      <c r="A1279"/>
      <c r="B1279"/>
      <c r="C1279"/>
      <c r="D1279"/>
      <c r="E1279" s="289"/>
    </row>
    <row r="1280" spans="1:5" ht="14.25">
      <c r="A1280"/>
      <c r="B1280"/>
      <c r="C1280"/>
      <c r="D1280"/>
      <c r="E1280" s="289"/>
    </row>
    <row r="1281" spans="1:5" ht="14.25">
      <c r="A1281"/>
      <c r="B1281"/>
      <c r="C1281"/>
      <c r="D1281"/>
      <c r="E1281" s="289"/>
    </row>
    <row r="1282" spans="1:5" ht="14.25">
      <c r="A1282"/>
      <c r="B1282"/>
      <c r="C1282"/>
      <c r="D1282"/>
      <c r="E1282" s="289"/>
    </row>
    <row r="1283" spans="1:5" ht="14.25">
      <c r="A1283"/>
      <c r="B1283"/>
      <c r="C1283"/>
      <c r="D1283"/>
      <c r="E1283" s="289"/>
    </row>
    <row r="1284" spans="1:5" ht="14.25">
      <c r="A1284"/>
      <c r="B1284"/>
      <c r="C1284"/>
      <c r="D1284"/>
      <c r="E1284" s="289"/>
    </row>
    <row r="1285" spans="1:5" ht="14.25">
      <c r="A1285"/>
      <c r="B1285"/>
      <c r="C1285"/>
      <c r="D1285"/>
      <c r="E1285" s="289"/>
    </row>
    <row r="1286" spans="1:5" ht="14.25">
      <c r="A1286"/>
      <c r="B1286"/>
      <c r="C1286"/>
      <c r="D1286"/>
      <c r="E1286" s="289"/>
    </row>
    <row r="1287" spans="1:5" ht="14.25">
      <c r="A1287"/>
      <c r="B1287"/>
      <c r="C1287"/>
      <c r="D1287"/>
      <c r="E1287" s="289"/>
    </row>
    <row r="1288" spans="1:5" ht="14.25">
      <c r="A1288"/>
      <c r="B1288"/>
      <c r="C1288"/>
      <c r="D1288"/>
      <c r="E1288" s="289"/>
    </row>
    <row r="1289" spans="1:5" ht="14.25">
      <c r="A1289"/>
      <c r="B1289"/>
      <c r="C1289"/>
      <c r="D1289"/>
      <c r="E1289" s="289"/>
    </row>
    <row r="1290" spans="1:5" ht="14.25">
      <c r="A1290"/>
      <c r="B1290"/>
      <c r="C1290"/>
      <c r="D1290"/>
      <c r="E1290" s="289"/>
    </row>
    <row r="1291" spans="1:5" ht="14.25">
      <c r="A1291"/>
      <c r="B1291"/>
      <c r="C1291"/>
      <c r="D1291"/>
      <c r="E1291" s="289"/>
    </row>
    <row r="1292" spans="1:5" ht="14.25">
      <c r="A1292"/>
      <c r="B1292"/>
      <c r="C1292"/>
      <c r="D1292"/>
      <c r="E1292" s="289"/>
    </row>
    <row r="1293" spans="1:5" ht="14.25">
      <c r="A1293"/>
      <c r="B1293"/>
      <c r="C1293"/>
      <c r="D1293"/>
      <c r="E1293" s="289"/>
    </row>
    <row r="1294" spans="1:5" ht="14.25">
      <c r="A1294"/>
      <c r="B1294"/>
      <c r="C1294"/>
      <c r="D1294"/>
      <c r="E1294" s="289"/>
    </row>
    <row r="1295" spans="1:5" ht="14.25">
      <c r="A1295"/>
      <c r="B1295"/>
      <c r="C1295"/>
      <c r="D1295"/>
      <c r="E1295" s="289"/>
    </row>
    <row r="1296" spans="1:5" ht="14.25">
      <c r="A1296"/>
      <c r="B1296"/>
      <c r="C1296"/>
      <c r="D1296"/>
      <c r="E1296" s="289"/>
    </row>
    <row r="1297" spans="1:5" ht="14.25">
      <c r="A1297"/>
      <c r="B1297"/>
      <c r="C1297"/>
      <c r="D1297"/>
      <c r="E1297" s="289"/>
    </row>
    <row r="1298" spans="1:5" ht="14.25">
      <c r="A1298"/>
      <c r="B1298"/>
      <c r="C1298"/>
      <c r="D1298"/>
      <c r="E1298" s="289"/>
    </row>
    <row r="1299" spans="1:5" ht="14.25">
      <c r="A1299"/>
      <c r="B1299"/>
      <c r="C1299"/>
      <c r="D1299"/>
      <c r="E1299" s="289"/>
    </row>
    <row r="1300" spans="1:5" ht="14.25">
      <c r="A1300"/>
      <c r="B1300"/>
      <c r="C1300"/>
      <c r="D1300"/>
      <c r="E1300" s="289"/>
    </row>
    <row r="1301" spans="1:5" ht="14.25">
      <c r="A1301"/>
      <c r="B1301"/>
      <c r="C1301"/>
      <c r="D1301"/>
      <c r="E1301" s="289"/>
    </row>
    <row r="1302" spans="1:5" ht="14.25">
      <c r="A1302"/>
      <c r="B1302"/>
      <c r="C1302"/>
      <c r="D1302"/>
      <c r="E1302" s="289"/>
    </row>
    <row r="1303" spans="1:5" ht="14.25">
      <c r="A1303"/>
      <c r="B1303"/>
      <c r="C1303"/>
      <c r="D1303"/>
      <c r="E1303" s="289"/>
    </row>
    <row r="1304" spans="1:5" ht="14.25">
      <c r="A1304"/>
      <c r="B1304"/>
      <c r="C1304"/>
      <c r="D1304"/>
      <c r="E1304" s="289"/>
    </row>
    <row r="1305" spans="1:5" ht="14.25">
      <c r="A1305"/>
      <c r="B1305"/>
      <c r="C1305"/>
      <c r="D1305"/>
      <c r="E1305" s="289"/>
    </row>
    <row r="1306" spans="1:5" ht="14.25">
      <c r="A1306"/>
      <c r="B1306"/>
      <c r="C1306"/>
      <c r="D1306"/>
      <c r="E1306" s="289"/>
    </row>
    <row r="1307" spans="1:5" ht="14.25">
      <c r="A1307"/>
      <c r="B1307"/>
      <c r="C1307"/>
      <c r="D1307"/>
      <c r="E1307" s="289"/>
    </row>
    <row r="1308" spans="1:5" ht="14.25">
      <c r="A1308"/>
      <c r="B1308"/>
      <c r="C1308"/>
      <c r="D1308"/>
      <c r="E1308" s="289"/>
    </row>
    <row r="1309" spans="1:5" ht="14.25">
      <c r="A1309"/>
      <c r="B1309"/>
      <c r="C1309"/>
      <c r="D1309"/>
      <c r="E1309" s="289"/>
    </row>
    <row r="1310" spans="1:5" ht="14.25">
      <c r="A1310"/>
      <c r="B1310"/>
      <c r="C1310"/>
      <c r="D1310"/>
      <c r="E1310" s="289"/>
    </row>
    <row r="1311" spans="1:5" ht="14.25">
      <c r="A1311"/>
      <c r="B1311"/>
      <c r="C1311"/>
      <c r="D1311"/>
      <c r="E1311" s="289"/>
    </row>
    <row r="1312" spans="1:5" ht="14.25">
      <c r="A1312"/>
      <c r="B1312"/>
      <c r="C1312"/>
      <c r="D1312"/>
      <c r="E1312" s="289"/>
    </row>
    <row r="1313" spans="1:5" ht="14.25">
      <c r="A1313"/>
      <c r="B1313"/>
      <c r="C1313"/>
      <c r="D1313"/>
      <c r="E1313" s="289"/>
    </row>
    <row r="1314" spans="1:5" ht="14.25">
      <c r="A1314"/>
      <c r="B1314"/>
      <c r="C1314"/>
      <c r="D1314"/>
      <c r="E1314" s="289"/>
    </row>
    <row r="1315" spans="1:5" ht="14.25">
      <c r="A1315"/>
      <c r="B1315"/>
      <c r="C1315"/>
      <c r="D1315"/>
      <c r="E1315" s="289"/>
    </row>
    <row r="1316" spans="1:5" ht="14.25">
      <c r="A1316"/>
      <c r="B1316"/>
      <c r="C1316"/>
      <c r="D1316"/>
      <c r="E1316" s="289"/>
    </row>
    <row r="1317" spans="1:5" ht="14.25">
      <c r="A1317"/>
      <c r="B1317"/>
      <c r="C1317"/>
      <c r="D1317"/>
      <c r="E1317" s="289"/>
    </row>
    <row r="1318" spans="1:5" ht="14.25">
      <c r="A1318"/>
      <c r="B1318"/>
      <c r="C1318"/>
      <c r="D1318"/>
      <c r="E1318" s="289"/>
    </row>
    <row r="1319" spans="1:5" ht="14.25">
      <c r="A1319"/>
      <c r="B1319"/>
      <c r="C1319"/>
      <c r="D1319"/>
      <c r="E1319" s="289"/>
    </row>
    <row r="1320" spans="1:5" ht="14.25">
      <c r="A1320"/>
      <c r="B1320"/>
      <c r="C1320"/>
      <c r="D1320"/>
      <c r="E1320" s="289"/>
    </row>
    <row r="1321" spans="1:5" ht="14.25">
      <c r="A1321"/>
      <c r="B1321"/>
      <c r="C1321"/>
      <c r="D1321"/>
      <c r="E1321" s="289"/>
    </row>
    <row r="1322" spans="1:5" ht="14.25">
      <c r="A1322"/>
      <c r="B1322"/>
      <c r="C1322"/>
      <c r="D1322"/>
      <c r="E1322" s="289"/>
    </row>
    <row r="1323" spans="1:5" ht="14.25">
      <c r="A1323"/>
      <c r="B1323"/>
      <c r="C1323"/>
      <c r="D1323"/>
      <c r="E1323" s="289"/>
    </row>
    <row r="1324" spans="1:5" ht="14.25">
      <c r="A1324"/>
      <c r="B1324"/>
      <c r="C1324"/>
      <c r="D1324"/>
      <c r="E1324" s="289"/>
    </row>
    <row r="1325" spans="1:5" ht="14.25">
      <c r="A1325"/>
      <c r="B1325"/>
      <c r="C1325"/>
      <c r="D1325"/>
      <c r="E1325" s="289"/>
    </row>
    <row r="1326" spans="1:5" ht="14.25">
      <c r="A1326"/>
      <c r="B1326"/>
      <c r="C1326"/>
      <c r="D1326"/>
      <c r="E1326" s="289"/>
    </row>
    <row r="1327" spans="1:5" ht="14.25">
      <c r="A1327"/>
      <c r="B1327"/>
      <c r="C1327"/>
      <c r="D1327"/>
      <c r="E1327" s="289"/>
    </row>
    <row r="1328" spans="1:5" ht="14.25">
      <c r="A1328"/>
      <c r="B1328"/>
      <c r="C1328"/>
      <c r="D1328"/>
      <c r="E1328" s="289"/>
    </row>
    <row r="1329" spans="1:5" ht="14.25">
      <c r="A1329"/>
      <c r="B1329"/>
      <c r="C1329"/>
      <c r="D1329"/>
      <c r="E1329" s="289"/>
    </row>
    <row r="1330" spans="1:5" ht="14.25">
      <c r="A1330"/>
      <c r="B1330"/>
      <c r="C1330"/>
      <c r="D1330"/>
      <c r="E1330" s="289"/>
    </row>
    <row r="1331" spans="1:5" ht="14.25">
      <c r="A1331"/>
      <c r="B1331"/>
      <c r="C1331"/>
      <c r="D1331"/>
      <c r="E1331" s="289"/>
    </row>
    <row r="1332" spans="1:5" ht="14.25">
      <c r="A1332"/>
      <c r="B1332"/>
      <c r="C1332"/>
      <c r="D1332"/>
      <c r="E1332" s="289"/>
    </row>
    <row r="1333" spans="1:5" ht="14.25">
      <c r="A1333"/>
      <c r="B1333"/>
      <c r="C1333"/>
      <c r="D1333"/>
      <c r="E1333" s="289"/>
    </row>
    <row r="1334" spans="1:5" ht="14.25">
      <c r="A1334"/>
      <c r="B1334"/>
      <c r="C1334"/>
      <c r="D1334"/>
      <c r="E1334" s="289"/>
    </row>
    <row r="1335" spans="1:5" ht="14.25">
      <c r="A1335"/>
      <c r="B1335"/>
      <c r="C1335"/>
      <c r="D1335"/>
      <c r="E1335" s="289"/>
    </row>
    <row r="1336" spans="1:5" ht="14.25">
      <c r="A1336"/>
      <c r="B1336"/>
      <c r="C1336"/>
      <c r="D1336"/>
      <c r="E1336" s="289"/>
    </row>
    <row r="1337" spans="1:5" ht="14.25">
      <c r="A1337"/>
      <c r="B1337"/>
      <c r="C1337"/>
      <c r="D1337"/>
      <c r="E1337" s="289"/>
    </row>
    <row r="1338" spans="1:5" ht="14.25">
      <c r="A1338"/>
      <c r="B1338"/>
      <c r="C1338"/>
      <c r="D1338"/>
      <c r="E1338" s="289"/>
    </row>
    <row r="1339" spans="1:5" ht="14.25">
      <c r="A1339"/>
      <c r="B1339"/>
      <c r="C1339"/>
      <c r="D1339"/>
      <c r="E1339" s="289"/>
    </row>
    <row r="1340" spans="1:5" ht="14.25">
      <c r="A1340"/>
      <c r="B1340"/>
      <c r="C1340"/>
      <c r="D1340"/>
      <c r="E1340" s="289"/>
    </row>
    <row r="1341" spans="1:5" ht="14.25">
      <c r="A1341"/>
      <c r="B1341"/>
      <c r="C1341"/>
      <c r="D1341"/>
      <c r="E1341" s="289"/>
    </row>
    <row r="1342" spans="1:5" ht="14.25">
      <c r="A1342"/>
      <c r="B1342"/>
      <c r="C1342"/>
      <c r="D1342"/>
      <c r="E1342" s="289"/>
    </row>
    <row r="1343" spans="1:5" ht="14.25">
      <c r="A1343"/>
      <c r="B1343"/>
      <c r="C1343"/>
      <c r="D1343"/>
      <c r="E1343" s="289"/>
    </row>
    <row r="1344" spans="1:5" ht="14.25">
      <c r="A1344"/>
      <c r="B1344"/>
      <c r="C1344"/>
      <c r="D1344"/>
      <c r="E1344" s="289"/>
    </row>
    <row r="1345" spans="1:5" ht="14.25">
      <c r="A1345"/>
      <c r="B1345"/>
      <c r="C1345"/>
      <c r="D1345"/>
      <c r="E1345" s="289"/>
    </row>
    <row r="1346" spans="1:5" ht="14.25">
      <c r="A1346"/>
      <c r="B1346"/>
      <c r="C1346"/>
      <c r="D1346"/>
      <c r="E1346" s="289"/>
    </row>
    <row r="1347" spans="1:5" ht="14.25">
      <c r="A1347"/>
      <c r="B1347"/>
      <c r="C1347"/>
      <c r="D1347"/>
      <c r="E1347" s="289"/>
    </row>
    <row r="1348" spans="1:5" ht="14.25">
      <c r="A1348"/>
      <c r="B1348"/>
      <c r="C1348"/>
      <c r="D1348"/>
      <c r="E1348" s="289"/>
    </row>
    <row r="1349" spans="1:5" ht="14.25">
      <c r="A1349"/>
      <c r="B1349"/>
      <c r="C1349"/>
      <c r="D1349"/>
      <c r="E1349" s="289"/>
    </row>
    <row r="1350" spans="1:5" ht="14.25">
      <c r="A1350"/>
      <c r="B1350"/>
      <c r="C1350"/>
      <c r="D1350"/>
      <c r="E1350" s="289"/>
    </row>
    <row r="1351" spans="1:5" ht="14.25">
      <c r="A1351"/>
      <c r="B1351"/>
      <c r="C1351"/>
      <c r="D1351"/>
      <c r="E1351" s="363"/>
    </row>
    <row r="1352" spans="1:5" ht="14.25">
      <c r="A1352"/>
      <c r="B1352"/>
      <c r="C1352"/>
      <c r="D1352"/>
      <c r="E1352" s="289"/>
    </row>
    <row r="1353" spans="1:5" ht="14.25">
      <c r="A1353"/>
      <c r="B1353"/>
      <c r="C1353"/>
      <c r="D1353"/>
      <c r="E1353" s="289"/>
    </row>
    <row r="1354" spans="1:5" ht="14.25">
      <c r="A1354"/>
      <c r="B1354"/>
      <c r="C1354"/>
      <c r="D1354"/>
      <c r="E1354" s="289"/>
    </row>
    <row r="1355" spans="1:5" ht="14.25">
      <c r="A1355"/>
      <c r="B1355"/>
      <c r="C1355"/>
      <c r="D1355"/>
      <c r="E1355" s="289"/>
    </row>
    <row r="1356" spans="1:5" ht="14.25">
      <c r="A1356"/>
      <c r="B1356"/>
      <c r="C1356"/>
      <c r="D1356"/>
      <c r="E1356" s="289"/>
    </row>
    <row r="1357" spans="1:5" ht="14.25">
      <c r="A1357"/>
      <c r="B1357"/>
      <c r="C1357"/>
      <c r="D1357"/>
      <c r="E1357" s="289"/>
    </row>
    <row r="1358" spans="1:5" ht="14.25">
      <c r="A1358"/>
      <c r="B1358"/>
      <c r="C1358"/>
      <c r="D1358"/>
      <c r="E1358" s="289"/>
    </row>
    <row r="1359" spans="1:5" ht="14.25">
      <c r="A1359"/>
      <c r="B1359"/>
      <c r="C1359"/>
      <c r="D1359"/>
      <c r="E1359" s="289"/>
    </row>
    <row r="1360" spans="1:5" ht="14.25">
      <c r="A1360"/>
      <c r="B1360"/>
      <c r="C1360"/>
      <c r="D1360"/>
      <c r="E1360" s="289"/>
    </row>
    <row r="1361" spans="1:5" ht="14.25">
      <c r="A1361"/>
      <c r="B1361"/>
      <c r="C1361"/>
      <c r="D1361"/>
      <c r="E1361" s="289"/>
    </row>
    <row r="1362" spans="1:5" ht="14.25">
      <c r="A1362"/>
      <c r="B1362"/>
      <c r="C1362"/>
      <c r="D1362"/>
      <c r="E1362" s="289"/>
    </row>
    <row r="1363" spans="1:5" ht="14.25">
      <c r="A1363"/>
      <c r="B1363"/>
      <c r="C1363"/>
      <c r="D1363"/>
      <c r="E1363" s="289"/>
    </row>
    <row r="1364" spans="1:5" ht="14.25">
      <c r="A1364"/>
      <c r="B1364"/>
      <c r="C1364"/>
      <c r="D1364"/>
      <c r="E1364" s="289"/>
    </row>
    <row r="1365" spans="1:5" ht="14.25">
      <c r="A1365"/>
      <c r="B1365"/>
      <c r="C1365"/>
      <c r="D1365"/>
      <c r="E1365" s="289"/>
    </row>
    <row r="1366" spans="1:5" ht="14.25">
      <c r="A1366"/>
      <c r="B1366"/>
      <c r="C1366"/>
      <c r="D1366"/>
      <c r="E1366" s="289"/>
    </row>
    <row r="1367" spans="1:5" ht="14.25">
      <c r="A1367"/>
      <c r="B1367"/>
      <c r="C1367"/>
      <c r="D1367"/>
      <c r="E1367" s="363"/>
    </row>
    <row r="1368" spans="1:5" ht="14.25">
      <c r="A1368"/>
      <c r="B1368"/>
      <c r="C1368"/>
      <c r="D1368"/>
      <c r="E1368" s="363"/>
    </row>
    <row r="1369" spans="1:5" ht="14.25">
      <c r="A1369"/>
      <c r="B1369"/>
      <c r="C1369"/>
      <c r="D1369"/>
      <c r="E1369" s="289"/>
    </row>
    <row r="1370" spans="1:5" ht="14.25">
      <c r="A1370"/>
      <c r="B1370"/>
      <c r="C1370"/>
      <c r="D1370"/>
      <c r="E1370" s="363"/>
    </row>
    <row r="1371" spans="1:5" ht="14.25">
      <c r="A1371"/>
      <c r="B1371"/>
      <c r="C1371"/>
      <c r="D1371"/>
      <c r="E1371" s="363"/>
    </row>
    <row r="1372" spans="1:5" ht="14.25">
      <c r="A1372"/>
      <c r="B1372"/>
      <c r="C1372"/>
      <c r="D1372"/>
      <c r="E1372" s="363"/>
    </row>
    <row r="1373" spans="1:5" ht="14.25">
      <c r="A1373"/>
      <c r="B1373"/>
      <c r="C1373"/>
      <c r="D1373"/>
      <c r="E1373" s="289"/>
    </row>
    <row r="1374" spans="1:5" ht="14.25">
      <c r="A1374"/>
      <c r="B1374"/>
      <c r="C1374"/>
      <c r="D1374"/>
      <c r="E1374" s="363"/>
    </row>
    <row r="1375" spans="1:5" ht="14.25">
      <c r="A1375"/>
      <c r="B1375"/>
      <c r="C1375"/>
      <c r="D1375"/>
      <c r="E1375" s="289"/>
    </row>
    <row r="1376" spans="1:5" ht="14.25">
      <c r="A1376"/>
      <c r="B1376"/>
      <c r="C1376"/>
      <c r="D1376"/>
      <c r="E1376" s="363"/>
    </row>
    <row r="1377" spans="1:5" ht="14.25">
      <c r="A1377"/>
      <c r="B1377"/>
      <c r="C1377"/>
      <c r="D1377"/>
      <c r="E1377" s="289"/>
    </row>
    <row r="1378" spans="1:5" ht="14.25">
      <c r="A1378"/>
      <c r="B1378"/>
      <c r="C1378"/>
      <c r="D1378"/>
      <c r="E1378" s="289"/>
    </row>
    <row r="1379" spans="1:5" ht="14.25">
      <c r="A1379"/>
      <c r="B1379"/>
      <c r="C1379"/>
      <c r="D1379"/>
      <c r="E1379" s="289"/>
    </row>
    <row r="1380" spans="1:5" ht="14.25">
      <c r="A1380"/>
      <c r="B1380"/>
      <c r="C1380"/>
      <c r="D1380"/>
      <c r="E1380" s="363"/>
    </row>
    <row r="1381" spans="1:5" ht="14.25">
      <c r="A1381"/>
      <c r="B1381"/>
      <c r="C1381"/>
      <c r="D1381"/>
      <c r="E1381" s="363"/>
    </row>
    <row r="1382" spans="1:5" ht="14.25">
      <c r="A1382"/>
      <c r="B1382"/>
      <c r="C1382"/>
      <c r="D1382"/>
      <c r="E1382" s="289"/>
    </row>
    <row r="1383" spans="1:5" ht="14.25">
      <c r="A1383"/>
      <c r="B1383"/>
      <c r="C1383"/>
      <c r="D1383"/>
      <c r="E1383" s="363"/>
    </row>
    <row r="1384" spans="1:5" ht="14.25">
      <c r="A1384"/>
      <c r="B1384"/>
      <c r="C1384"/>
      <c r="D1384"/>
      <c r="E1384" s="289"/>
    </row>
    <row r="1385" spans="1:5" ht="14.25">
      <c r="A1385"/>
      <c r="B1385"/>
      <c r="C1385"/>
      <c r="D1385"/>
      <c r="E1385" s="363"/>
    </row>
    <row r="1386" spans="1:5" ht="14.25">
      <c r="A1386"/>
      <c r="B1386"/>
      <c r="C1386"/>
      <c r="D1386"/>
      <c r="E1386" s="289"/>
    </row>
    <row r="1387" spans="1:5" ht="14.25">
      <c r="A1387"/>
      <c r="B1387"/>
      <c r="C1387"/>
      <c r="D1387"/>
      <c r="E1387" s="289"/>
    </row>
    <row r="1388" spans="1:5" ht="14.25">
      <c r="A1388"/>
      <c r="B1388"/>
      <c r="C1388"/>
      <c r="D1388"/>
      <c r="E1388" s="363"/>
    </row>
    <row r="1389" spans="1:5" ht="14.25">
      <c r="A1389"/>
      <c r="B1389"/>
      <c r="C1389"/>
      <c r="D1389"/>
      <c r="E1389" s="289"/>
    </row>
    <row r="1390" spans="1:5" ht="14.25">
      <c r="A1390"/>
      <c r="B1390"/>
      <c r="C1390"/>
      <c r="D1390"/>
      <c r="E1390" s="289"/>
    </row>
    <row r="1391" spans="1:5" ht="14.25">
      <c r="A1391"/>
      <c r="B1391"/>
      <c r="C1391"/>
      <c r="D1391"/>
      <c r="E1391" s="289"/>
    </row>
    <row r="1392" spans="1:5" ht="14.25">
      <c r="A1392"/>
      <c r="B1392"/>
      <c r="C1392"/>
      <c r="D1392"/>
      <c r="E1392" s="363"/>
    </row>
    <row r="1393" spans="1:5" ht="14.25">
      <c r="A1393"/>
      <c r="B1393"/>
      <c r="C1393"/>
      <c r="D1393"/>
      <c r="E1393" s="289"/>
    </row>
    <row r="1394" spans="1:5" ht="14.25">
      <c r="A1394"/>
      <c r="B1394"/>
      <c r="C1394"/>
      <c r="D1394"/>
      <c r="E1394" s="289"/>
    </row>
    <row r="1395" spans="1:5" ht="14.25">
      <c r="A1395"/>
      <c r="B1395"/>
      <c r="C1395"/>
      <c r="D1395"/>
      <c r="E1395" s="289"/>
    </row>
    <row r="1396" spans="1:5" ht="14.25">
      <c r="A1396"/>
      <c r="B1396"/>
      <c r="C1396"/>
      <c r="D1396"/>
      <c r="E1396" s="289"/>
    </row>
    <row r="1397" spans="1:5" ht="14.25">
      <c r="A1397"/>
      <c r="B1397"/>
      <c r="C1397"/>
      <c r="D1397"/>
      <c r="E1397" s="289"/>
    </row>
    <row r="1398" spans="1:5" ht="14.25">
      <c r="A1398"/>
      <c r="B1398"/>
      <c r="C1398"/>
      <c r="D1398"/>
      <c r="E1398" s="289"/>
    </row>
    <row r="1399" spans="1:5" ht="14.25">
      <c r="A1399"/>
      <c r="B1399"/>
      <c r="C1399"/>
      <c r="D1399"/>
      <c r="E1399" s="289"/>
    </row>
    <row r="1400" spans="1:5" ht="14.25">
      <c r="A1400"/>
      <c r="B1400"/>
      <c r="C1400"/>
      <c r="D1400"/>
      <c r="E1400" s="289"/>
    </row>
    <row r="1401" spans="1:5" ht="14.25">
      <c r="A1401"/>
      <c r="B1401"/>
      <c r="C1401"/>
      <c r="D1401"/>
      <c r="E1401" s="289"/>
    </row>
    <row r="1402" spans="1:5" ht="14.25">
      <c r="A1402"/>
      <c r="B1402"/>
      <c r="C1402"/>
      <c r="D1402"/>
      <c r="E1402" s="289"/>
    </row>
    <row r="1403" spans="1:5" ht="14.25">
      <c r="A1403"/>
      <c r="B1403"/>
      <c r="C1403"/>
      <c r="D1403"/>
      <c r="E1403" s="363"/>
    </row>
    <row r="1404" spans="1:5" ht="14.25">
      <c r="A1404"/>
      <c r="B1404"/>
      <c r="C1404"/>
      <c r="D1404"/>
      <c r="E1404" s="363"/>
    </row>
    <row r="1405" spans="1:5" ht="14.25">
      <c r="A1405"/>
      <c r="B1405"/>
      <c r="C1405"/>
      <c r="D1405"/>
      <c r="E1405" s="289"/>
    </row>
    <row r="1406" spans="1:5" ht="14.25">
      <c r="A1406"/>
      <c r="B1406"/>
      <c r="C1406"/>
      <c r="D1406"/>
      <c r="E1406" s="289"/>
    </row>
    <row r="1407" spans="1:5" ht="14.25">
      <c r="A1407"/>
      <c r="B1407"/>
      <c r="C1407"/>
      <c r="D1407"/>
      <c r="E1407" s="289"/>
    </row>
    <row r="1408" spans="1:5" ht="14.25">
      <c r="A1408"/>
      <c r="B1408"/>
      <c r="C1408"/>
      <c r="D1408"/>
      <c r="E1408" s="289"/>
    </row>
    <row r="1409" spans="1:5" ht="14.25">
      <c r="A1409"/>
      <c r="B1409"/>
      <c r="C1409"/>
      <c r="D1409"/>
      <c r="E1409" s="289"/>
    </row>
    <row r="1410" spans="1:5" ht="14.25">
      <c r="A1410"/>
      <c r="B1410"/>
      <c r="C1410"/>
      <c r="D1410"/>
      <c r="E1410" s="289"/>
    </row>
    <row r="1411" spans="1:5" ht="14.25">
      <c r="A1411"/>
      <c r="B1411"/>
      <c r="C1411"/>
      <c r="D1411"/>
      <c r="E1411" s="289"/>
    </row>
    <row r="1412" spans="1:5" ht="14.25">
      <c r="A1412"/>
      <c r="B1412"/>
      <c r="C1412"/>
      <c r="D1412"/>
      <c r="E1412" s="289"/>
    </row>
    <row r="1413" spans="1:5" ht="14.25">
      <c r="A1413"/>
      <c r="B1413"/>
      <c r="C1413"/>
      <c r="D1413"/>
      <c r="E1413" s="289"/>
    </row>
    <row r="1414" spans="1:5" ht="14.25">
      <c r="A1414"/>
      <c r="B1414"/>
      <c r="C1414"/>
      <c r="D1414"/>
      <c r="E1414" s="289"/>
    </row>
    <row r="1415" spans="1:5" ht="14.25">
      <c r="A1415"/>
      <c r="B1415"/>
      <c r="C1415"/>
      <c r="D1415"/>
      <c r="E1415" s="289"/>
    </row>
    <row r="1416" spans="1:5" ht="14.25">
      <c r="A1416"/>
      <c r="B1416"/>
      <c r="C1416"/>
      <c r="D1416"/>
      <c r="E1416" s="289"/>
    </row>
    <row r="1417" spans="1:5" ht="14.25">
      <c r="A1417"/>
      <c r="B1417"/>
      <c r="C1417"/>
      <c r="D1417"/>
      <c r="E1417" s="289"/>
    </row>
    <row r="1418" spans="1:5" ht="14.25">
      <c r="A1418"/>
      <c r="B1418"/>
      <c r="C1418"/>
      <c r="D1418"/>
      <c r="E1418" s="289"/>
    </row>
    <row r="1419" spans="1:5" ht="14.25">
      <c r="A1419"/>
      <c r="B1419"/>
      <c r="C1419"/>
      <c r="D1419"/>
      <c r="E1419" s="289"/>
    </row>
    <row r="1420" spans="1:5" ht="14.25">
      <c r="A1420"/>
      <c r="B1420"/>
      <c r="C1420"/>
      <c r="D1420"/>
      <c r="E1420" s="289"/>
    </row>
    <row r="1421" spans="1:5" ht="14.25">
      <c r="A1421"/>
      <c r="B1421"/>
      <c r="C1421"/>
      <c r="D1421"/>
      <c r="E1421" s="289"/>
    </row>
    <row r="1422" spans="1:5" ht="14.25">
      <c r="A1422"/>
      <c r="B1422"/>
      <c r="C1422"/>
      <c r="D1422"/>
      <c r="E1422" s="289"/>
    </row>
    <row r="1423" spans="1:5" ht="14.25">
      <c r="A1423"/>
      <c r="B1423"/>
      <c r="C1423"/>
      <c r="D1423"/>
      <c r="E1423" s="289"/>
    </row>
    <row r="1424" spans="1:5" ht="14.25">
      <c r="A1424"/>
      <c r="B1424"/>
      <c r="C1424"/>
      <c r="D1424"/>
      <c r="E1424" s="289"/>
    </row>
    <row r="1425" spans="1:5" ht="14.25">
      <c r="A1425"/>
      <c r="B1425"/>
      <c r="C1425"/>
      <c r="D1425"/>
      <c r="E1425" s="289"/>
    </row>
    <row r="1426" spans="1:5" ht="14.25">
      <c r="A1426"/>
      <c r="B1426"/>
      <c r="C1426"/>
      <c r="D1426"/>
      <c r="E1426" s="289"/>
    </row>
    <row r="1427" spans="1:5" ht="14.25">
      <c r="A1427"/>
      <c r="B1427"/>
      <c r="C1427"/>
      <c r="D1427"/>
      <c r="E1427" s="289"/>
    </row>
    <row r="1428" spans="1:5" ht="14.25">
      <c r="A1428"/>
      <c r="B1428"/>
      <c r="C1428"/>
      <c r="D1428"/>
      <c r="E1428" s="289"/>
    </row>
    <row r="1429" spans="1:5" ht="14.25">
      <c r="A1429"/>
      <c r="B1429"/>
      <c r="C1429"/>
      <c r="D1429"/>
      <c r="E1429" s="289"/>
    </row>
    <row r="1430" spans="1:5" ht="14.25">
      <c r="A1430"/>
      <c r="B1430"/>
      <c r="C1430"/>
      <c r="D1430"/>
      <c r="E1430" s="289"/>
    </row>
    <row r="1431" spans="1:5" ht="14.25">
      <c r="A1431"/>
      <c r="B1431"/>
      <c r="C1431"/>
      <c r="D1431"/>
      <c r="E1431" s="289"/>
    </row>
    <row r="1432" spans="1:5" ht="14.25">
      <c r="A1432"/>
      <c r="B1432"/>
      <c r="C1432"/>
      <c r="D1432"/>
      <c r="E1432" s="289"/>
    </row>
    <row r="1433" spans="1:5" ht="14.25">
      <c r="A1433"/>
      <c r="B1433"/>
      <c r="C1433"/>
      <c r="D1433"/>
      <c r="E1433" s="289"/>
    </row>
    <row r="1434" spans="1:5" ht="14.25">
      <c r="A1434"/>
      <c r="B1434"/>
      <c r="C1434"/>
      <c r="D1434"/>
      <c r="E1434" s="289"/>
    </row>
    <row r="1435" spans="1:5" ht="14.25">
      <c r="A1435"/>
      <c r="B1435"/>
      <c r="C1435"/>
      <c r="D1435"/>
      <c r="E1435" s="363"/>
    </row>
    <row r="1436" spans="1:5" ht="14.25">
      <c r="A1436"/>
      <c r="B1436"/>
      <c r="C1436"/>
      <c r="D1436"/>
      <c r="E1436" s="289"/>
    </row>
    <row r="1437" spans="1:5" ht="14.25">
      <c r="A1437"/>
      <c r="B1437"/>
      <c r="C1437"/>
      <c r="D1437"/>
      <c r="E1437" s="289"/>
    </row>
    <row r="1438" spans="1:5" ht="14.25">
      <c r="A1438"/>
      <c r="B1438"/>
      <c r="C1438"/>
      <c r="D1438"/>
      <c r="E1438" s="289"/>
    </row>
    <row r="1439" spans="1:5" ht="14.25">
      <c r="A1439"/>
      <c r="B1439"/>
      <c r="C1439"/>
      <c r="D1439"/>
      <c r="E1439" s="289"/>
    </row>
    <row r="1440" spans="1:5" ht="14.25">
      <c r="A1440"/>
      <c r="B1440"/>
      <c r="C1440"/>
      <c r="D1440"/>
      <c r="E1440" s="289"/>
    </row>
    <row r="1441" spans="1:5" ht="14.25">
      <c r="A1441"/>
      <c r="B1441"/>
      <c r="C1441"/>
      <c r="D1441"/>
      <c r="E1441" s="289"/>
    </row>
    <row r="1442" spans="1:5" ht="14.25">
      <c r="A1442"/>
      <c r="B1442"/>
      <c r="C1442"/>
      <c r="D1442"/>
      <c r="E1442" s="289"/>
    </row>
    <row r="1443" spans="1:5" ht="14.25">
      <c r="A1443"/>
      <c r="B1443"/>
      <c r="C1443"/>
      <c r="D1443"/>
      <c r="E1443" s="289"/>
    </row>
    <row r="1444" spans="1:5" ht="14.25">
      <c r="A1444"/>
      <c r="B1444"/>
      <c r="C1444"/>
      <c r="D1444"/>
      <c r="E1444" s="289"/>
    </row>
    <row r="1445" spans="1:5" ht="14.25">
      <c r="A1445"/>
      <c r="B1445"/>
      <c r="C1445"/>
      <c r="D1445"/>
      <c r="E1445" s="289"/>
    </row>
    <row r="1446" spans="1:5" ht="14.25">
      <c r="A1446"/>
      <c r="B1446"/>
      <c r="C1446"/>
      <c r="D1446"/>
      <c r="E1446" s="289"/>
    </row>
    <row r="1447" spans="1:5" ht="14.25">
      <c r="A1447"/>
      <c r="B1447"/>
      <c r="C1447"/>
      <c r="D1447"/>
      <c r="E1447" s="289"/>
    </row>
    <row r="1448" spans="1:5" ht="14.25">
      <c r="A1448"/>
      <c r="B1448"/>
      <c r="C1448"/>
      <c r="D1448"/>
      <c r="E1448" s="289"/>
    </row>
    <row r="1449" spans="1:5" ht="14.25">
      <c r="A1449"/>
      <c r="B1449"/>
      <c r="C1449"/>
      <c r="D1449"/>
      <c r="E1449" s="289"/>
    </row>
    <row r="1450" spans="1:5" ht="14.25">
      <c r="A1450"/>
      <c r="B1450"/>
      <c r="C1450"/>
      <c r="D1450"/>
      <c r="E1450" s="289"/>
    </row>
    <row r="1451" spans="1:5" ht="14.25">
      <c r="A1451"/>
      <c r="B1451"/>
      <c r="C1451"/>
      <c r="D1451"/>
      <c r="E1451" s="289"/>
    </row>
    <row r="1452" spans="1:5" ht="14.25">
      <c r="A1452"/>
      <c r="B1452"/>
      <c r="C1452"/>
      <c r="D1452"/>
      <c r="E1452" s="289"/>
    </row>
    <row r="1453" spans="1:5" ht="14.25">
      <c r="A1453"/>
      <c r="B1453"/>
      <c r="C1453"/>
      <c r="D1453"/>
      <c r="E1453" s="289"/>
    </row>
    <row r="1454" spans="1:5" ht="14.25">
      <c r="A1454"/>
      <c r="B1454"/>
      <c r="C1454"/>
      <c r="D1454"/>
      <c r="E1454" s="289"/>
    </row>
    <row r="1455" spans="1:5" ht="14.25">
      <c r="A1455"/>
      <c r="B1455"/>
      <c r="C1455"/>
      <c r="D1455"/>
      <c r="E1455" s="289"/>
    </row>
    <row r="1456" spans="1:5" ht="14.25">
      <c r="A1456"/>
      <c r="B1456"/>
      <c r="C1456"/>
      <c r="D1456"/>
      <c r="E1456" s="289"/>
    </row>
    <row r="1457" spans="1:5" ht="14.25">
      <c r="A1457"/>
      <c r="B1457"/>
      <c r="C1457"/>
      <c r="D1457"/>
      <c r="E1457" s="363"/>
    </row>
    <row r="1458" spans="1:5" ht="14.25">
      <c r="A1458"/>
      <c r="B1458"/>
      <c r="C1458"/>
      <c r="D1458"/>
      <c r="E1458" s="289"/>
    </row>
    <row r="1459" spans="1:5" ht="14.25">
      <c r="A1459"/>
      <c r="B1459"/>
      <c r="C1459"/>
      <c r="D1459"/>
      <c r="E1459" s="289"/>
    </row>
    <row r="1460" spans="1:5" ht="14.25">
      <c r="A1460"/>
      <c r="B1460"/>
      <c r="C1460"/>
      <c r="D1460"/>
      <c r="E1460" s="363"/>
    </row>
    <row r="1461" spans="1:5" ht="14.25">
      <c r="A1461"/>
      <c r="B1461"/>
      <c r="C1461"/>
      <c r="D1461"/>
      <c r="E1461" s="289"/>
    </row>
    <row r="1462" spans="1:5" ht="14.25">
      <c r="A1462"/>
      <c r="B1462"/>
      <c r="C1462"/>
      <c r="D1462"/>
      <c r="E1462" s="289"/>
    </row>
    <row r="1463" spans="1:5" ht="14.25">
      <c r="A1463"/>
      <c r="B1463"/>
      <c r="C1463"/>
      <c r="D1463"/>
      <c r="E1463" s="289"/>
    </row>
    <row r="1464" spans="1:5" ht="14.25">
      <c r="A1464"/>
      <c r="B1464"/>
      <c r="C1464"/>
      <c r="D1464"/>
      <c r="E1464" s="289"/>
    </row>
    <row r="1465" spans="1:5" ht="14.25">
      <c r="A1465"/>
      <c r="B1465"/>
      <c r="C1465"/>
      <c r="D1465"/>
      <c r="E1465" s="289"/>
    </row>
    <row r="1466" spans="1:5" ht="14.25">
      <c r="A1466"/>
      <c r="B1466"/>
      <c r="C1466"/>
      <c r="D1466"/>
      <c r="E1466" s="289"/>
    </row>
    <row r="1467" spans="1:5" ht="14.25">
      <c r="A1467"/>
      <c r="B1467"/>
      <c r="C1467"/>
      <c r="D1467"/>
      <c r="E1467" s="289"/>
    </row>
    <row r="1468" spans="1:5" ht="14.25">
      <c r="A1468"/>
      <c r="B1468"/>
      <c r="C1468"/>
      <c r="D1468"/>
      <c r="E1468" s="289"/>
    </row>
    <row r="1469" spans="1:5" ht="14.25">
      <c r="A1469"/>
      <c r="B1469"/>
      <c r="C1469"/>
      <c r="D1469"/>
      <c r="E1469" s="289"/>
    </row>
    <row r="1470" spans="1:5" ht="14.25">
      <c r="A1470"/>
      <c r="B1470"/>
      <c r="C1470"/>
      <c r="D1470"/>
      <c r="E1470" s="289"/>
    </row>
    <row r="1471" spans="1:5" ht="14.25">
      <c r="A1471"/>
      <c r="B1471"/>
      <c r="C1471"/>
      <c r="D1471"/>
      <c r="E1471" s="289"/>
    </row>
    <row r="1472" spans="1:5" ht="14.25">
      <c r="A1472"/>
      <c r="B1472"/>
      <c r="C1472"/>
      <c r="D1472"/>
      <c r="E1472" s="289"/>
    </row>
    <row r="1473" spans="1:5" ht="14.25">
      <c r="A1473"/>
      <c r="B1473"/>
      <c r="C1473"/>
      <c r="D1473"/>
      <c r="E1473" s="289"/>
    </row>
    <row r="1474" spans="1:5" ht="14.25">
      <c r="A1474"/>
      <c r="B1474"/>
      <c r="C1474"/>
      <c r="D1474"/>
      <c r="E1474" s="289"/>
    </row>
    <row r="1475" spans="1:5" ht="14.25">
      <c r="A1475"/>
      <c r="B1475"/>
      <c r="C1475"/>
      <c r="D1475"/>
      <c r="E1475" s="289"/>
    </row>
    <row r="1476" spans="1:5" ht="14.25">
      <c r="A1476"/>
      <c r="B1476"/>
      <c r="C1476"/>
      <c r="D1476"/>
      <c r="E1476" s="289"/>
    </row>
    <row r="1477" spans="1:5" ht="14.25">
      <c r="A1477"/>
      <c r="B1477"/>
      <c r="C1477"/>
      <c r="D1477"/>
      <c r="E1477" s="289"/>
    </row>
    <row r="1478" spans="1:5" ht="14.25">
      <c r="A1478"/>
      <c r="B1478"/>
      <c r="C1478"/>
      <c r="D1478"/>
      <c r="E1478" s="289"/>
    </row>
    <row r="1479" spans="1:5" ht="14.25">
      <c r="A1479"/>
      <c r="B1479"/>
      <c r="C1479"/>
      <c r="D1479"/>
      <c r="E1479" s="289"/>
    </row>
    <row r="1480" spans="1:5" ht="14.25">
      <c r="A1480"/>
      <c r="B1480"/>
      <c r="C1480"/>
      <c r="D1480"/>
      <c r="E1480" s="289"/>
    </row>
    <row r="1481" spans="1:5" ht="14.25">
      <c r="A1481"/>
      <c r="B1481"/>
      <c r="C1481"/>
      <c r="D1481"/>
      <c r="E1481" s="289"/>
    </row>
    <row r="1482" spans="1:5" ht="14.25">
      <c r="A1482"/>
      <c r="B1482"/>
      <c r="C1482"/>
      <c r="D1482"/>
      <c r="E1482" s="289"/>
    </row>
    <row r="1483" spans="1:5" ht="14.25">
      <c r="A1483"/>
      <c r="B1483"/>
      <c r="C1483"/>
      <c r="D1483"/>
      <c r="E1483" s="289"/>
    </row>
    <row r="1484" spans="1:5" ht="14.25">
      <c r="A1484"/>
      <c r="B1484"/>
      <c r="C1484"/>
      <c r="D1484"/>
      <c r="E1484" s="289"/>
    </row>
    <row r="1485" spans="1:5" ht="14.25">
      <c r="A1485"/>
      <c r="B1485"/>
      <c r="C1485"/>
      <c r="D1485"/>
      <c r="E1485" s="289"/>
    </row>
    <row r="1486" spans="1:5" ht="14.25">
      <c r="A1486"/>
      <c r="B1486"/>
      <c r="C1486"/>
      <c r="D1486"/>
      <c r="E1486" s="289"/>
    </row>
    <row r="1487" spans="1:5" ht="14.25">
      <c r="A1487"/>
      <c r="B1487"/>
      <c r="C1487"/>
      <c r="D1487"/>
      <c r="E1487" s="289"/>
    </row>
    <row r="1488" spans="1:5" ht="14.25">
      <c r="A1488"/>
      <c r="B1488"/>
      <c r="C1488"/>
      <c r="D1488"/>
      <c r="E1488" s="289"/>
    </row>
    <row r="1489" spans="1:5" ht="14.25">
      <c r="A1489"/>
      <c r="B1489"/>
      <c r="C1489"/>
      <c r="D1489"/>
      <c r="E1489" s="289"/>
    </row>
    <row r="1490" spans="1:5" ht="14.25">
      <c r="A1490"/>
      <c r="B1490"/>
      <c r="C1490"/>
      <c r="D1490"/>
      <c r="E1490" s="289"/>
    </row>
    <row r="1491" spans="1:5" ht="14.25">
      <c r="A1491"/>
      <c r="B1491"/>
      <c r="C1491"/>
      <c r="D1491"/>
      <c r="E1491" s="289"/>
    </row>
    <row r="1492" spans="1:5" ht="14.25">
      <c r="A1492"/>
      <c r="B1492"/>
      <c r="C1492"/>
      <c r="D1492"/>
      <c r="E1492" s="289"/>
    </row>
    <row r="1493" spans="1:5" ht="14.25">
      <c r="A1493"/>
      <c r="B1493"/>
      <c r="C1493"/>
      <c r="D1493"/>
      <c r="E1493" s="289"/>
    </row>
    <row r="1494" spans="1:5" ht="14.25">
      <c r="A1494"/>
      <c r="B1494"/>
      <c r="C1494"/>
      <c r="D1494"/>
      <c r="E1494" s="289"/>
    </row>
    <row r="1495" spans="1:5" ht="14.25">
      <c r="A1495"/>
      <c r="B1495"/>
      <c r="C1495"/>
      <c r="D1495"/>
      <c r="E1495" s="289"/>
    </row>
    <row r="1496" spans="1:5" ht="14.25">
      <c r="A1496"/>
      <c r="B1496"/>
      <c r="C1496"/>
      <c r="D1496"/>
      <c r="E1496" s="289"/>
    </row>
    <row r="1497" spans="1:5" ht="14.25">
      <c r="A1497"/>
      <c r="B1497"/>
      <c r="C1497"/>
      <c r="D1497"/>
      <c r="E1497" s="289"/>
    </row>
    <row r="1498" spans="1:5" ht="14.25">
      <c r="A1498"/>
      <c r="B1498"/>
      <c r="C1498"/>
      <c r="D1498"/>
      <c r="E1498" s="289"/>
    </row>
    <row r="1499" spans="1:5" ht="14.25">
      <c r="A1499"/>
      <c r="B1499"/>
      <c r="C1499"/>
      <c r="D1499"/>
      <c r="E1499" s="289"/>
    </row>
    <row r="1500" spans="1:5" ht="14.25">
      <c r="A1500"/>
      <c r="B1500"/>
      <c r="C1500"/>
      <c r="D1500"/>
      <c r="E1500" s="289"/>
    </row>
    <row r="1501" spans="1:5" ht="14.25">
      <c r="A1501"/>
      <c r="B1501"/>
      <c r="C1501"/>
      <c r="D1501"/>
      <c r="E1501" s="289"/>
    </row>
    <row r="1502" spans="1:5" ht="14.25">
      <c r="A1502"/>
      <c r="B1502"/>
      <c r="C1502"/>
      <c r="D1502"/>
      <c r="E1502" s="289"/>
    </row>
    <row r="1503" spans="1:5" ht="14.25">
      <c r="A1503"/>
      <c r="B1503"/>
      <c r="C1503"/>
      <c r="D1503"/>
      <c r="E1503" s="289"/>
    </row>
    <row r="1504" spans="1:5" ht="14.25">
      <c r="A1504"/>
      <c r="B1504"/>
      <c r="C1504"/>
      <c r="D1504"/>
      <c r="E1504" s="289"/>
    </row>
    <row r="1505" spans="1:5" ht="14.25">
      <c r="A1505"/>
      <c r="B1505"/>
      <c r="C1505"/>
      <c r="D1505"/>
      <c r="E1505" s="289"/>
    </row>
    <row r="1506" spans="1:5" ht="14.25">
      <c r="A1506"/>
      <c r="B1506"/>
      <c r="C1506"/>
      <c r="D1506"/>
      <c r="E1506" s="289"/>
    </row>
    <row r="1507" spans="1:5" ht="14.25">
      <c r="A1507"/>
      <c r="B1507"/>
      <c r="C1507"/>
      <c r="D1507"/>
      <c r="E1507" s="289"/>
    </row>
    <row r="1508" spans="1:5" ht="14.25">
      <c r="A1508"/>
      <c r="B1508"/>
      <c r="C1508"/>
      <c r="D1508"/>
      <c r="E1508" s="289"/>
    </row>
    <row r="1509" spans="1:5" ht="14.25">
      <c r="A1509"/>
      <c r="B1509"/>
      <c r="C1509"/>
      <c r="D1509"/>
      <c r="E1509" s="289"/>
    </row>
    <row r="1510" spans="1:5" ht="14.25">
      <c r="A1510"/>
      <c r="B1510"/>
      <c r="C1510"/>
      <c r="D1510"/>
      <c r="E1510" s="289"/>
    </row>
    <row r="1511" spans="1:5" ht="14.25">
      <c r="A1511"/>
      <c r="B1511"/>
      <c r="C1511"/>
      <c r="D1511"/>
      <c r="E1511" s="289"/>
    </row>
    <row r="1512" spans="1:5" ht="14.25">
      <c r="A1512"/>
      <c r="B1512"/>
      <c r="C1512"/>
      <c r="D1512"/>
      <c r="E1512" s="289"/>
    </row>
    <row r="1513" spans="1:5" ht="14.25">
      <c r="A1513"/>
      <c r="B1513"/>
      <c r="C1513"/>
      <c r="D1513"/>
      <c r="E1513" s="289"/>
    </row>
    <row r="1514" spans="1:5" ht="14.25">
      <c r="A1514"/>
      <c r="B1514"/>
      <c r="C1514"/>
      <c r="D1514"/>
      <c r="E1514" s="289"/>
    </row>
    <row r="1515" spans="1:5" ht="14.25">
      <c r="A1515"/>
      <c r="B1515"/>
      <c r="C1515"/>
      <c r="D1515"/>
      <c r="E1515" s="289"/>
    </row>
    <row r="1516" spans="1:5" ht="14.25">
      <c r="A1516"/>
      <c r="B1516"/>
      <c r="C1516"/>
      <c r="D1516"/>
      <c r="E1516" s="289"/>
    </row>
    <row r="1517" spans="1:5" ht="14.25">
      <c r="A1517"/>
      <c r="B1517"/>
      <c r="C1517"/>
      <c r="D1517"/>
      <c r="E1517" s="289"/>
    </row>
    <row r="1518" spans="1:5" ht="14.25">
      <c r="A1518"/>
      <c r="B1518"/>
      <c r="C1518"/>
      <c r="D1518"/>
      <c r="E1518" s="289"/>
    </row>
    <row r="1519" spans="1:5" ht="14.25">
      <c r="A1519"/>
      <c r="B1519"/>
      <c r="C1519"/>
      <c r="D1519"/>
      <c r="E1519" s="289"/>
    </row>
    <row r="1520" spans="1:5" ht="14.25">
      <c r="A1520"/>
      <c r="B1520"/>
      <c r="C1520"/>
      <c r="D1520"/>
      <c r="E1520" s="289"/>
    </row>
    <row r="1521" spans="1:5" ht="14.25">
      <c r="A1521"/>
      <c r="B1521"/>
      <c r="C1521"/>
      <c r="D1521"/>
      <c r="E1521" s="289"/>
    </row>
    <row r="1522" spans="1:5" ht="14.25">
      <c r="A1522"/>
      <c r="B1522"/>
      <c r="C1522"/>
      <c r="D1522"/>
      <c r="E1522" s="289"/>
    </row>
    <row r="1523" spans="1:5" ht="14.25">
      <c r="A1523"/>
      <c r="B1523"/>
      <c r="C1523"/>
      <c r="D1523"/>
      <c r="E1523" s="289"/>
    </row>
    <row r="1524" spans="1:5" ht="14.25">
      <c r="A1524"/>
      <c r="B1524"/>
      <c r="C1524"/>
      <c r="D1524"/>
      <c r="E1524" s="289"/>
    </row>
    <row r="1525" spans="1:5" ht="14.25">
      <c r="A1525"/>
      <c r="B1525"/>
      <c r="C1525"/>
      <c r="D1525"/>
      <c r="E1525" s="289"/>
    </row>
    <row r="1526" spans="1:5" ht="14.25">
      <c r="A1526"/>
      <c r="B1526"/>
      <c r="C1526"/>
      <c r="D1526"/>
      <c r="E1526" s="289"/>
    </row>
    <row r="1527" spans="1:5" ht="14.25">
      <c r="A1527"/>
      <c r="B1527"/>
      <c r="C1527"/>
      <c r="D1527"/>
      <c r="E1527" s="289"/>
    </row>
    <row r="1528" spans="1:5" ht="14.25">
      <c r="A1528"/>
      <c r="B1528"/>
      <c r="C1528"/>
      <c r="D1528"/>
      <c r="E1528" s="289"/>
    </row>
    <row r="1529" spans="1:5" ht="14.25">
      <c r="A1529"/>
      <c r="B1529"/>
      <c r="C1529"/>
      <c r="D1529"/>
      <c r="E1529" s="289"/>
    </row>
    <row r="1530" spans="1:5" ht="14.25">
      <c r="A1530"/>
      <c r="B1530"/>
      <c r="C1530"/>
      <c r="D1530"/>
      <c r="E1530" s="289"/>
    </row>
    <row r="1531" spans="1:5" ht="14.25">
      <c r="A1531"/>
      <c r="B1531"/>
      <c r="C1531"/>
      <c r="D1531"/>
      <c r="E1531" s="289"/>
    </row>
    <row r="1532" spans="1:5" ht="14.25">
      <c r="A1532"/>
      <c r="B1532"/>
      <c r="C1532"/>
      <c r="D1532"/>
      <c r="E1532" s="289"/>
    </row>
    <row r="1533" spans="1:5" ht="14.25">
      <c r="A1533"/>
      <c r="B1533"/>
      <c r="C1533"/>
      <c r="D1533"/>
      <c r="E1533" s="289"/>
    </row>
    <row r="1534" spans="1:5" ht="14.25">
      <c r="A1534"/>
      <c r="B1534"/>
      <c r="C1534"/>
      <c r="D1534"/>
      <c r="E1534" s="289"/>
    </row>
    <row r="1535" spans="1:5" ht="14.25">
      <c r="A1535"/>
      <c r="B1535"/>
      <c r="C1535"/>
      <c r="D1535"/>
      <c r="E1535" s="289"/>
    </row>
    <row r="1536" spans="1:5" ht="14.25">
      <c r="A1536"/>
      <c r="B1536"/>
      <c r="C1536"/>
      <c r="D1536"/>
      <c r="E1536" s="289"/>
    </row>
    <row r="1537" spans="1:5" ht="14.25">
      <c r="A1537"/>
      <c r="B1537"/>
      <c r="C1537"/>
      <c r="D1537"/>
      <c r="E1537" s="289"/>
    </row>
    <row r="1538" spans="1:5" ht="14.25">
      <c r="A1538"/>
      <c r="B1538"/>
      <c r="C1538"/>
      <c r="D1538"/>
      <c r="E1538" s="289"/>
    </row>
    <row r="1539" spans="1:5" ht="14.25">
      <c r="A1539"/>
      <c r="B1539"/>
      <c r="C1539"/>
      <c r="D1539"/>
      <c r="E1539" s="289"/>
    </row>
    <row r="1540" spans="1:5" ht="14.25">
      <c r="A1540"/>
      <c r="B1540"/>
      <c r="C1540"/>
      <c r="D1540"/>
      <c r="E1540" s="289"/>
    </row>
    <row r="1541" spans="1:5" ht="14.25">
      <c r="A1541"/>
      <c r="B1541"/>
      <c r="C1541"/>
      <c r="D1541"/>
      <c r="E1541" s="289"/>
    </row>
    <row r="1542" spans="1:5" ht="14.25">
      <c r="A1542"/>
      <c r="B1542"/>
      <c r="C1542"/>
      <c r="D1542"/>
      <c r="E1542" s="289"/>
    </row>
    <row r="1543" spans="1:5" ht="14.25">
      <c r="A1543"/>
      <c r="B1543"/>
      <c r="C1543"/>
      <c r="D1543"/>
      <c r="E1543" s="289"/>
    </row>
    <row r="1544" spans="1:5" ht="14.25">
      <c r="A1544"/>
      <c r="B1544"/>
      <c r="C1544"/>
      <c r="D1544"/>
      <c r="E1544" s="289"/>
    </row>
    <row r="1545" spans="1:5" ht="14.25">
      <c r="A1545"/>
      <c r="B1545"/>
      <c r="C1545"/>
      <c r="D1545"/>
      <c r="E1545" s="289"/>
    </row>
    <row r="1546" spans="1:5" ht="14.25">
      <c r="A1546"/>
      <c r="B1546"/>
      <c r="C1546"/>
      <c r="D1546"/>
      <c r="E1546" s="289"/>
    </row>
    <row r="1547" spans="1:5" ht="14.25">
      <c r="A1547"/>
      <c r="B1547"/>
      <c r="C1547"/>
      <c r="D1547"/>
      <c r="E1547" s="289"/>
    </row>
    <row r="1548" spans="1:5" ht="14.25">
      <c r="A1548"/>
      <c r="B1548"/>
      <c r="C1548"/>
      <c r="D1548"/>
      <c r="E1548" s="289"/>
    </row>
    <row r="1549" spans="1:5" ht="14.25">
      <c r="A1549"/>
      <c r="B1549"/>
      <c r="C1549"/>
      <c r="D1549"/>
      <c r="E1549" s="289"/>
    </row>
    <row r="1550" spans="1:5" ht="14.25">
      <c r="A1550"/>
      <c r="B1550"/>
      <c r="C1550"/>
      <c r="D1550"/>
      <c r="E1550" s="289"/>
    </row>
    <row r="1551" spans="1:5" ht="14.25">
      <c r="A1551"/>
      <c r="B1551"/>
      <c r="C1551"/>
      <c r="D1551"/>
      <c r="E1551" s="289"/>
    </row>
    <row r="1552" spans="1:5" ht="14.25">
      <c r="A1552"/>
      <c r="B1552"/>
      <c r="C1552"/>
      <c r="D1552"/>
      <c r="E1552" s="289"/>
    </row>
    <row r="1553" spans="1:5" ht="14.25">
      <c r="A1553"/>
      <c r="B1553"/>
      <c r="C1553"/>
      <c r="D1553"/>
      <c r="E1553" s="289"/>
    </row>
    <row r="1554" spans="1:5" ht="14.25">
      <c r="A1554"/>
      <c r="B1554"/>
      <c r="C1554"/>
      <c r="D1554"/>
      <c r="E1554" s="289"/>
    </row>
    <row r="1555" spans="1:5" ht="14.25">
      <c r="A1555"/>
      <c r="B1555"/>
      <c r="C1555"/>
      <c r="D1555"/>
      <c r="E1555" s="289"/>
    </row>
    <row r="1556" spans="1:5" ht="14.25">
      <c r="A1556"/>
      <c r="B1556"/>
      <c r="C1556"/>
      <c r="D1556"/>
      <c r="E1556" s="289"/>
    </row>
    <row r="1557" spans="1:5" ht="14.25">
      <c r="A1557"/>
      <c r="B1557"/>
      <c r="C1557"/>
      <c r="D1557"/>
      <c r="E1557" s="289"/>
    </row>
    <row r="1558" spans="1:5" ht="14.25">
      <c r="A1558"/>
      <c r="B1558"/>
      <c r="C1558"/>
      <c r="D1558"/>
      <c r="E1558" s="289"/>
    </row>
    <row r="1559" spans="1:5" ht="14.25">
      <c r="A1559"/>
      <c r="B1559"/>
      <c r="C1559"/>
      <c r="D1559"/>
      <c r="E1559" s="289"/>
    </row>
    <row r="1560" spans="1:5" ht="14.25">
      <c r="A1560"/>
      <c r="B1560"/>
      <c r="C1560"/>
      <c r="D1560"/>
      <c r="E1560" s="289"/>
    </row>
    <row r="1561" spans="1:5" ht="14.25">
      <c r="A1561"/>
      <c r="B1561"/>
      <c r="C1561"/>
      <c r="D1561"/>
      <c r="E1561" s="289"/>
    </row>
    <row r="1562" spans="1:5" ht="14.25">
      <c r="A1562"/>
      <c r="B1562"/>
      <c r="C1562"/>
      <c r="D1562"/>
      <c r="E1562" s="289"/>
    </row>
    <row r="1563" spans="1:5" ht="14.25">
      <c r="A1563"/>
      <c r="B1563"/>
      <c r="C1563"/>
      <c r="D1563"/>
      <c r="E1563" s="289"/>
    </row>
    <row r="1564" spans="1:5" ht="14.25">
      <c r="A1564"/>
      <c r="B1564"/>
      <c r="C1564"/>
      <c r="D1564"/>
      <c r="E1564" s="289"/>
    </row>
    <row r="1565" spans="1:5" ht="14.25">
      <c r="A1565"/>
      <c r="B1565"/>
      <c r="C1565"/>
      <c r="D1565"/>
      <c r="E1565" s="289"/>
    </row>
    <row r="1566" spans="1:5" ht="14.25">
      <c r="A1566"/>
      <c r="B1566"/>
      <c r="C1566"/>
      <c r="D1566"/>
      <c r="E1566" s="289"/>
    </row>
    <row r="1567" spans="1:5" ht="14.25">
      <c r="A1567"/>
      <c r="B1567"/>
      <c r="C1567"/>
      <c r="D1567"/>
      <c r="E1567" s="289"/>
    </row>
    <row r="1568" spans="1:5" ht="14.25">
      <c r="A1568"/>
      <c r="B1568"/>
      <c r="C1568"/>
      <c r="D1568"/>
      <c r="E1568" s="289"/>
    </row>
    <row r="1569" spans="1:5" ht="14.25">
      <c r="A1569"/>
      <c r="B1569"/>
      <c r="C1569"/>
      <c r="D1569"/>
      <c r="E1569" s="289"/>
    </row>
    <row r="1570" spans="1:5" ht="14.25">
      <c r="A1570"/>
      <c r="B1570"/>
      <c r="C1570"/>
      <c r="D1570"/>
      <c r="E1570" s="289"/>
    </row>
    <row r="1571" spans="1:5" ht="14.25">
      <c r="A1571"/>
      <c r="B1571"/>
      <c r="C1571"/>
      <c r="D1571"/>
      <c r="E1571" s="289"/>
    </row>
    <row r="1572" spans="1:5" ht="14.25">
      <c r="A1572"/>
      <c r="B1572"/>
      <c r="C1572"/>
      <c r="D1572"/>
      <c r="E1572" s="289"/>
    </row>
    <row r="1573" spans="1:5" ht="14.25">
      <c r="A1573"/>
      <c r="B1573"/>
      <c r="C1573"/>
      <c r="D1573"/>
      <c r="E1573" s="289"/>
    </row>
    <row r="1574" spans="1:5" ht="14.25">
      <c r="A1574"/>
      <c r="B1574"/>
      <c r="C1574"/>
      <c r="D1574"/>
      <c r="E1574" s="289"/>
    </row>
    <row r="1575" spans="1:5" ht="14.25">
      <c r="A1575"/>
      <c r="B1575"/>
      <c r="C1575"/>
      <c r="D1575"/>
      <c r="E1575" s="289"/>
    </row>
    <row r="1576" spans="1:5" ht="14.25">
      <c r="A1576"/>
      <c r="B1576"/>
      <c r="C1576"/>
      <c r="D1576"/>
      <c r="E1576" s="289"/>
    </row>
    <row r="1577" spans="1:5" ht="14.25">
      <c r="A1577"/>
      <c r="B1577"/>
      <c r="C1577"/>
      <c r="D1577"/>
      <c r="E1577" s="289"/>
    </row>
    <row r="1578" spans="1:5" ht="14.25">
      <c r="A1578"/>
      <c r="B1578"/>
      <c r="C1578"/>
      <c r="D1578"/>
      <c r="E1578" s="289"/>
    </row>
    <row r="1579" spans="1:5" ht="14.25">
      <c r="A1579"/>
      <c r="B1579"/>
      <c r="C1579"/>
      <c r="D1579"/>
      <c r="E1579" s="289"/>
    </row>
    <row r="1580" spans="1:5" ht="14.25">
      <c r="A1580"/>
      <c r="B1580"/>
      <c r="C1580"/>
      <c r="D1580"/>
      <c r="E1580" s="289"/>
    </row>
    <row r="1581" spans="1:5" ht="14.25">
      <c r="A1581"/>
      <c r="B1581"/>
      <c r="C1581"/>
      <c r="D1581"/>
      <c r="E1581" s="289"/>
    </row>
    <row r="1582" spans="1:5" ht="14.25">
      <c r="A1582"/>
      <c r="B1582"/>
      <c r="C1582"/>
      <c r="D1582"/>
      <c r="E1582" s="289"/>
    </row>
    <row r="1583" spans="1:5" ht="14.25">
      <c r="A1583"/>
      <c r="B1583"/>
      <c r="C1583"/>
      <c r="D1583"/>
      <c r="E1583" s="289"/>
    </row>
    <row r="1584" spans="1:5" ht="14.25">
      <c r="A1584"/>
      <c r="B1584"/>
      <c r="C1584"/>
      <c r="D1584"/>
      <c r="E1584" s="289"/>
    </row>
    <row r="1585" spans="1:5" ht="14.25">
      <c r="A1585"/>
      <c r="B1585"/>
      <c r="C1585"/>
      <c r="D1585"/>
      <c r="E1585" s="289"/>
    </row>
    <row r="1586" spans="1:5" ht="14.25">
      <c r="A1586"/>
      <c r="B1586"/>
      <c r="C1586"/>
      <c r="D1586"/>
      <c r="E1586" s="289"/>
    </row>
    <row r="1587" spans="1:5" ht="14.25">
      <c r="A1587"/>
      <c r="B1587"/>
      <c r="C1587"/>
      <c r="D1587"/>
      <c r="E1587" s="289"/>
    </row>
    <row r="1588" spans="1:5" ht="14.25">
      <c r="A1588"/>
      <c r="B1588"/>
      <c r="C1588"/>
      <c r="D1588"/>
      <c r="E1588" s="289"/>
    </row>
    <row r="1589" spans="1:5" ht="14.25">
      <c r="A1589"/>
      <c r="B1589"/>
      <c r="C1589"/>
      <c r="D1589"/>
      <c r="E1589" s="289"/>
    </row>
    <row r="1590" spans="1:5" ht="14.25">
      <c r="A1590"/>
      <c r="B1590"/>
      <c r="C1590"/>
      <c r="D1590"/>
      <c r="E1590" s="289"/>
    </row>
    <row r="1591" spans="1:5" ht="14.25">
      <c r="A1591"/>
      <c r="B1591"/>
      <c r="C1591"/>
      <c r="D1591"/>
      <c r="E1591" s="289"/>
    </row>
    <row r="1592" spans="1:5" ht="14.25">
      <c r="A1592"/>
      <c r="B1592"/>
      <c r="C1592"/>
      <c r="D1592"/>
      <c r="E1592" s="289"/>
    </row>
    <row r="1593" spans="1:5" ht="14.25">
      <c r="A1593"/>
      <c r="B1593"/>
      <c r="C1593"/>
      <c r="D1593"/>
      <c r="E1593" s="289"/>
    </row>
    <row r="1594" spans="1:5" ht="14.25">
      <c r="A1594"/>
      <c r="B1594"/>
      <c r="C1594"/>
      <c r="D1594"/>
      <c r="E1594" s="289"/>
    </row>
    <row r="1595" spans="1:5" ht="14.25">
      <c r="A1595"/>
      <c r="B1595"/>
      <c r="C1595"/>
      <c r="D1595"/>
      <c r="E1595" s="289"/>
    </row>
    <row r="1596" spans="1:5" ht="14.25">
      <c r="A1596"/>
      <c r="B1596"/>
      <c r="C1596"/>
      <c r="D1596"/>
      <c r="E1596" s="289"/>
    </row>
    <row r="1597" spans="1:5" ht="14.25">
      <c r="A1597"/>
      <c r="B1597"/>
      <c r="C1597"/>
      <c r="D1597"/>
      <c r="E1597" s="289"/>
    </row>
    <row r="1598" spans="1:5" ht="14.25">
      <c r="A1598"/>
      <c r="B1598"/>
      <c r="C1598"/>
      <c r="D1598"/>
      <c r="E1598" s="289"/>
    </row>
    <row r="1599" spans="1:5" ht="14.25">
      <c r="A1599"/>
      <c r="B1599"/>
      <c r="C1599"/>
      <c r="D1599"/>
      <c r="E1599" s="289"/>
    </row>
    <row r="1600" spans="1:5" ht="14.25">
      <c r="A1600"/>
      <c r="B1600"/>
      <c r="C1600"/>
      <c r="D1600"/>
      <c r="E1600" s="289"/>
    </row>
    <row r="1601" spans="1:5" ht="14.25">
      <c r="A1601"/>
      <c r="B1601"/>
      <c r="C1601"/>
      <c r="D1601"/>
      <c r="E1601" s="289"/>
    </row>
    <row r="1602" spans="1:5" ht="14.25">
      <c r="A1602"/>
      <c r="B1602"/>
      <c r="C1602"/>
      <c r="D1602"/>
      <c r="E1602" s="289"/>
    </row>
    <row r="1603" spans="1:5" ht="14.25">
      <c r="A1603"/>
      <c r="B1603"/>
      <c r="C1603"/>
      <c r="D1603"/>
      <c r="E1603" s="289"/>
    </row>
    <row r="1604" spans="1:5" ht="14.25">
      <c r="A1604"/>
      <c r="B1604"/>
      <c r="C1604"/>
      <c r="D1604"/>
      <c r="E1604" s="289"/>
    </row>
    <row r="1605" spans="1:5" ht="14.25">
      <c r="A1605"/>
      <c r="B1605"/>
      <c r="C1605"/>
      <c r="D1605"/>
      <c r="E1605" s="289"/>
    </row>
    <row r="1606" spans="1:5" ht="14.25">
      <c r="A1606"/>
      <c r="B1606"/>
      <c r="C1606"/>
      <c r="D1606"/>
      <c r="E1606" s="289"/>
    </row>
    <row r="1607" spans="1:5" ht="14.25">
      <c r="A1607"/>
      <c r="B1607"/>
      <c r="C1607"/>
      <c r="D1607"/>
      <c r="E1607" s="289"/>
    </row>
    <row r="1608" spans="1:5" ht="14.25">
      <c r="A1608"/>
      <c r="B1608"/>
      <c r="C1608"/>
      <c r="D1608"/>
      <c r="E1608" s="289"/>
    </row>
    <row r="1609" spans="1:5" ht="14.25">
      <c r="A1609"/>
      <c r="B1609"/>
      <c r="C1609"/>
      <c r="D1609"/>
      <c r="E1609" s="289"/>
    </row>
    <row r="1610" spans="1:5" ht="14.25">
      <c r="A1610"/>
      <c r="B1610"/>
      <c r="C1610"/>
      <c r="D1610"/>
      <c r="E1610" s="289"/>
    </row>
    <row r="1611" spans="1:5" ht="14.25">
      <c r="A1611"/>
      <c r="B1611"/>
      <c r="C1611"/>
      <c r="D1611"/>
      <c r="E1611" s="289"/>
    </row>
    <row r="1612" spans="1:5" ht="14.25">
      <c r="A1612"/>
      <c r="B1612"/>
      <c r="C1612"/>
      <c r="D1612"/>
      <c r="E1612" s="289"/>
    </row>
    <row r="1613" spans="1:5" ht="14.25">
      <c r="A1613"/>
      <c r="B1613"/>
      <c r="C1613"/>
      <c r="D1613"/>
      <c r="E1613" s="289"/>
    </row>
    <row r="1614" spans="1:5" ht="14.25">
      <c r="A1614"/>
      <c r="B1614"/>
      <c r="C1614"/>
      <c r="D1614"/>
      <c r="E1614" s="289"/>
    </row>
    <row r="1615" spans="1:5" ht="14.25">
      <c r="A1615"/>
      <c r="B1615"/>
      <c r="C1615"/>
      <c r="D1615"/>
      <c r="E1615" s="289"/>
    </row>
    <row r="1616" spans="1:5" ht="14.25">
      <c r="A1616"/>
      <c r="B1616"/>
      <c r="C1616"/>
      <c r="D1616"/>
      <c r="E1616" s="289"/>
    </row>
    <row r="1617" spans="1:5" ht="14.25">
      <c r="A1617"/>
      <c r="B1617"/>
      <c r="C1617"/>
      <c r="D1617"/>
      <c r="E1617" s="289"/>
    </row>
    <row r="1618" spans="1:5" ht="14.25">
      <c r="A1618"/>
      <c r="B1618"/>
      <c r="C1618"/>
      <c r="D1618"/>
      <c r="E1618" s="289"/>
    </row>
    <row r="1619" spans="1:5" ht="14.25">
      <c r="A1619"/>
      <c r="B1619"/>
      <c r="C1619"/>
      <c r="D1619"/>
      <c r="E1619" s="289"/>
    </row>
    <row r="1620" spans="1:5" ht="14.25">
      <c r="A1620"/>
      <c r="B1620"/>
      <c r="C1620"/>
      <c r="D1620"/>
      <c r="E1620" s="289"/>
    </row>
    <row r="1621" spans="1:5" ht="14.25">
      <c r="A1621"/>
      <c r="B1621"/>
      <c r="C1621"/>
      <c r="D1621"/>
      <c r="E1621" s="289"/>
    </row>
    <row r="1622" spans="1:5" ht="14.25">
      <c r="A1622"/>
      <c r="B1622"/>
      <c r="C1622"/>
      <c r="D1622"/>
      <c r="E1622" s="289"/>
    </row>
    <row r="1623" spans="1:5" ht="14.25">
      <c r="A1623"/>
      <c r="B1623"/>
      <c r="C1623"/>
      <c r="D1623"/>
      <c r="E1623" s="289"/>
    </row>
    <row r="1624" spans="1:5" ht="14.25">
      <c r="A1624"/>
      <c r="B1624"/>
      <c r="C1624"/>
      <c r="D1624"/>
      <c r="E1624" s="289"/>
    </row>
    <row r="1625" spans="1:5" ht="14.25">
      <c r="A1625"/>
      <c r="B1625"/>
      <c r="C1625"/>
      <c r="D1625"/>
      <c r="E1625" s="289"/>
    </row>
    <row r="1626" spans="1:5" ht="14.25">
      <c r="A1626"/>
      <c r="B1626"/>
      <c r="C1626"/>
      <c r="D1626"/>
      <c r="E1626" s="289"/>
    </row>
    <row r="1627" spans="1:5" ht="14.25">
      <c r="A1627"/>
      <c r="B1627"/>
      <c r="C1627"/>
      <c r="D1627"/>
      <c r="E1627" s="289"/>
    </row>
    <row r="1628" spans="1:5" ht="14.25">
      <c r="A1628"/>
      <c r="B1628"/>
      <c r="C1628"/>
      <c r="D1628"/>
      <c r="E1628" s="289"/>
    </row>
    <row r="1629" spans="1:5" ht="14.25">
      <c r="A1629"/>
      <c r="B1629"/>
      <c r="C1629"/>
      <c r="D1629"/>
      <c r="E1629" s="289"/>
    </row>
    <row r="1630" spans="1:5" ht="14.25">
      <c r="A1630"/>
      <c r="B1630"/>
      <c r="C1630"/>
      <c r="D1630"/>
      <c r="E1630" s="289"/>
    </row>
    <row r="1631" spans="1:5" ht="14.25">
      <c r="A1631"/>
      <c r="B1631"/>
      <c r="C1631"/>
      <c r="D1631"/>
      <c r="E1631" s="289"/>
    </row>
    <row r="1632" spans="1:5" ht="14.25">
      <c r="A1632"/>
      <c r="B1632"/>
      <c r="C1632"/>
      <c r="D1632"/>
      <c r="E1632" s="363"/>
    </row>
    <row r="1633" spans="1:5" ht="14.25">
      <c r="A1633"/>
      <c r="B1633"/>
      <c r="C1633"/>
      <c r="D1633"/>
      <c r="E1633" s="289"/>
    </row>
    <row r="1634" spans="1:5" ht="14.25">
      <c r="A1634"/>
      <c r="B1634"/>
      <c r="C1634"/>
      <c r="D1634"/>
      <c r="E1634" s="289"/>
    </row>
    <row r="1635" spans="1:5" ht="14.25">
      <c r="A1635"/>
      <c r="B1635"/>
      <c r="C1635"/>
      <c r="D1635"/>
      <c r="E1635" s="289"/>
    </row>
    <row r="1636" spans="1:5" ht="14.25">
      <c r="A1636"/>
      <c r="B1636"/>
      <c r="C1636"/>
      <c r="D1636"/>
      <c r="E1636" s="289"/>
    </row>
    <row r="1637" spans="1:5" ht="14.25">
      <c r="A1637"/>
      <c r="B1637"/>
      <c r="C1637"/>
      <c r="D1637"/>
      <c r="E1637" s="289"/>
    </row>
    <row r="1638" spans="1:5" ht="14.25">
      <c r="A1638"/>
      <c r="B1638"/>
      <c r="C1638"/>
      <c r="D1638"/>
      <c r="E1638" s="289"/>
    </row>
    <row r="1639" spans="1:5" ht="14.25">
      <c r="A1639"/>
      <c r="B1639"/>
      <c r="C1639"/>
      <c r="D1639"/>
      <c r="E1639" s="289"/>
    </row>
    <row r="1640" spans="1:5" ht="14.25">
      <c r="A1640"/>
      <c r="B1640"/>
      <c r="C1640"/>
      <c r="D1640"/>
      <c r="E1640" s="289"/>
    </row>
    <row r="1641" spans="1:5" ht="14.25">
      <c r="A1641"/>
      <c r="B1641"/>
      <c r="C1641"/>
      <c r="D1641"/>
      <c r="E1641" s="289"/>
    </row>
    <row r="1642" spans="1:5" ht="14.25">
      <c r="A1642"/>
      <c r="B1642"/>
      <c r="C1642"/>
      <c r="D1642"/>
      <c r="E1642" s="289"/>
    </row>
    <row r="1643" spans="1:5" ht="14.25">
      <c r="A1643"/>
      <c r="B1643"/>
      <c r="C1643"/>
      <c r="D1643"/>
      <c r="E1643" s="289"/>
    </row>
    <row r="1644" spans="1:5" ht="14.25">
      <c r="A1644"/>
      <c r="B1644"/>
      <c r="C1644"/>
      <c r="D1644"/>
      <c r="E1644" s="289"/>
    </row>
    <row r="1645" spans="1:5" ht="14.25">
      <c r="A1645"/>
      <c r="B1645"/>
      <c r="C1645"/>
      <c r="D1645"/>
      <c r="E1645" s="289"/>
    </row>
    <row r="1646" spans="1:5" ht="14.25">
      <c r="A1646"/>
      <c r="B1646"/>
      <c r="C1646"/>
      <c r="D1646"/>
      <c r="E1646" s="289"/>
    </row>
    <row r="1647" spans="1:5" ht="14.25">
      <c r="A1647"/>
      <c r="B1647"/>
      <c r="C1647"/>
      <c r="D1647"/>
      <c r="E1647" s="289"/>
    </row>
    <row r="1648" spans="1:5" ht="14.25">
      <c r="A1648"/>
      <c r="B1648"/>
      <c r="C1648"/>
      <c r="D1648"/>
      <c r="E1648" s="289"/>
    </row>
    <row r="1649" spans="1:5" ht="14.25">
      <c r="A1649"/>
      <c r="B1649"/>
      <c r="C1649"/>
      <c r="D1649"/>
      <c r="E1649" s="289"/>
    </row>
    <row r="1650" spans="1:5" ht="14.25">
      <c r="A1650"/>
      <c r="B1650"/>
      <c r="C1650"/>
      <c r="D1650"/>
      <c r="E1650" s="289"/>
    </row>
    <row r="1651" spans="1:5" ht="14.25">
      <c r="A1651"/>
      <c r="B1651"/>
      <c r="C1651"/>
      <c r="D1651"/>
      <c r="E1651" s="289"/>
    </row>
    <row r="1652" spans="1:5" ht="14.25">
      <c r="A1652"/>
      <c r="B1652"/>
      <c r="C1652"/>
      <c r="D1652"/>
      <c r="E1652" s="289"/>
    </row>
    <row r="1653" spans="1:5" ht="14.25">
      <c r="A1653"/>
      <c r="B1653"/>
      <c r="C1653"/>
      <c r="D1653"/>
      <c r="E1653" s="289"/>
    </row>
    <row r="1654" spans="1:5" ht="14.25">
      <c r="A1654"/>
      <c r="B1654"/>
      <c r="C1654"/>
      <c r="D1654"/>
      <c r="E1654" s="289"/>
    </row>
    <row r="1655" spans="1:5" ht="14.25">
      <c r="A1655"/>
      <c r="B1655"/>
      <c r="C1655"/>
      <c r="D1655"/>
      <c r="E1655" s="289"/>
    </row>
    <row r="1656" spans="1:5" ht="14.25">
      <c r="A1656"/>
      <c r="B1656"/>
      <c r="C1656"/>
      <c r="D1656"/>
      <c r="E1656" s="289"/>
    </row>
    <row r="1657" spans="1:5" ht="14.25">
      <c r="A1657"/>
      <c r="B1657"/>
      <c r="C1657"/>
      <c r="D1657"/>
      <c r="E1657" s="289"/>
    </row>
    <row r="1658" spans="1:5" ht="14.25">
      <c r="A1658"/>
      <c r="B1658"/>
      <c r="C1658"/>
      <c r="D1658"/>
      <c r="E1658" s="289"/>
    </row>
    <row r="1659" spans="1:5" ht="14.25">
      <c r="A1659"/>
      <c r="B1659"/>
      <c r="C1659"/>
      <c r="D1659"/>
      <c r="E1659" s="289"/>
    </row>
    <row r="1660" spans="1:5" ht="14.25">
      <c r="A1660"/>
      <c r="B1660"/>
      <c r="C1660"/>
      <c r="D1660"/>
      <c r="E1660" s="289"/>
    </row>
    <row r="1661" spans="1:5" ht="14.25">
      <c r="A1661"/>
      <c r="B1661"/>
      <c r="C1661"/>
      <c r="D1661"/>
      <c r="E1661" s="289"/>
    </row>
    <row r="1662" spans="1:5" ht="14.25">
      <c r="A1662"/>
      <c r="B1662"/>
      <c r="C1662"/>
      <c r="D1662"/>
      <c r="E1662" s="289"/>
    </row>
    <row r="1663" spans="1:5" ht="14.25">
      <c r="A1663"/>
      <c r="B1663"/>
      <c r="C1663"/>
      <c r="D1663"/>
      <c r="E1663" s="289"/>
    </row>
    <row r="1664" spans="1:5" ht="14.25">
      <c r="A1664"/>
      <c r="B1664"/>
      <c r="C1664"/>
      <c r="D1664"/>
      <c r="E1664" s="289"/>
    </row>
    <row r="1665" spans="1:5" ht="14.25">
      <c r="A1665"/>
      <c r="B1665"/>
      <c r="C1665"/>
      <c r="D1665"/>
      <c r="E1665" s="289"/>
    </row>
    <row r="1666" spans="1:5" ht="14.25">
      <c r="A1666"/>
      <c r="B1666"/>
      <c r="C1666"/>
      <c r="D1666"/>
      <c r="E1666" s="289"/>
    </row>
    <row r="1667" spans="1:5" ht="14.25">
      <c r="A1667"/>
      <c r="B1667"/>
      <c r="C1667"/>
      <c r="D1667"/>
      <c r="E1667" s="289"/>
    </row>
    <row r="1668" spans="1:5" ht="14.25">
      <c r="A1668"/>
      <c r="B1668"/>
      <c r="C1668"/>
      <c r="D1668"/>
      <c r="E1668" s="289"/>
    </row>
    <row r="1669" spans="1:5" ht="14.25">
      <c r="A1669"/>
      <c r="B1669"/>
      <c r="C1669"/>
      <c r="D1669"/>
      <c r="E1669" s="289"/>
    </row>
    <row r="1670" spans="1:5" ht="14.25">
      <c r="A1670"/>
      <c r="B1670"/>
      <c r="C1670"/>
      <c r="D1670"/>
      <c r="E1670" s="363"/>
    </row>
    <row r="1671" spans="1:5" ht="14.25">
      <c r="A1671"/>
      <c r="B1671"/>
      <c r="C1671"/>
      <c r="D1671"/>
      <c r="E1671" s="289"/>
    </row>
    <row r="1672" spans="1:5" ht="14.25">
      <c r="A1672"/>
      <c r="B1672"/>
      <c r="C1672"/>
      <c r="D1672"/>
      <c r="E1672" s="363"/>
    </row>
    <row r="1673" spans="1:5" ht="14.25">
      <c r="A1673"/>
      <c r="B1673"/>
      <c r="C1673"/>
      <c r="D1673"/>
      <c r="E1673" s="289"/>
    </row>
    <row r="1674" spans="1:5" ht="14.25">
      <c r="A1674"/>
      <c r="B1674"/>
      <c r="C1674"/>
      <c r="D1674"/>
      <c r="E1674" s="363"/>
    </row>
    <row r="1675" spans="1:5" ht="14.25">
      <c r="A1675"/>
      <c r="B1675"/>
      <c r="C1675"/>
      <c r="D1675"/>
      <c r="E1675" s="289"/>
    </row>
    <row r="1676" spans="1:5" ht="14.25">
      <c r="A1676"/>
      <c r="B1676"/>
      <c r="C1676"/>
      <c r="D1676"/>
      <c r="E1676" s="363"/>
    </row>
    <row r="1677" spans="1:5" ht="14.25">
      <c r="A1677"/>
      <c r="B1677"/>
      <c r="C1677"/>
      <c r="D1677"/>
      <c r="E1677" s="289"/>
    </row>
    <row r="1678" spans="1:5" ht="14.25">
      <c r="A1678"/>
      <c r="B1678"/>
      <c r="C1678"/>
      <c r="D1678"/>
      <c r="E1678" s="289"/>
    </row>
    <row r="1679" spans="1:5" ht="14.25">
      <c r="A1679"/>
      <c r="B1679"/>
      <c r="C1679"/>
      <c r="D1679"/>
      <c r="E1679" s="289"/>
    </row>
    <row r="1680" spans="1:5" ht="14.25">
      <c r="A1680"/>
      <c r="B1680"/>
      <c r="C1680"/>
      <c r="D1680"/>
      <c r="E1680" s="289"/>
    </row>
    <row r="1681" spans="1:5" ht="14.25">
      <c r="A1681"/>
      <c r="B1681"/>
      <c r="C1681"/>
      <c r="D1681"/>
      <c r="E1681" s="289"/>
    </row>
    <row r="1682" spans="1:5" ht="14.25">
      <c r="A1682"/>
      <c r="B1682"/>
      <c r="C1682"/>
      <c r="D1682"/>
      <c r="E1682" s="289"/>
    </row>
    <row r="1683" spans="1:5" ht="14.25">
      <c r="A1683"/>
      <c r="B1683"/>
      <c r="C1683"/>
      <c r="D1683"/>
      <c r="E1683" s="289"/>
    </row>
    <row r="1684" spans="1:5" ht="14.25">
      <c r="A1684"/>
      <c r="B1684"/>
      <c r="C1684"/>
      <c r="D1684"/>
      <c r="E1684" s="289"/>
    </row>
    <row r="1685" spans="1:5" ht="14.25">
      <c r="A1685"/>
      <c r="B1685"/>
      <c r="C1685"/>
      <c r="D1685"/>
      <c r="E1685" s="289"/>
    </row>
    <row r="1686" spans="1:5" ht="14.25">
      <c r="A1686"/>
      <c r="B1686"/>
      <c r="C1686"/>
      <c r="D1686"/>
      <c r="E1686" s="289"/>
    </row>
    <row r="1687" spans="1:5" ht="14.25">
      <c r="A1687"/>
      <c r="B1687"/>
      <c r="C1687"/>
      <c r="D1687"/>
      <c r="E1687" s="289"/>
    </row>
    <row r="1688" spans="1:5" ht="14.25">
      <c r="A1688"/>
      <c r="B1688"/>
      <c r="C1688"/>
      <c r="D1688"/>
      <c r="E1688" s="289"/>
    </row>
    <row r="1689" spans="1:5" ht="14.25">
      <c r="A1689"/>
      <c r="B1689"/>
      <c r="C1689"/>
      <c r="D1689"/>
      <c r="E1689" s="289"/>
    </row>
    <row r="1690" spans="1:5" ht="14.25">
      <c r="A1690"/>
      <c r="B1690"/>
      <c r="C1690"/>
      <c r="D1690"/>
      <c r="E1690" s="289"/>
    </row>
    <row r="1691" spans="1:5" ht="14.25">
      <c r="A1691"/>
      <c r="B1691"/>
      <c r="C1691"/>
      <c r="D1691"/>
      <c r="E1691" s="363"/>
    </row>
    <row r="1692" spans="1:5" ht="14.25">
      <c r="A1692"/>
      <c r="B1692"/>
      <c r="C1692"/>
      <c r="D1692"/>
      <c r="E1692" s="363"/>
    </row>
    <row r="1693" spans="1:5" ht="14.25">
      <c r="A1693"/>
      <c r="B1693"/>
      <c r="C1693"/>
      <c r="D1693"/>
      <c r="E1693" s="363"/>
    </row>
    <row r="1694" spans="1:5" ht="14.25">
      <c r="A1694"/>
      <c r="B1694"/>
      <c r="C1694"/>
      <c r="D1694"/>
      <c r="E1694" s="363"/>
    </row>
    <row r="1695" spans="1:5" ht="14.25">
      <c r="A1695"/>
      <c r="B1695"/>
      <c r="C1695"/>
      <c r="D1695"/>
      <c r="E1695" s="289"/>
    </row>
    <row r="1696" spans="1:5" ht="14.25">
      <c r="A1696"/>
      <c r="B1696"/>
      <c r="C1696"/>
      <c r="D1696"/>
      <c r="E1696" s="289"/>
    </row>
    <row r="1697" spans="1:5" ht="14.25">
      <c r="A1697"/>
      <c r="B1697"/>
      <c r="C1697"/>
      <c r="D1697"/>
      <c r="E1697" s="289"/>
    </row>
    <row r="1698" spans="1:5" ht="14.25">
      <c r="A1698"/>
      <c r="B1698"/>
      <c r="C1698"/>
      <c r="D1698"/>
      <c r="E1698" s="289"/>
    </row>
    <row r="1699" spans="1:5" ht="14.25">
      <c r="A1699"/>
      <c r="B1699"/>
      <c r="C1699"/>
      <c r="D1699"/>
      <c r="E1699" s="289"/>
    </row>
    <row r="1700" spans="1:5" ht="14.25">
      <c r="A1700"/>
      <c r="B1700"/>
      <c r="C1700"/>
      <c r="D1700"/>
      <c r="E1700" s="289"/>
    </row>
    <row r="1701" spans="1:5" ht="14.25">
      <c r="A1701"/>
      <c r="B1701"/>
      <c r="C1701"/>
      <c r="D1701"/>
      <c r="E1701" s="289"/>
    </row>
    <row r="1702" spans="1:5" ht="14.25">
      <c r="A1702"/>
      <c r="B1702"/>
      <c r="C1702"/>
      <c r="D1702"/>
      <c r="E1702" s="289"/>
    </row>
    <row r="1703" spans="1:5" ht="14.25">
      <c r="A1703"/>
      <c r="B1703"/>
      <c r="C1703"/>
      <c r="D1703"/>
      <c r="E1703" s="289"/>
    </row>
    <row r="1704" spans="1:5" ht="14.25">
      <c r="A1704"/>
      <c r="B1704"/>
      <c r="C1704"/>
      <c r="D1704"/>
      <c r="E1704" s="289"/>
    </row>
    <row r="1705" spans="1:5" ht="14.25">
      <c r="A1705"/>
      <c r="B1705"/>
      <c r="C1705"/>
      <c r="D1705"/>
      <c r="E1705" s="289"/>
    </row>
    <row r="1706" spans="1:5" ht="14.25">
      <c r="A1706"/>
      <c r="B1706"/>
      <c r="C1706"/>
      <c r="D1706"/>
      <c r="E1706" s="289"/>
    </row>
    <row r="1707" spans="1:5" ht="14.25">
      <c r="A1707"/>
      <c r="B1707"/>
      <c r="C1707"/>
      <c r="D1707"/>
      <c r="E1707" s="289"/>
    </row>
    <row r="1708" spans="1:5" ht="14.25">
      <c r="A1708"/>
      <c r="B1708"/>
      <c r="C1708"/>
      <c r="D1708"/>
      <c r="E1708" s="363"/>
    </row>
    <row r="1709" spans="1:5" ht="14.25">
      <c r="A1709"/>
      <c r="B1709"/>
      <c r="C1709"/>
      <c r="D1709"/>
      <c r="E1709" s="363"/>
    </row>
    <row r="1710" spans="1:5" ht="14.25">
      <c r="A1710"/>
      <c r="B1710"/>
      <c r="C1710"/>
      <c r="D1710"/>
      <c r="E1710" s="363"/>
    </row>
    <row r="1711" spans="1:5" ht="14.25">
      <c r="A1711"/>
      <c r="B1711"/>
      <c r="C1711"/>
      <c r="D1711"/>
      <c r="E1711" s="363"/>
    </row>
    <row r="1712" spans="1:5" ht="14.25">
      <c r="A1712"/>
      <c r="B1712"/>
      <c r="C1712"/>
      <c r="D1712"/>
      <c r="E1712" s="363"/>
    </row>
    <row r="1713" spans="1:5" ht="14.25">
      <c r="A1713"/>
      <c r="B1713"/>
      <c r="C1713"/>
      <c r="D1713"/>
      <c r="E1713" s="289"/>
    </row>
    <row r="1714" spans="1:5" ht="14.25">
      <c r="A1714"/>
      <c r="B1714"/>
      <c r="C1714"/>
      <c r="D1714"/>
      <c r="E1714" s="289"/>
    </row>
    <row r="1715" spans="1:5" ht="14.25">
      <c r="A1715"/>
      <c r="B1715"/>
      <c r="C1715"/>
      <c r="D1715"/>
      <c r="E1715" s="289"/>
    </row>
    <row r="1716" spans="1:5" ht="14.25">
      <c r="A1716"/>
      <c r="B1716"/>
      <c r="C1716"/>
      <c r="D1716"/>
      <c r="E1716" s="289"/>
    </row>
    <row r="1717" spans="1:5" ht="14.25">
      <c r="A1717"/>
      <c r="B1717"/>
      <c r="C1717"/>
      <c r="D1717"/>
      <c r="E1717" s="289"/>
    </row>
    <row r="1718" spans="1:5" ht="14.25">
      <c r="A1718"/>
      <c r="B1718"/>
      <c r="C1718"/>
      <c r="D1718"/>
      <c r="E1718" s="289"/>
    </row>
    <row r="1719" spans="1:5" ht="14.25">
      <c r="A1719"/>
      <c r="B1719"/>
      <c r="C1719"/>
      <c r="D1719"/>
      <c r="E1719" s="289"/>
    </row>
    <row r="1720" spans="1:5" ht="14.25">
      <c r="A1720"/>
      <c r="B1720"/>
      <c r="C1720"/>
      <c r="D1720"/>
      <c r="E1720" s="289"/>
    </row>
    <row r="1721" spans="1:5" ht="14.25">
      <c r="A1721"/>
      <c r="B1721"/>
      <c r="C1721"/>
      <c r="D1721"/>
      <c r="E1721" s="289"/>
    </row>
    <row r="1722" spans="1:5" ht="14.25">
      <c r="A1722"/>
      <c r="B1722"/>
      <c r="C1722"/>
      <c r="D1722"/>
      <c r="E1722" s="289"/>
    </row>
    <row r="1723" spans="1:5" ht="14.25">
      <c r="A1723"/>
      <c r="B1723"/>
      <c r="C1723"/>
      <c r="D1723"/>
      <c r="E1723" s="289"/>
    </row>
    <row r="1724" spans="1:5" ht="14.25">
      <c r="A1724"/>
      <c r="B1724"/>
      <c r="C1724"/>
      <c r="D1724"/>
      <c r="E1724" s="289"/>
    </row>
    <row r="1725" spans="1:5" ht="14.25">
      <c r="A1725"/>
      <c r="B1725"/>
      <c r="C1725"/>
      <c r="D1725"/>
      <c r="E1725" s="289"/>
    </row>
    <row r="1726" spans="1:5" ht="14.25">
      <c r="A1726"/>
      <c r="B1726"/>
      <c r="C1726"/>
      <c r="D1726"/>
      <c r="E1726" s="289"/>
    </row>
    <row r="1727" spans="1:5" ht="14.25">
      <c r="A1727"/>
      <c r="B1727"/>
      <c r="C1727"/>
      <c r="D1727"/>
      <c r="E1727" s="289"/>
    </row>
    <row r="1728" spans="1:5" ht="14.25">
      <c r="A1728"/>
      <c r="B1728"/>
      <c r="C1728"/>
      <c r="D1728"/>
      <c r="E1728" s="289"/>
    </row>
    <row r="1729" spans="1:5" ht="14.25">
      <c r="A1729"/>
      <c r="B1729"/>
      <c r="C1729"/>
      <c r="D1729"/>
      <c r="E1729" s="289"/>
    </row>
    <row r="1730" spans="1:5" ht="14.25">
      <c r="A1730"/>
      <c r="B1730"/>
      <c r="C1730"/>
      <c r="D1730"/>
      <c r="E1730" s="289"/>
    </row>
    <row r="1731" spans="1:5" ht="14.25">
      <c r="A1731"/>
      <c r="B1731"/>
      <c r="C1731"/>
      <c r="D1731"/>
      <c r="E1731" s="289"/>
    </row>
    <row r="1732" spans="1:5" ht="14.25">
      <c r="A1732"/>
      <c r="B1732"/>
      <c r="C1732"/>
      <c r="D1732"/>
      <c r="E1732" s="289"/>
    </row>
    <row r="1733" spans="1:5" ht="14.25">
      <c r="A1733"/>
      <c r="B1733"/>
      <c r="C1733"/>
      <c r="D1733"/>
      <c r="E1733" s="289"/>
    </row>
    <row r="1734" spans="1:5" ht="14.25">
      <c r="A1734"/>
      <c r="B1734"/>
      <c r="C1734"/>
      <c r="D1734"/>
      <c r="E1734" s="289"/>
    </row>
    <row r="1735" spans="1:5" ht="14.25">
      <c r="A1735"/>
      <c r="B1735"/>
      <c r="C1735"/>
      <c r="D1735"/>
      <c r="E1735" s="289"/>
    </row>
    <row r="1736" spans="1:5" ht="14.25">
      <c r="A1736"/>
      <c r="B1736"/>
      <c r="C1736"/>
      <c r="D1736"/>
      <c r="E1736" s="289"/>
    </row>
    <row r="1737" spans="1:5" ht="14.25">
      <c r="A1737"/>
      <c r="B1737"/>
      <c r="C1737"/>
      <c r="D1737"/>
      <c r="E1737" s="289"/>
    </row>
    <row r="1738" spans="1:5" ht="14.25">
      <c r="A1738"/>
      <c r="B1738"/>
      <c r="C1738"/>
      <c r="D1738"/>
      <c r="E1738" s="289"/>
    </row>
    <row r="1739" spans="1:5" ht="14.25">
      <c r="A1739"/>
      <c r="B1739"/>
      <c r="C1739"/>
      <c r="D1739"/>
      <c r="E1739" s="289"/>
    </row>
    <row r="1740" spans="1:5" ht="14.25">
      <c r="A1740"/>
      <c r="B1740"/>
      <c r="C1740"/>
      <c r="D1740"/>
      <c r="E1740" s="289"/>
    </row>
    <row r="1741" spans="1:5" ht="14.25">
      <c r="A1741"/>
      <c r="B1741"/>
      <c r="C1741"/>
      <c r="D1741"/>
      <c r="E1741" s="289"/>
    </row>
    <row r="1742" spans="1:5" ht="14.25">
      <c r="A1742"/>
      <c r="B1742"/>
      <c r="C1742"/>
      <c r="D1742"/>
      <c r="E1742" s="289"/>
    </row>
    <row r="1743" spans="1:5" ht="14.25">
      <c r="A1743"/>
      <c r="B1743"/>
      <c r="C1743"/>
      <c r="D1743"/>
      <c r="E1743" s="289"/>
    </row>
    <row r="1744" spans="1:5" ht="14.25">
      <c r="A1744"/>
      <c r="B1744"/>
      <c r="C1744"/>
      <c r="D1744"/>
      <c r="E1744" s="289"/>
    </row>
    <row r="1745" spans="1:5" ht="14.25">
      <c r="A1745"/>
      <c r="B1745"/>
      <c r="C1745"/>
      <c r="D1745"/>
      <c r="E1745" s="289"/>
    </row>
    <row r="1746" spans="1:5" ht="14.25">
      <c r="A1746"/>
      <c r="B1746"/>
      <c r="C1746"/>
      <c r="D1746"/>
      <c r="E1746" s="289"/>
    </row>
    <row r="1747" spans="1:5" ht="14.25">
      <c r="A1747"/>
      <c r="B1747"/>
      <c r="C1747"/>
      <c r="D1747"/>
      <c r="E1747" s="289"/>
    </row>
    <row r="1748" spans="1:5" ht="14.25">
      <c r="A1748"/>
      <c r="B1748"/>
      <c r="C1748"/>
      <c r="D1748"/>
      <c r="E1748" s="289"/>
    </row>
    <row r="1749" spans="1:5" ht="14.25">
      <c r="A1749"/>
      <c r="B1749"/>
      <c r="C1749"/>
      <c r="D1749"/>
      <c r="E1749" s="289"/>
    </row>
    <row r="1750" spans="1:5" ht="14.25">
      <c r="A1750"/>
      <c r="B1750"/>
      <c r="C1750"/>
      <c r="D1750"/>
      <c r="E1750" s="289"/>
    </row>
    <row r="1751" spans="1:5" ht="14.25">
      <c r="A1751"/>
      <c r="B1751"/>
      <c r="C1751"/>
      <c r="D1751"/>
      <c r="E1751" s="289"/>
    </row>
    <row r="1752" spans="1:5" ht="14.25">
      <c r="A1752"/>
      <c r="B1752"/>
      <c r="C1752"/>
      <c r="D1752"/>
      <c r="E1752" s="289"/>
    </row>
    <row r="1753" spans="1:5" ht="14.25">
      <c r="A1753"/>
      <c r="B1753"/>
      <c r="C1753"/>
      <c r="D1753"/>
      <c r="E1753" s="289"/>
    </row>
    <row r="1754" spans="1:5" ht="14.25">
      <c r="A1754"/>
      <c r="B1754"/>
      <c r="C1754"/>
      <c r="D1754"/>
      <c r="E1754" s="289"/>
    </row>
    <row r="1755" spans="1:5" ht="14.25">
      <c r="A1755"/>
      <c r="B1755"/>
      <c r="C1755"/>
      <c r="D1755"/>
      <c r="E1755" s="363"/>
    </row>
    <row r="1756" spans="1:5" ht="14.25">
      <c r="A1756"/>
      <c r="B1756"/>
      <c r="C1756"/>
      <c r="D1756"/>
      <c r="E1756" s="363"/>
    </row>
    <row r="1757" spans="1:5" ht="14.25">
      <c r="A1757"/>
      <c r="B1757"/>
      <c r="C1757"/>
      <c r="D1757"/>
      <c r="E1757" s="289"/>
    </row>
    <row r="1758" spans="1:5" ht="14.25">
      <c r="A1758"/>
      <c r="B1758"/>
      <c r="C1758"/>
      <c r="D1758"/>
      <c r="E1758" s="289"/>
    </row>
    <row r="1759" spans="1:5" ht="14.25">
      <c r="A1759"/>
      <c r="B1759"/>
      <c r="C1759"/>
      <c r="D1759"/>
      <c r="E1759" s="289"/>
    </row>
    <row r="1760" spans="1:5" ht="14.25">
      <c r="A1760"/>
      <c r="B1760"/>
      <c r="C1760"/>
      <c r="D1760"/>
      <c r="E1760" s="289"/>
    </row>
    <row r="1761" spans="1:5" ht="14.25">
      <c r="A1761"/>
      <c r="B1761"/>
      <c r="C1761"/>
      <c r="D1761"/>
      <c r="E1761" s="289"/>
    </row>
    <row r="1762" spans="1:5" ht="14.25">
      <c r="A1762"/>
      <c r="B1762"/>
      <c r="C1762"/>
      <c r="D1762"/>
      <c r="E1762" s="289"/>
    </row>
    <row r="1763" spans="1:5" ht="14.25">
      <c r="A1763"/>
      <c r="B1763"/>
      <c r="C1763"/>
      <c r="D1763"/>
      <c r="E1763" s="289"/>
    </row>
    <row r="1764" spans="1:5" ht="14.25">
      <c r="A1764"/>
      <c r="B1764"/>
      <c r="C1764"/>
      <c r="D1764"/>
      <c r="E1764" s="289"/>
    </row>
    <row r="1765" spans="1:5" ht="14.25">
      <c r="A1765"/>
      <c r="B1765"/>
      <c r="C1765"/>
      <c r="D1765"/>
      <c r="E1765" s="289"/>
    </row>
    <row r="1766" spans="1:5" ht="14.25">
      <c r="A1766"/>
      <c r="B1766"/>
      <c r="C1766"/>
      <c r="D1766"/>
      <c r="E1766" s="289"/>
    </row>
    <row r="1767" spans="1:5" ht="14.25">
      <c r="A1767"/>
      <c r="B1767"/>
      <c r="C1767"/>
      <c r="D1767"/>
      <c r="E1767" s="289"/>
    </row>
    <row r="1768" spans="1:5" ht="14.25">
      <c r="A1768"/>
      <c r="B1768"/>
      <c r="C1768"/>
      <c r="D1768"/>
      <c r="E1768" s="363"/>
    </row>
    <row r="1769" spans="1:5" ht="14.25">
      <c r="A1769"/>
      <c r="B1769"/>
      <c r="C1769"/>
      <c r="D1769"/>
      <c r="E1769" s="289"/>
    </row>
    <row r="1770" spans="1:5" ht="14.25">
      <c r="A1770"/>
      <c r="B1770"/>
      <c r="C1770"/>
      <c r="D1770"/>
      <c r="E1770" s="289"/>
    </row>
    <row r="1771" spans="1:5" ht="14.25">
      <c r="A1771"/>
      <c r="B1771"/>
      <c r="C1771"/>
      <c r="D1771"/>
      <c r="E1771" s="289"/>
    </row>
    <row r="1772" spans="1:5" ht="14.25">
      <c r="A1772"/>
      <c r="B1772"/>
      <c r="C1772"/>
      <c r="D1772"/>
      <c r="E1772" s="289"/>
    </row>
    <row r="1773" spans="1:5" ht="14.25">
      <c r="A1773"/>
      <c r="B1773"/>
      <c r="C1773"/>
      <c r="D1773"/>
      <c r="E1773" s="289"/>
    </row>
    <row r="1774" spans="1:5" ht="14.25">
      <c r="A1774"/>
      <c r="B1774"/>
      <c r="C1774"/>
      <c r="D1774"/>
      <c r="E1774" s="289"/>
    </row>
    <row r="1775" spans="1:5" ht="14.25">
      <c r="A1775"/>
      <c r="B1775"/>
      <c r="C1775"/>
      <c r="D1775"/>
      <c r="E1775" s="289"/>
    </row>
    <row r="1776" spans="1:5" ht="14.25">
      <c r="A1776"/>
      <c r="B1776"/>
      <c r="C1776"/>
      <c r="D1776"/>
      <c r="E1776" s="363"/>
    </row>
    <row r="1777" spans="1:5" ht="14.25">
      <c r="A1777"/>
      <c r="B1777"/>
      <c r="C1777"/>
      <c r="D1777"/>
      <c r="E1777" s="289"/>
    </row>
    <row r="1778" spans="1:5" ht="14.25">
      <c r="A1778"/>
      <c r="B1778"/>
      <c r="C1778"/>
      <c r="D1778"/>
      <c r="E1778" s="289"/>
    </row>
    <row r="1779" spans="1:5" ht="14.25">
      <c r="A1779"/>
      <c r="B1779"/>
      <c r="C1779"/>
      <c r="D1779"/>
      <c r="E1779" s="289"/>
    </row>
    <row r="1780" spans="1:5" ht="14.25">
      <c r="A1780"/>
      <c r="B1780"/>
      <c r="C1780"/>
      <c r="D1780"/>
      <c r="E1780" s="289"/>
    </row>
    <row r="1781" spans="1:5" ht="14.25">
      <c r="A1781"/>
      <c r="B1781"/>
      <c r="C1781"/>
      <c r="D1781"/>
      <c r="E1781" s="363"/>
    </row>
    <row r="1782" spans="1:5" ht="14.25">
      <c r="A1782"/>
      <c r="B1782"/>
      <c r="C1782"/>
      <c r="D1782"/>
      <c r="E1782" s="289"/>
    </row>
    <row r="1783" spans="1:5" ht="14.25">
      <c r="A1783"/>
      <c r="B1783"/>
      <c r="C1783"/>
      <c r="D1783"/>
      <c r="E1783" s="289"/>
    </row>
    <row r="1784" spans="1:5" ht="14.25">
      <c r="A1784"/>
      <c r="B1784"/>
      <c r="C1784"/>
      <c r="D1784"/>
      <c r="E1784" s="289"/>
    </row>
    <row r="1785" spans="1:5" ht="14.25">
      <c r="A1785"/>
      <c r="B1785"/>
      <c r="C1785"/>
      <c r="D1785"/>
      <c r="E1785" s="289"/>
    </row>
    <row r="1786" spans="1:5" ht="14.25">
      <c r="A1786"/>
      <c r="B1786"/>
      <c r="C1786"/>
      <c r="D1786"/>
      <c r="E1786" s="289"/>
    </row>
    <row r="1787" spans="1:5" ht="14.25">
      <c r="A1787"/>
      <c r="B1787"/>
      <c r="C1787"/>
      <c r="D1787"/>
      <c r="E1787" s="289"/>
    </row>
    <row r="1788" spans="1:5" ht="14.25">
      <c r="A1788"/>
      <c r="B1788"/>
      <c r="C1788"/>
      <c r="D1788"/>
      <c r="E1788" s="289"/>
    </row>
    <row r="1789" spans="1:5" ht="14.25">
      <c r="A1789"/>
      <c r="B1789"/>
      <c r="C1789"/>
      <c r="D1789"/>
      <c r="E1789" s="289"/>
    </row>
    <row r="1790" spans="1:5" ht="14.25">
      <c r="A1790"/>
      <c r="B1790"/>
      <c r="C1790"/>
      <c r="D1790"/>
      <c r="E1790" s="289"/>
    </row>
    <row r="1791" spans="1:5" ht="14.25">
      <c r="A1791"/>
      <c r="B1791"/>
      <c r="C1791"/>
      <c r="D1791"/>
      <c r="E1791" s="289"/>
    </row>
    <row r="1792" spans="1:5" ht="14.25">
      <c r="A1792"/>
      <c r="B1792"/>
      <c r="C1792"/>
      <c r="D1792"/>
      <c r="E1792" s="289"/>
    </row>
    <row r="1793" spans="1:5" ht="14.25">
      <c r="A1793"/>
      <c r="B1793"/>
      <c r="C1793"/>
      <c r="D1793"/>
      <c r="E1793" s="289"/>
    </row>
    <row r="1794" spans="1:5" ht="14.25">
      <c r="A1794"/>
      <c r="B1794"/>
      <c r="C1794"/>
      <c r="D1794"/>
      <c r="E1794" s="289"/>
    </row>
    <row r="1795" spans="1:5" ht="14.25">
      <c r="A1795"/>
      <c r="B1795"/>
      <c r="C1795"/>
      <c r="D1795"/>
      <c r="E1795" s="289"/>
    </row>
    <row r="1796" spans="1:5" ht="14.25">
      <c r="A1796"/>
      <c r="B1796"/>
      <c r="C1796"/>
      <c r="D1796"/>
      <c r="E1796" s="363"/>
    </row>
    <row r="1797" spans="1:5" ht="14.25">
      <c r="A1797"/>
      <c r="B1797"/>
      <c r="C1797"/>
      <c r="D1797"/>
      <c r="E1797" s="289"/>
    </row>
    <row r="1798" spans="1:5" ht="14.25">
      <c r="A1798"/>
      <c r="B1798"/>
      <c r="C1798"/>
      <c r="D1798"/>
      <c r="E1798" s="363"/>
    </row>
    <row r="1799" spans="1:5" ht="14.25">
      <c r="A1799"/>
      <c r="B1799"/>
      <c r="C1799"/>
      <c r="D1799"/>
      <c r="E1799" s="289"/>
    </row>
    <row r="1800" spans="1:5" ht="14.25">
      <c r="A1800"/>
      <c r="B1800"/>
      <c r="C1800"/>
      <c r="D1800"/>
      <c r="E1800" s="289"/>
    </row>
    <row r="1801" spans="1:5" ht="14.25">
      <c r="A1801"/>
      <c r="B1801"/>
      <c r="C1801"/>
      <c r="D1801"/>
      <c r="E1801" s="289"/>
    </row>
    <row r="1802" spans="1:5" ht="14.25">
      <c r="A1802"/>
      <c r="B1802"/>
      <c r="C1802"/>
      <c r="D1802"/>
      <c r="E1802" s="289"/>
    </row>
    <row r="1803" spans="1:5" ht="14.25">
      <c r="A1803"/>
      <c r="B1803"/>
      <c r="C1803"/>
      <c r="D1803"/>
      <c r="E1803" s="289"/>
    </row>
    <row r="1804" spans="1:5" ht="14.25">
      <c r="A1804"/>
      <c r="B1804"/>
      <c r="C1804"/>
      <c r="D1804"/>
      <c r="E1804" s="289"/>
    </row>
    <row r="1805" spans="1:5" ht="14.25">
      <c r="A1805"/>
      <c r="B1805"/>
      <c r="C1805"/>
      <c r="D1805"/>
      <c r="E1805" s="289"/>
    </row>
    <row r="1806" spans="1:5" ht="14.25">
      <c r="A1806"/>
      <c r="B1806"/>
      <c r="C1806"/>
      <c r="D1806"/>
      <c r="E1806" s="289"/>
    </row>
    <row r="1807" spans="1:5" ht="14.25">
      <c r="A1807"/>
      <c r="B1807"/>
      <c r="C1807"/>
      <c r="D1807"/>
      <c r="E1807" s="289"/>
    </row>
    <row r="1808" spans="1:5" ht="14.25">
      <c r="A1808"/>
      <c r="B1808"/>
      <c r="C1808"/>
      <c r="D1808"/>
      <c r="E1808" s="289"/>
    </row>
    <row r="1809" spans="1:5" ht="14.25">
      <c r="A1809"/>
      <c r="B1809"/>
      <c r="C1809"/>
      <c r="D1809"/>
      <c r="E1809" s="289"/>
    </row>
    <row r="1810" spans="1:5" ht="14.25">
      <c r="A1810"/>
      <c r="B1810"/>
      <c r="C1810"/>
      <c r="D1810"/>
      <c r="E1810" s="289"/>
    </row>
    <row r="1811" spans="1:5" ht="14.25">
      <c r="A1811"/>
      <c r="B1811"/>
      <c r="C1811"/>
      <c r="D1811"/>
      <c r="E1811" s="289"/>
    </row>
    <row r="1812" spans="1:5" ht="14.25">
      <c r="A1812"/>
      <c r="B1812"/>
      <c r="C1812"/>
      <c r="D1812"/>
      <c r="E1812" s="289"/>
    </row>
    <row r="1813" spans="1:5" ht="14.25">
      <c r="A1813"/>
      <c r="B1813"/>
      <c r="C1813"/>
      <c r="D1813"/>
      <c r="E1813" s="289"/>
    </row>
    <row r="1814" spans="1:5" ht="14.25">
      <c r="A1814"/>
      <c r="B1814"/>
      <c r="C1814"/>
      <c r="D1814"/>
      <c r="E1814" s="289"/>
    </row>
    <row r="1815" spans="1:5" ht="14.25">
      <c r="A1815"/>
      <c r="B1815"/>
      <c r="C1815"/>
      <c r="D1815"/>
      <c r="E1815" s="289"/>
    </row>
    <row r="1816" spans="1:5" ht="14.25">
      <c r="A1816"/>
      <c r="B1816"/>
      <c r="C1816"/>
      <c r="D1816"/>
      <c r="E1816" s="289"/>
    </row>
    <row r="1817" spans="1:5" ht="14.25">
      <c r="A1817"/>
      <c r="B1817"/>
      <c r="C1817"/>
      <c r="D1817"/>
      <c r="E1817" s="289"/>
    </row>
    <row r="1818" spans="1:5" ht="14.25">
      <c r="A1818"/>
      <c r="B1818"/>
      <c r="C1818"/>
      <c r="D1818"/>
      <c r="E1818" s="289"/>
    </row>
    <row r="1819" spans="1:5" ht="14.25">
      <c r="A1819"/>
      <c r="B1819"/>
      <c r="C1819"/>
      <c r="D1819"/>
      <c r="E1819" s="289"/>
    </row>
    <row r="1820" spans="1:5" ht="14.25">
      <c r="A1820"/>
      <c r="B1820"/>
      <c r="C1820"/>
      <c r="D1820"/>
      <c r="E1820" s="289"/>
    </row>
    <row r="1821" spans="1:5" ht="14.25">
      <c r="A1821"/>
      <c r="B1821"/>
      <c r="C1821"/>
      <c r="D1821"/>
      <c r="E1821" s="289"/>
    </row>
    <row r="1822" spans="1:5" ht="14.25">
      <c r="A1822"/>
      <c r="B1822"/>
      <c r="C1822"/>
      <c r="D1822"/>
      <c r="E1822" s="289"/>
    </row>
    <row r="1823" spans="1:5" ht="14.25">
      <c r="A1823"/>
      <c r="B1823"/>
      <c r="C1823"/>
      <c r="D1823"/>
      <c r="E1823" s="289"/>
    </row>
    <row r="1824" spans="1:5" ht="14.25">
      <c r="A1824"/>
      <c r="B1824"/>
      <c r="C1824"/>
      <c r="D1824"/>
      <c r="E1824" s="289"/>
    </row>
    <row r="1825" spans="1:5" ht="14.25">
      <c r="A1825"/>
      <c r="B1825"/>
      <c r="C1825"/>
      <c r="D1825"/>
      <c r="E1825" s="289"/>
    </row>
    <row r="1826" spans="1:5" ht="14.25">
      <c r="A1826"/>
      <c r="B1826"/>
      <c r="C1826"/>
      <c r="D1826"/>
      <c r="E1826" s="289"/>
    </row>
    <row r="1827" spans="1:5" ht="14.25">
      <c r="A1827"/>
      <c r="B1827"/>
      <c r="C1827"/>
      <c r="D1827"/>
      <c r="E1827" s="289"/>
    </row>
    <row r="1828" spans="1:5" ht="14.25">
      <c r="A1828"/>
      <c r="B1828"/>
      <c r="C1828"/>
      <c r="D1828"/>
      <c r="E1828" s="289"/>
    </row>
    <row r="1829" spans="1:5" ht="14.25">
      <c r="A1829"/>
      <c r="B1829"/>
      <c r="C1829"/>
      <c r="D1829"/>
      <c r="E1829" s="289"/>
    </row>
    <row r="1830" spans="1:5" ht="14.25">
      <c r="A1830"/>
      <c r="B1830"/>
      <c r="C1830"/>
      <c r="D1830"/>
      <c r="E1830" s="289"/>
    </row>
    <row r="1831" spans="1:5" ht="14.25">
      <c r="A1831"/>
      <c r="B1831"/>
      <c r="C1831"/>
      <c r="D1831"/>
      <c r="E1831" s="289"/>
    </row>
    <row r="1832" spans="1:5" ht="14.25">
      <c r="A1832"/>
      <c r="B1832"/>
      <c r="C1832"/>
      <c r="D1832"/>
      <c r="E1832" s="289"/>
    </row>
    <row r="1833" spans="1:5" ht="14.25">
      <c r="A1833"/>
      <c r="B1833"/>
      <c r="C1833"/>
      <c r="D1833"/>
      <c r="E1833" s="289"/>
    </row>
    <row r="1834" spans="1:5" ht="14.25">
      <c r="A1834"/>
      <c r="B1834"/>
      <c r="C1834"/>
      <c r="D1834"/>
      <c r="E1834" s="289"/>
    </row>
    <row r="1835" spans="1:5" ht="14.25">
      <c r="A1835"/>
      <c r="B1835"/>
      <c r="C1835"/>
      <c r="D1835"/>
      <c r="E1835" s="289"/>
    </row>
    <row r="1836" spans="1:5" ht="14.25">
      <c r="A1836"/>
      <c r="B1836"/>
      <c r="C1836"/>
      <c r="D1836"/>
      <c r="E1836" s="289"/>
    </row>
    <row r="1837" spans="1:5" ht="14.25">
      <c r="A1837"/>
      <c r="B1837"/>
      <c r="C1837"/>
      <c r="D1837"/>
      <c r="E1837" s="289"/>
    </row>
    <row r="1838" spans="1:5" ht="14.25">
      <c r="A1838"/>
      <c r="B1838"/>
      <c r="C1838"/>
      <c r="D1838"/>
      <c r="E1838" s="289"/>
    </row>
    <row r="1839" spans="1:5" ht="14.25">
      <c r="A1839"/>
      <c r="B1839"/>
      <c r="C1839"/>
      <c r="D1839"/>
      <c r="E1839" s="289"/>
    </row>
    <row r="1840" spans="1:5" ht="14.25">
      <c r="A1840"/>
      <c r="B1840"/>
      <c r="C1840"/>
      <c r="D1840"/>
      <c r="E1840" s="289"/>
    </row>
    <row r="1841" spans="1:5" ht="14.25">
      <c r="A1841"/>
      <c r="B1841"/>
      <c r="C1841"/>
      <c r="D1841"/>
      <c r="E1841" s="289"/>
    </row>
    <row r="1842" spans="1:5" ht="14.25">
      <c r="A1842"/>
      <c r="B1842"/>
      <c r="C1842"/>
      <c r="D1842"/>
      <c r="E1842" s="289"/>
    </row>
    <row r="1843" spans="1:5" ht="14.25">
      <c r="A1843"/>
      <c r="B1843"/>
      <c r="C1843"/>
      <c r="D1843"/>
      <c r="E1843" s="289"/>
    </row>
    <row r="1844" spans="1:5" ht="14.25">
      <c r="A1844"/>
      <c r="B1844"/>
      <c r="C1844"/>
      <c r="D1844"/>
      <c r="E1844" s="289"/>
    </row>
    <row r="1845" spans="1:5" ht="14.25">
      <c r="A1845"/>
      <c r="B1845"/>
      <c r="C1845"/>
      <c r="D1845"/>
      <c r="E1845" s="289"/>
    </row>
    <row r="1846" spans="1:5" ht="14.25">
      <c r="A1846"/>
      <c r="B1846"/>
      <c r="C1846"/>
      <c r="D1846"/>
      <c r="E1846" s="289"/>
    </row>
    <row r="1847" spans="1:5" ht="14.25">
      <c r="A1847"/>
      <c r="B1847"/>
      <c r="C1847"/>
      <c r="D1847"/>
      <c r="E1847" s="289"/>
    </row>
    <row r="1848" spans="1:5" ht="14.25">
      <c r="A1848"/>
      <c r="B1848"/>
      <c r="C1848"/>
      <c r="D1848"/>
      <c r="E1848" s="289"/>
    </row>
    <row r="1849" spans="1:5" ht="14.25">
      <c r="A1849"/>
      <c r="B1849"/>
      <c r="C1849"/>
      <c r="D1849"/>
      <c r="E1849" s="289"/>
    </row>
    <row r="1850" spans="1:5" ht="14.25">
      <c r="A1850"/>
      <c r="B1850"/>
      <c r="C1850"/>
      <c r="D1850"/>
      <c r="E1850" s="289"/>
    </row>
    <row r="1851" spans="1:5" ht="14.25">
      <c r="A1851"/>
      <c r="B1851"/>
      <c r="C1851"/>
      <c r="D1851"/>
      <c r="E1851" s="289"/>
    </row>
    <row r="1852" spans="1:5" ht="14.25">
      <c r="A1852"/>
      <c r="B1852"/>
      <c r="C1852"/>
      <c r="D1852"/>
      <c r="E1852" s="289"/>
    </row>
    <row r="1853" spans="1:5" ht="14.25">
      <c r="A1853"/>
      <c r="B1853"/>
      <c r="C1853"/>
      <c r="D1853"/>
      <c r="E1853" s="289"/>
    </row>
    <row r="1854" spans="1:5" ht="14.25">
      <c r="A1854"/>
      <c r="B1854"/>
      <c r="C1854"/>
      <c r="D1854"/>
      <c r="E1854" s="289"/>
    </row>
    <row r="1855" spans="1:5" ht="14.25">
      <c r="A1855"/>
      <c r="B1855"/>
      <c r="C1855"/>
      <c r="D1855"/>
      <c r="E1855" s="363"/>
    </row>
    <row r="1856" spans="1:5" ht="14.25">
      <c r="A1856"/>
      <c r="B1856"/>
      <c r="C1856"/>
      <c r="D1856"/>
      <c r="E1856" s="363"/>
    </row>
    <row r="1857" spans="1:5" ht="14.25">
      <c r="A1857"/>
      <c r="B1857"/>
      <c r="C1857"/>
      <c r="D1857"/>
      <c r="E1857" s="363"/>
    </row>
    <row r="1858" spans="1:5" ht="14.25">
      <c r="A1858"/>
      <c r="B1858"/>
      <c r="C1858"/>
      <c r="D1858"/>
      <c r="E1858" s="289"/>
    </row>
    <row r="1859" spans="1:5" ht="14.25">
      <c r="A1859"/>
      <c r="B1859"/>
      <c r="C1859"/>
      <c r="D1859"/>
      <c r="E1859" s="289"/>
    </row>
    <row r="1860" spans="1:5" ht="14.25">
      <c r="A1860"/>
      <c r="B1860"/>
      <c r="C1860"/>
      <c r="D1860"/>
      <c r="E1860" s="289"/>
    </row>
    <row r="1861" spans="1:5" ht="14.25">
      <c r="A1861"/>
      <c r="B1861"/>
      <c r="C1861"/>
      <c r="D1861"/>
      <c r="E1861" s="289"/>
    </row>
    <row r="1862" spans="1:5" ht="14.25">
      <c r="A1862"/>
      <c r="B1862"/>
      <c r="C1862"/>
      <c r="D1862"/>
      <c r="E1862" s="289"/>
    </row>
    <row r="1863" spans="1:5" ht="14.25">
      <c r="A1863"/>
      <c r="B1863"/>
      <c r="C1863"/>
      <c r="D1863"/>
      <c r="E1863" s="289"/>
    </row>
    <row r="1864" spans="1:5" ht="14.25">
      <c r="A1864"/>
      <c r="B1864"/>
      <c r="C1864"/>
      <c r="D1864"/>
      <c r="E1864" s="289"/>
    </row>
    <row r="1865" spans="1:5" ht="14.25">
      <c r="A1865"/>
      <c r="B1865"/>
      <c r="C1865"/>
      <c r="D1865"/>
      <c r="E1865" s="289"/>
    </row>
    <row r="1866" spans="1:5" ht="14.25">
      <c r="A1866"/>
      <c r="B1866"/>
      <c r="C1866"/>
      <c r="D1866"/>
      <c r="E1866" s="289"/>
    </row>
    <row r="1867" spans="1:5" ht="14.25">
      <c r="A1867"/>
      <c r="B1867"/>
      <c r="C1867"/>
      <c r="D1867"/>
      <c r="E1867" s="363"/>
    </row>
    <row r="1868" spans="1:5" ht="14.25">
      <c r="A1868"/>
      <c r="B1868"/>
      <c r="C1868"/>
      <c r="D1868"/>
      <c r="E1868" s="289"/>
    </row>
    <row r="1869" spans="1:5" ht="14.25">
      <c r="A1869"/>
      <c r="B1869"/>
      <c r="C1869"/>
      <c r="D1869"/>
      <c r="E1869" s="363"/>
    </row>
    <row r="1870" spans="1:5" ht="14.25">
      <c r="A1870"/>
      <c r="B1870"/>
      <c r="C1870"/>
      <c r="D1870"/>
      <c r="E1870" s="289"/>
    </row>
    <row r="1871" spans="1:5" ht="14.25">
      <c r="A1871"/>
      <c r="B1871"/>
      <c r="C1871"/>
      <c r="D1871"/>
      <c r="E1871" s="289"/>
    </row>
    <row r="1872" spans="1:5" ht="14.25">
      <c r="A1872"/>
      <c r="B1872"/>
      <c r="C1872"/>
      <c r="D1872"/>
      <c r="E1872" s="289"/>
    </row>
    <row r="1873" spans="1:5" ht="14.25">
      <c r="A1873"/>
      <c r="B1873"/>
      <c r="C1873"/>
      <c r="D1873"/>
      <c r="E1873" s="289"/>
    </row>
    <row r="1874" spans="1:5" ht="14.25">
      <c r="A1874"/>
      <c r="B1874"/>
      <c r="C1874"/>
      <c r="D1874"/>
      <c r="E1874" s="289"/>
    </row>
    <row r="1875" spans="1:5" ht="14.25">
      <c r="A1875"/>
      <c r="B1875"/>
      <c r="C1875"/>
      <c r="D1875"/>
      <c r="E1875" s="289"/>
    </row>
    <row r="1876" spans="1:5" ht="14.25">
      <c r="A1876"/>
      <c r="B1876"/>
      <c r="C1876"/>
      <c r="D1876"/>
      <c r="E1876" s="289"/>
    </row>
    <row r="1877" spans="1:5" ht="14.25">
      <c r="A1877"/>
      <c r="B1877"/>
      <c r="C1877"/>
      <c r="D1877"/>
      <c r="E1877" s="289"/>
    </row>
    <row r="1878" spans="1:5" ht="14.25">
      <c r="A1878"/>
      <c r="B1878"/>
      <c r="C1878"/>
      <c r="D1878"/>
      <c r="E1878" s="363"/>
    </row>
    <row r="1879" spans="1:5" ht="14.25">
      <c r="A1879"/>
      <c r="B1879"/>
      <c r="C1879"/>
      <c r="D1879"/>
      <c r="E1879" s="289"/>
    </row>
    <row r="1880" spans="1:5" ht="14.25">
      <c r="A1880"/>
      <c r="B1880"/>
      <c r="C1880"/>
      <c r="D1880"/>
      <c r="E1880" s="363"/>
    </row>
    <row r="1881" spans="1:5" ht="14.25">
      <c r="A1881"/>
      <c r="B1881"/>
      <c r="C1881"/>
      <c r="D1881"/>
      <c r="E1881" s="289"/>
    </row>
    <row r="1882" spans="1:5" ht="14.25">
      <c r="A1882"/>
      <c r="B1882"/>
      <c r="C1882"/>
      <c r="D1882"/>
      <c r="E1882" s="363"/>
    </row>
    <row r="1883" spans="1:5" ht="14.25">
      <c r="A1883"/>
      <c r="B1883"/>
      <c r="C1883"/>
      <c r="D1883"/>
      <c r="E1883" s="289"/>
    </row>
    <row r="1884" spans="1:5" ht="14.25">
      <c r="A1884"/>
      <c r="B1884"/>
      <c r="C1884"/>
      <c r="D1884"/>
      <c r="E1884" s="289"/>
    </row>
    <row r="1885" spans="1:5" ht="14.25">
      <c r="A1885"/>
      <c r="B1885"/>
      <c r="C1885"/>
      <c r="D1885"/>
      <c r="E1885" s="289"/>
    </row>
    <row r="1886" spans="1:5" ht="14.25">
      <c r="A1886"/>
      <c r="B1886"/>
      <c r="C1886"/>
      <c r="D1886"/>
      <c r="E1886" s="289"/>
    </row>
    <row r="1887" spans="1:5" ht="14.25">
      <c r="A1887"/>
      <c r="B1887"/>
      <c r="C1887"/>
      <c r="D1887"/>
      <c r="E1887" s="289"/>
    </row>
    <row r="1888" spans="1:5" ht="14.25">
      <c r="A1888"/>
      <c r="B1888"/>
      <c r="C1888"/>
      <c r="D1888"/>
      <c r="E1888" s="289"/>
    </row>
    <row r="1889" spans="1:5" ht="14.25">
      <c r="A1889"/>
      <c r="B1889"/>
      <c r="C1889"/>
      <c r="D1889"/>
      <c r="E1889" s="289"/>
    </row>
    <row r="1890" spans="1:5" ht="14.25">
      <c r="A1890"/>
      <c r="B1890"/>
      <c r="C1890"/>
      <c r="D1890"/>
      <c r="E1890" s="289"/>
    </row>
    <row r="1891" spans="1:5" ht="14.25">
      <c r="A1891"/>
      <c r="B1891"/>
      <c r="C1891"/>
      <c r="D1891"/>
      <c r="E1891" s="289"/>
    </row>
    <row r="1892" spans="1:5" ht="14.25">
      <c r="A1892"/>
      <c r="B1892"/>
      <c r="C1892"/>
      <c r="D1892"/>
      <c r="E1892" s="289"/>
    </row>
    <row r="1893" spans="1:5" ht="14.25">
      <c r="A1893"/>
      <c r="B1893"/>
      <c r="C1893"/>
      <c r="D1893"/>
      <c r="E1893" s="289"/>
    </row>
    <row r="1894" spans="1:5" ht="14.25">
      <c r="A1894"/>
      <c r="B1894"/>
      <c r="C1894"/>
      <c r="D1894"/>
      <c r="E1894" s="289"/>
    </row>
    <row r="1895" spans="1:5" ht="14.25">
      <c r="A1895"/>
      <c r="B1895"/>
      <c r="C1895"/>
      <c r="D1895"/>
      <c r="E1895" s="289"/>
    </row>
    <row r="1896" spans="1:5" ht="14.25">
      <c r="A1896"/>
      <c r="B1896"/>
      <c r="C1896"/>
      <c r="D1896"/>
      <c r="E1896" s="289"/>
    </row>
    <row r="1897" spans="1:5" ht="14.25">
      <c r="A1897"/>
      <c r="B1897"/>
      <c r="C1897"/>
      <c r="D1897"/>
      <c r="E1897" s="289"/>
    </row>
    <row r="1898" spans="1:5" ht="14.25">
      <c r="A1898"/>
      <c r="B1898"/>
      <c r="C1898"/>
      <c r="D1898"/>
      <c r="E1898" s="289"/>
    </row>
    <row r="1899" spans="1:5" ht="14.25">
      <c r="A1899"/>
      <c r="B1899"/>
      <c r="C1899"/>
      <c r="D1899"/>
      <c r="E1899" s="289"/>
    </row>
    <row r="1900" spans="1:5" ht="14.25">
      <c r="A1900"/>
      <c r="B1900"/>
      <c r="C1900"/>
      <c r="D1900"/>
      <c r="E1900" s="289"/>
    </row>
    <row r="1901" spans="1:5" ht="14.25">
      <c r="A1901"/>
      <c r="B1901"/>
      <c r="C1901"/>
      <c r="D1901"/>
      <c r="E1901" s="289"/>
    </row>
    <row r="1902" spans="1:5" ht="14.25">
      <c r="A1902"/>
      <c r="B1902"/>
      <c r="C1902"/>
      <c r="D1902"/>
      <c r="E1902" s="289"/>
    </row>
    <row r="1903" spans="1:5" ht="14.25">
      <c r="A1903"/>
      <c r="B1903"/>
      <c r="C1903"/>
      <c r="D1903"/>
      <c r="E1903" s="289"/>
    </row>
    <row r="1904" spans="1:5" ht="14.25">
      <c r="A1904"/>
      <c r="B1904"/>
      <c r="C1904"/>
      <c r="D1904"/>
      <c r="E1904" s="289"/>
    </row>
    <row r="1905" spans="1:5" ht="14.25">
      <c r="A1905"/>
      <c r="B1905"/>
      <c r="C1905"/>
      <c r="D1905"/>
      <c r="E1905" s="289"/>
    </row>
    <row r="1906" spans="1:5" ht="14.25">
      <c r="A1906"/>
      <c r="B1906"/>
      <c r="C1906"/>
      <c r="D1906"/>
      <c r="E1906" s="289"/>
    </row>
    <row r="1907" spans="1:5" ht="14.25">
      <c r="A1907"/>
      <c r="B1907"/>
      <c r="C1907"/>
      <c r="D1907"/>
      <c r="E1907" s="289"/>
    </row>
    <row r="1908" spans="1:5" ht="14.25">
      <c r="A1908"/>
      <c r="B1908"/>
      <c r="C1908"/>
      <c r="D1908"/>
      <c r="E1908" s="363"/>
    </row>
    <row r="1909" spans="1:5" ht="14.25">
      <c r="A1909"/>
      <c r="B1909"/>
      <c r="C1909"/>
      <c r="D1909"/>
      <c r="E1909" s="363"/>
    </row>
    <row r="1910" spans="1:5" ht="14.25">
      <c r="A1910"/>
      <c r="B1910"/>
      <c r="C1910"/>
      <c r="D1910"/>
      <c r="E1910" s="363"/>
    </row>
    <row r="1911" spans="1:5" ht="14.25">
      <c r="A1911"/>
      <c r="B1911"/>
      <c r="C1911"/>
      <c r="D1911"/>
      <c r="E1911" s="289"/>
    </row>
    <row r="1912" spans="1:5" ht="14.25">
      <c r="A1912"/>
      <c r="B1912"/>
      <c r="C1912"/>
      <c r="D1912"/>
      <c r="E1912" s="363"/>
    </row>
    <row r="1913" spans="1:5" ht="14.25">
      <c r="A1913"/>
      <c r="B1913"/>
      <c r="C1913"/>
      <c r="D1913"/>
      <c r="E1913" s="363"/>
    </row>
    <row r="1914" spans="1:5" ht="14.25">
      <c r="A1914"/>
      <c r="B1914"/>
      <c r="C1914"/>
      <c r="D1914"/>
      <c r="E1914" s="363"/>
    </row>
    <row r="1915" spans="1:5" ht="14.25">
      <c r="A1915"/>
      <c r="B1915"/>
      <c r="C1915"/>
      <c r="D1915"/>
      <c r="E1915" s="363"/>
    </row>
    <row r="1916" spans="1:5" ht="14.25">
      <c r="A1916"/>
      <c r="B1916"/>
      <c r="C1916"/>
      <c r="D1916"/>
      <c r="E1916" s="363"/>
    </row>
    <row r="1917" spans="1:5" ht="14.25">
      <c r="A1917"/>
      <c r="B1917"/>
      <c r="C1917"/>
      <c r="D1917"/>
      <c r="E1917" s="363"/>
    </row>
    <row r="1918" spans="1:5" ht="14.25">
      <c r="A1918"/>
      <c r="B1918"/>
      <c r="C1918"/>
      <c r="D1918"/>
      <c r="E1918" s="363"/>
    </row>
    <row r="1919" spans="1:5" ht="14.25">
      <c r="A1919"/>
      <c r="B1919"/>
      <c r="C1919"/>
      <c r="D1919"/>
      <c r="E1919" s="363"/>
    </row>
    <row r="1920" spans="1:5" ht="14.25">
      <c r="A1920"/>
      <c r="B1920"/>
      <c r="C1920"/>
      <c r="D1920"/>
      <c r="E1920" s="363"/>
    </row>
    <row r="1921" spans="1:5" ht="14.25">
      <c r="A1921"/>
      <c r="B1921"/>
      <c r="C1921"/>
      <c r="D1921"/>
      <c r="E1921" s="363"/>
    </row>
    <row r="1922" spans="1:5" ht="14.25">
      <c r="A1922"/>
      <c r="B1922"/>
      <c r="C1922"/>
      <c r="D1922"/>
      <c r="E1922" s="289"/>
    </row>
    <row r="1923" spans="1:5" ht="14.25">
      <c r="A1923"/>
      <c r="B1923"/>
      <c r="C1923"/>
      <c r="D1923"/>
      <c r="E1923" s="289"/>
    </row>
    <row r="1924" spans="1:5" ht="14.25">
      <c r="A1924"/>
      <c r="B1924"/>
      <c r="C1924"/>
      <c r="D1924"/>
      <c r="E1924" s="289"/>
    </row>
    <row r="1925" spans="1:5" ht="14.25">
      <c r="A1925"/>
      <c r="B1925"/>
      <c r="C1925"/>
      <c r="D1925"/>
      <c r="E1925" s="289"/>
    </row>
    <row r="1926" spans="1:5" ht="14.25">
      <c r="A1926"/>
      <c r="B1926"/>
      <c r="C1926"/>
      <c r="D1926"/>
      <c r="E1926" s="289"/>
    </row>
    <row r="1927" spans="1:5" ht="14.25">
      <c r="A1927"/>
      <c r="B1927"/>
      <c r="C1927"/>
      <c r="D1927"/>
      <c r="E1927" s="289"/>
    </row>
    <row r="1928" spans="1:5" ht="14.25">
      <c r="A1928"/>
      <c r="B1928"/>
      <c r="C1928"/>
      <c r="D1928"/>
      <c r="E1928" s="289"/>
    </row>
    <row r="1929" spans="1:5" ht="14.25">
      <c r="A1929"/>
      <c r="B1929"/>
      <c r="C1929"/>
      <c r="D1929"/>
      <c r="E1929" s="289"/>
    </row>
    <row r="1930" spans="1:5" ht="14.25">
      <c r="A1930"/>
      <c r="B1930"/>
      <c r="C1930"/>
      <c r="D1930"/>
      <c r="E1930" s="289"/>
    </row>
    <row r="1931" spans="1:5" ht="14.25">
      <c r="A1931"/>
      <c r="B1931"/>
      <c r="C1931"/>
      <c r="D1931"/>
      <c r="E1931" s="289"/>
    </row>
    <row r="1932" spans="1:5" ht="14.25">
      <c r="A1932"/>
      <c r="B1932"/>
      <c r="C1932"/>
      <c r="D1932"/>
      <c r="E1932" s="289"/>
    </row>
    <row r="1933" spans="1:5" ht="14.25">
      <c r="A1933"/>
      <c r="B1933"/>
      <c r="C1933"/>
      <c r="D1933"/>
      <c r="E1933" s="289"/>
    </row>
    <row r="1934" spans="1:5" ht="14.25">
      <c r="A1934"/>
      <c r="B1934"/>
      <c r="C1934"/>
      <c r="D1934"/>
      <c r="E1934" s="289"/>
    </row>
    <row r="1935" spans="1:5" ht="14.25">
      <c r="A1935"/>
      <c r="B1935"/>
      <c r="C1935"/>
      <c r="D1935"/>
      <c r="E1935" s="289"/>
    </row>
    <row r="1936" spans="1:5" ht="14.25">
      <c r="A1936"/>
      <c r="B1936"/>
      <c r="C1936"/>
      <c r="D1936"/>
      <c r="E1936" s="289"/>
    </row>
    <row r="1937" spans="1:5" ht="14.25">
      <c r="A1937"/>
      <c r="B1937"/>
      <c r="C1937"/>
      <c r="D1937"/>
      <c r="E1937" s="289"/>
    </row>
    <row r="1938" spans="1:5" ht="14.25">
      <c r="A1938"/>
      <c r="B1938"/>
      <c r="C1938"/>
      <c r="D1938"/>
      <c r="E1938" s="289"/>
    </row>
    <row r="1939" spans="1:5" ht="14.25">
      <c r="A1939"/>
      <c r="B1939"/>
      <c r="C1939"/>
      <c r="D1939"/>
      <c r="E1939" s="289"/>
    </row>
    <row r="1940" spans="1:5" ht="14.25">
      <c r="A1940"/>
      <c r="B1940"/>
      <c r="C1940"/>
      <c r="D1940"/>
      <c r="E1940" s="289"/>
    </row>
    <row r="1941" spans="1:5" ht="14.25">
      <c r="A1941"/>
      <c r="B1941"/>
      <c r="C1941"/>
      <c r="D1941"/>
      <c r="E1941" s="363"/>
    </row>
    <row r="1942" spans="1:5" ht="14.25">
      <c r="A1942"/>
      <c r="B1942"/>
      <c r="C1942"/>
      <c r="D1942"/>
      <c r="E1942" s="363"/>
    </row>
    <row r="1943" spans="1:5" ht="14.25">
      <c r="A1943"/>
      <c r="B1943"/>
      <c r="C1943"/>
      <c r="D1943"/>
      <c r="E1943" s="289"/>
    </row>
    <row r="1944" spans="1:5" ht="14.25">
      <c r="A1944"/>
      <c r="B1944"/>
      <c r="C1944"/>
      <c r="D1944"/>
      <c r="E1944" s="289"/>
    </row>
    <row r="1945" spans="1:5" ht="14.25">
      <c r="A1945"/>
      <c r="B1945"/>
      <c r="C1945"/>
      <c r="D1945"/>
      <c r="E1945" s="289"/>
    </row>
    <row r="1946" spans="1:5" ht="14.25">
      <c r="A1946"/>
      <c r="B1946"/>
      <c r="C1946"/>
      <c r="D1946"/>
      <c r="E1946" s="289"/>
    </row>
    <row r="1947" spans="1:5" ht="14.25">
      <c r="A1947"/>
      <c r="B1947"/>
      <c r="C1947"/>
      <c r="D1947"/>
      <c r="E1947" s="289"/>
    </row>
    <row r="1948" spans="1:5" ht="14.25">
      <c r="A1948"/>
      <c r="B1948"/>
      <c r="C1948"/>
      <c r="D1948"/>
      <c r="E1948" s="289"/>
    </row>
    <row r="1949" spans="1:5" ht="14.25">
      <c r="A1949"/>
      <c r="B1949"/>
      <c r="C1949"/>
      <c r="D1949"/>
      <c r="E1949" s="289"/>
    </row>
    <row r="1950" spans="1:5" ht="14.25">
      <c r="A1950"/>
      <c r="B1950"/>
      <c r="C1950"/>
      <c r="D1950"/>
      <c r="E1950" s="289"/>
    </row>
    <row r="1951" spans="1:5" ht="14.25">
      <c r="A1951"/>
      <c r="B1951"/>
      <c r="C1951"/>
      <c r="D1951"/>
      <c r="E1951" s="289"/>
    </row>
    <row r="1952" spans="1:5" ht="14.25">
      <c r="A1952"/>
      <c r="B1952"/>
      <c r="C1952"/>
      <c r="D1952"/>
      <c r="E1952" s="289"/>
    </row>
    <row r="1953" spans="1:5" ht="14.25">
      <c r="A1953"/>
      <c r="B1953"/>
      <c r="C1953"/>
      <c r="D1953"/>
      <c r="E1953" s="289"/>
    </row>
    <row r="1954" spans="1:5" ht="14.25">
      <c r="A1954"/>
      <c r="B1954"/>
      <c r="C1954"/>
      <c r="D1954"/>
      <c r="E1954" s="289"/>
    </row>
    <row r="1955" spans="1:5" ht="14.25">
      <c r="A1955"/>
      <c r="B1955"/>
      <c r="C1955"/>
      <c r="D1955"/>
      <c r="E1955" s="289"/>
    </row>
    <row r="1956" spans="1:5" ht="14.25">
      <c r="A1956"/>
      <c r="B1956"/>
      <c r="C1956"/>
      <c r="D1956"/>
      <c r="E1956" s="289"/>
    </row>
    <row r="1957" spans="1:5" ht="14.25">
      <c r="A1957"/>
      <c r="B1957"/>
      <c r="C1957"/>
      <c r="D1957"/>
      <c r="E1957" s="289"/>
    </row>
    <row r="1958" spans="1:5" ht="14.25">
      <c r="A1958"/>
      <c r="B1958"/>
      <c r="C1958"/>
      <c r="D1958"/>
      <c r="E1958" s="289"/>
    </row>
    <row r="1959" spans="1:5" ht="14.25">
      <c r="A1959"/>
      <c r="B1959"/>
      <c r="C1959"/>
      <c r="D1959"/>
      <c r="E1959" s="363"/>
    </row>
    <row r="1960" spans="1:5" ht="14.25">
      <c r="A1960"/>
      <c r="B1960"/>
      <c r="C1960"/>
      <c r="D1960"/>
      <c r="E1960" s="289"/>
    </row>
    <row r="1961" spans="1:5" ht="14.25">
      <c r="A1961"/>
      <c r="B1961"/>
      <c r="C1961"/>
      <c r="D1961"/>
      <c r="E1961" s="289"/>
    </row>
    <row r="1962" spans="1:5" ht="14.25">
      <c r="A1962"/>
      <c r="B1962"/>
      <c r="C1962"/>
      <c r="D1962"/>
      <c r="E1962" s="363"/>
    </row>
    <row r="1963" spans="1:5" ht="14.25">
      <c r="A1963"/>
      <c r="B1963"/>
      <c r="C1963"/>
      <c r="D1963"/>
      <c r="E1963" s="289"/>
    </row>
    <row r="1964" spans="1:5" ht="14.25">
      <c r="A1964"/>
      <c r="B1964"/>
      <c r="C1964"/>
      <c r="D1964"/>
      <c r="E1964" s="289"/>
    </row>
    <row r="1965" spans="1:5" ht="14.25">
      <c r="A1965"/>
      <c r="B1965"/>
      <c r="C1965"/>
      <c r="D1965"/>
      <c r="E1965" s="289"/>
    </row>
    <row r="1966" spans="1:5" ht="14.25">
      <c r="A1966"/>
      <c r="B1966"/>
      <c r="C1966"/>
      <c r="D1966"/>
      <c r="E1966" s="289"/>
    </row>
    <row r="1967" spans="1:5" ht="14.25">
      <c r="A1967"/>
      <c r="B1967"/>
      <c r="C1967"/>
      <c r="D1967"/>
      <c r="E1967" s="289"/>
    </row>
    <row r="1968" spans="1:5" ht="14.25">
      <c r="A1968"/>
      <c r="B1968"/>
      <c r="C1968"/>
      <c r="D1968"/>
      <c r="E1968" s="289"/>
    </row>
    <row r="1969" spans="1:5" ht="14.25">
      <c r="A1969"/>
      <c r="B1969"/>
      <c r="C1969"/>
      <c r="D1969"/>
      <c r="E1969" s="289"/>
    </row>
    <row r="1970" spans="1:5" ht="14.25">
      <c r="A1970"/>
      <c r="B1970"/>
      <c r="C1970"/>
      <c r="D1970"/>
      <c r="E1970" s="289"/>
    </row>
    <row r="1971" spans="1:5" ht="14.25">
      <c r="A1971"/>
      <c r="B1971"/>
      <c r="C1971"/>
      <c r="D1971"/>
      <c r="E1971" s="289"/>
    </row>
    <row r="1972" spans="1:5" ht="14.25">
      <c r="A1972"/>
      <c r="B1972"/>
      <c r="C1972"/>
      <c r="D1972"/>
      <c r="E1972" s="289"/>
    </row>
    <row r="1973" spans="1:5" ht="14.25">
      <c r="A1973"/>
      <c r="B1973"/>
      <c r="C1973"/>
      <c r="D1973"/>
      <c r="E1973" s="289"/>
    </row>
    <row r="1974" spans="1:5" ht="14.25">
      <c r="A1974"/>
      <c r="B1974"/>
      <c r="C1974"/>
      <c r="D1974"/>
      <c r="E1974" s="289"/>
    </row>
    <row r="1975" spans="1:5" ht="14.25">
      <c r="A1975"/>
      <c r="B1975"/>
      <c r="C1975"/>
      <c r="D1975"/>
      <c r="E1975" s="289"/>
    </row>
    <row r="1976" spans="1:5" ht="14.25">
      <c r="A1976"/>
      <c r="B1976"/>
      <c r="C1976"/>
      <c r="D1976"/>
      <c r="E1976" s="289"/>
    </row>
    <row r="1977" spans="1:5" ht="14.25">
      <c r="A1977"/>
      <c r="B1977"/>
      <c r="C1977"/>
      <c r="D1977"/>
      <c r="E1977" s="289"/>
    </row>
    <row r="1978" spans="1:5" ht="14.25">
      <c r="A1978"/>
      <c r="B1978"/>
      <c r="C1978"/>
      <c r="D1978"/>
      <c r="E1978" s="289"/>
    </row>
    <row r="1979" spans="1:5" ht="14.25">
      <c r="A1979"/>
      <c r="B1979"/>
      <c r="C1979"/>
      <c r="D1979"/>
      <c r="E1979" s="289"/>
    </row>
    <row r="1980" spans="1:5" ht="14.25">
      <c r="A1980"/>
      <c r="B1980"/>
      <c r="C1980"/>
      <c r="D1980"/>
      <c r="E1980" s="289"/>
    </row>
    <row r="1981" spans="1:5" ht="14.25">
      <c r="A1981"/>
      <c r="B1981"/>
      <c r="C1981"/>
      <c r="D1981"/>
      <c r="E1981" s="289"/>
    </row>
    <row r="1982" spans="1:5" ht="14.25">
      <c r="A1982"/>
      <c r="B1982"/>
      <c r="C1982"/>
      <c r="D1982"/>
      <c r="E1982" s="289"/>
    </row>
    <row r="1983" spans="1:5" ht="14.25">
      <c r="A1983"/>
      <c r="B1983"/>
      <c r="C1983"/>
      <c r="D1983"/>
      <c r="E1983" s="289"/>
    </row>
    <row r="1984" spans="1:5" ht="14.25">
      <c r="A1984"/>
      <c r="B1984"/>
      <c r="C1984"/>
      <c r="D1984"/>
      <c r="E1984" s="289"/>
    </row>
    <row r="1985" spans="1:5" ht="14.25">
      <c r="A1985"/>
      <c r="B1985"/>
      <c r="C1985"/>
      <c r="D1985"/>
      <c r="E1985" s="289"/>
    </row>
    <row r="1986" spans="1:5" ht="14.25">
      <c r="A1986"/>
      <c r="B1986"/>
      <c r="C1986"/>
      <c r="D1986"/>
      <c r="E1986" s="289"/>
    </row>
    <row r="1987" spans="1:5" ht="14.25">
      <c r="A1987"/>
      <c r="B1987"/>
      <c r="C1987"/>
      <c r="D1987"/>
      <c r="E1987" s="289"/>
    </row>
    <row r="1988" spans="1:5" ht="14.25">
      <c r="A1988"/>
      <c r="B1988"/>
      <c r="C1988"/>
      <c r="D1988"/>
      <c r="E1988" s="289"/>
    </row>
    <row r="1989" spans="1:5" ht="14.25">
      <c r="A1989"/>
      <c r="B1989"/>
      <c r="C1989"/>
      <c r="D1989"/>
      <c r="E1989" s="289"/>
    </row>
    <row r="1990" spans="1:5" ht="14.25">
      <c r="A1990"/>
      <c r="B1990"/>
      <c r="C1990"/>
      <c r="D1990"/>
      <c r="E1990" s="289"/>
    </row>
    <row r="1991" spans="1:5" ht="14.25">
      <c r="A1991"/>
      <c r="B1991"/>
      <c r="C1991"/>
      <c r="D1991"/>
      <c r="E1991" s="289"/>
    </row>
    <row r="1992" spans="1:5" ht="14.25">
      <c r="A1992"/>
      <c r="B1992"/>
      <c r="C1992"/>
      <c r="D1992"/>
      <c r="E1992" s="289"/>
    </row>
    <row r="1993" spans="1:5" ht="14.25">
      <c r="A1993"/>
      <c r="B1993"/>
      <c r="C1993"/>
      <c r="D1993"/>
      <c r="E1993" s="289"/>
    </row>
    <row r="1994" spans="1:5" ht="14.25">
      <c r="A1994"/>
      <c r="B1994"/>
      <c r="C1994"/>
      <c r="D1994"/>
      <c r="E1994" s="289"/>
    </row>
    <row r="1995" spans="1:5" ht="14.25">
      <c r="A1995"/>
      <c r="B1995"/>
      <c r="C1995"/>
      <c r="D1995"/>
      <c r="E1995" s="289"/>
    </row>
    <row r="1996" spans="1:5" ht="14.25">
      <c r="A1996"/>
      <c r="B1996"/>
      <c r="C1996"/>
      <c r="D1996"/>
      <c r="E1996" s="289"/>
    </row>
    <row r="1997" spans="1:5" ht="14.25">
      <c r="A1997"/>
      <c r="B1997"/>
      <c r="C1997"/>
      <c r="D1997"/>
      <c r="E1997" s="289"/>
    </row>
    <row r="1998" spans="1:5" ht="14.25">
      <c r="A1998"/>
      <c r="B1998"/>
      <c r="C1998"/>
      <c r="D1998"/>
      <c r="E1998" s="289"/>
    </row>
    <row r="1999" spans="1:5" ht="14.25">
      <c r="A1999"/>
      <c r="B1999"/>
      <c r="C1999"/>
      <c r="D1999"/>
      <c r="E1999" s="289"/>
    </row>
    <row r="2000" spans="1:5" ht="14.25">
      <c r="A2000"/>
      <c r="B2000"/>
      <c r="C2000"/>
      <c r="D2000"/>
      <c r="E2000" s="289"/>
    </row>
    <row r="2001" spans="1:5" ht="14.25">
      <c r="A2001"/>
      <c r="B2001"/>
      <c r="C2001"/>
      <c r="D2001"/>
      <c r="E2001" s="289"/>
    </row>
    <row r="2002" spans="1:5" ht="14.25">
      <c r="A2002"/>
      <c r="B2002"/>
      <c r="C2002"/>
      <c r="D2002"/>
      <c r="E2002" s="289"/>
    </row>
    <row r="2003" spans="1:5" ht="14.25">
      <c r="A2003"/>
      <c r="B2003"/>
      <c r="C2003"/>
      <c r="D2003"/>
      <c r="E2003" s="289"/>
    </row>
    <row r="2004" spans="1:5" ht="14.25">
      <c r="A2004"/>
      <c r="B2004"/>
      <c r="C2004"/>
      <c r="D2004"/>
      <c r="E2004" s="289"/>
    </row>
    <row r="2005" spans="1:5" ht="14.25">
      <c r="A2005"/>
      <c r="B2005"/>
      <c r="C2005"/>
      <c r="D2005"/>
      <c r="E2005" s="289"/>
    </row>
    <row r="2006" spans="1:5" ht="14.25">
      <c r="A2006"/>
      <c r="B2006"/>
      <c r="C2006"/>
      <c r="D2006"/>
      <c r="E2006" s="289"/>
    </row>
    <row r="2007" spans="1:5" ht="14.25">
      <c r="A2007"/>
      <c r="B2007"/>
      <c r="C2007"/>
      <c r="D2007"/>
      <c r="E2007" s="289"/>
    </row>
    <row r="2008" spans="1:5" ht="14.25">
      <c r="A2008"/>
      <c r="B2008"/>
      <c r="C2008"/>
      <c r="D2008"/>
      <c r="E2008" s="289"/>
    </row>
    <row r="2009" spans="1:5" ht="14.25">
      <c r="A2009"/>
      <c r="B2009"/>
      <c r="C2009"/>
      <c r="D2009"/>
      <c r="E2009" s="289"/>
    </row>
    <row r="2010" spans="1:5" ht="14.25">
      <c r="A2010"/>
      <c r="B2010"/>
      <c r="C2010"/>
      <c r="D2010"/>
      <c r="E2010" s="289"/>
    </row>
    <row r="2011" spans="1:5" ht="14.25">
      <c r="A2011"/>
      <c r="B2011"/>
      <c r="C2011"/>
      <c r="D2011"/>
      <c r="E2011" s="289"/>
    </row>
    <row r="2012" spans="1:5" ht="14.25">
      <c r="A2012"/>
      <c r="B2012"/>
      <c r="C2012"/>
      <c r="D2012"/>
      <c r="E2012" s="289"/>
    </row>
    <row r="2013" spans="1:5" ht="14.25">
      <c r="A2013"/>
      <c r="B2013"/>
      <c r="C2013"/>
      <c r="D2013"/>
      <c r="E2013" s="289"/>
    </row>
    <row r="2014" spans="1:5" ht="14.25">
      <c r="A2014"/>
      <c r="B2014"/>
      <c r="C2014"/>
      <c r="D2014"/>
      <c r="E2014" s="289"/>
    </row>
    <row r="2015" spans="1:5" ht="14.25">
      <c r="A2015"/>
      <c r="B2015"/>
      <c r="C2015"/>
      <c r="D2015"/>
      <c r="E2015" s="289"/>
    </row>
    <row r="2016" spans="1:5" ht="14.25">
      <c r="A2016"/>
      <c r="B2016"/>
      <c r="C2016"/>
      <c r="D2016"/>
      <c r="E2016" s="289"/>
    </row>
    <row r="2017" spans="1:5" ht="14.25">
      <c r="A2017"/>
      <c r="B2017"/>
      <c r="C2017"/>
      <c r="D2017"/>
      <c r="E2017" s="289"/>
    </row>
    <row r="2018" spans="1:5" ht="14.25">
      <c r="A2018"/>
      <c r="B2018"/>
      <c r="C2018"/>
      <c r="D2018"/>
      <c r="E2018" s="289"/>
    </row>
    <row r="2019" spans="1:5" ht="14.25">
      <c r="A2019"/>
      <c r="B2019"/>
      <c r="C2019"/>
      <c r="D2019"/>
      <c r="E2019" s="289"/>
    </row>
    <row r="2020" spans="1:5" ht="14.25">
      <c r="A2020"/>
      <c r="B2020"/>
      <c r="C2020"/>
      <c r="D2020"/>
      <c r="E2020" s="289"/>
    </row>
    <row r="2021" spans="1:5" ht="14.25">
      <c r="A2021"/>
      <c r="B2021"/>
      <c r="C2021"/>
      <c r="D2021"/>
      <c r="E2021" s="289"/>
    </row>
    <row r="2022" spans="1:5" ht="14.25">
      <c r="A2022"/>
      <c r="B2022"/>
      <c r="C2022"/>
      <c r="D2022"/>
      <c r="E2022" s="289"/>
    </row>
    <row r="2023" spans="1:5" ht="14.25">
      <c r="A2023"/>
      <c r="B2023"/>
      <c r="C2023"/>
      <c r="D2023"/>
      <c r="E2023" s="289"/>
    </row>
    <row r="2024" spans="1:5" ht="14.25">
      <c r="A2024"/>
      <c r="B2024"/>
      <c r="C2024"/>
      <c r="D2024"/>
      <c r="E2024" s="289"/>
    </row>
    <row r="2025" spans="1:5" ht="14.25">
      <c r="A2025"/>
      <c r="B2025"/>
      <c r="C2025"/>
      <c r="D2025"/>
      <c r="E2025" s="289"/>
    </row>
    <row r="2026" spans="1:5" ht="14.25">
      <c r="A2026"/>
      <c r="B2026"/>
      <c r="C2026"/>
      <c r="D2026"/>
      <c r="E2026" s="289"/>
    </row>
    <row r="2027" spans="1:5" ht="14.25">
      <c r="A2027"/>
      <c r="B2027"/>
      <c r="C2027"/>
      <c r="D2027"/>
      <c r="E2027" s="289"/>
    </row>
    <row r="2028" spans="1:5" ht="14.25">
      <c r="A2028"/>
      <c r="B2028"/>
      <c r="C2028"/>
      <c r="D2028"/>
      <c r="E2028" s="289"/>
    </row>
    <row r="2029" spans="1:5" ht="14.25">
      <c r="A2029"/>
      <c r="B2029"/>
      <c r="C2029"/>
      <c r="D2029"/>
      <c r="E2029" s="289"/>
    </row>
    <row r="2030" spans="1:5" ht="14.25">
      <c r="A2030"/>
      <c r="B2030"/>
      <c r="C2030"/>
      <c r="D2030"/>
      <c r="E2030" s="289"/>
    </row>
    <row r="2031" spans="1:5" ht="14.25">
      <c r="A2031"/>
      <c r="B2031"/>
      <c r="C2031"/>
      <c r="D2031"/>
      <c r="E2031" s="289"/>
    </row>
    <row r="2032" spans="1:5" ht="14.25">
      <c r="A2032"/>
      <c r="B2032"/>
      <c r="C2032"/>
      <c r="D2032"/>
      <c r="E2032" s="289"/>
    </row>
    <row r="2033" spans="1:5" ht="14.25">
      <c r="A2033"/>
      <c r="B2033"/>
      <c r="C2033"/>
      <c r="D2033"/>
      <c r="E2033" s="289"/>
    </row>
    <row r="2034" spans="1:5" ht="14.25">
      <c r="A2034"/>
      <c r="B2034"/>
      <c r="C2034"/>
      <c r="D2034"/>
      <c r="E2034" s="289"/>
    </row>
    <row r="2035" spans="1:5" ht="14.25">
      <c r="A2035"/>
      <c r="B2035"/>
      <c r="C2035"/>
      <c r="D2035"/>
      <c r="E2035" s="289"/>
    </row>
    <row r="2036" spans="1:5" ht="14.25">
      <c r="A2036"/>
      <c r="B2036"/>
      <c r="C2036"/>
      <c r="D2036"/>
      <c r="E2036" s="289"/>
    </row>
    <row r="2037" spans="1:5" ht="14.25">
      <c r="A2037"/>
      <c r="B2037"/>
      <c r="C2037"/>
      <c r="D2037"/>
      <c r="E2037" s="289"/>
    </row>
    <row r="2038" spans="1:5" ht="14.25">
      <c r="A2038"/>
      <c r="B2038"/>
      <c r="C2038"/>
      <c r="D2038"/>
      <c r="E2038" s="289"/>
    </row>
    <row r="2039" spans="1:5" ht="14.25">
      <c r="A2039"/>
      <c r="B2039"/>
      <c r="C2039"/>
      <c r="D2039"/>
      <c r="E2039" s="289"/>
    </row>
    <row r="2040" spans="1:5" ht="14.25">
      <c r="A2040"/>
      <c r="B2040"/>
      <c r="C2040"/>
      <c r="D2040"/>
      <c r="E2040" s="289"/>
    </row>
    <row r="2041" spans="1:5" ht="14.25">
      <c r="A2041"/>
      <c r="B2041"/>
      <c r="C2041"/>
      <c r="D2041"/>
      <c r="E2041" s="289"/>
    </row>
    <row r="2042" spans="1:5" ht="14.25">
      <c r="A2042"/>
      <c r="B2042"/>
      <c r="C2042"/>
      <c r="D2042"/>
      <c r="E2042" s="289"/>
    </row>
    <row r="2043" spans="1:5" ht="14.25">
      <c r="A2043"/>
      <c r="B2043"/>
      <c r="C2043"/>
      <c r="D2043"/>
      <c r="E2043" s="289"/>
    </row>
    <row r="2044" spans="1:5" ht="14.25">
      <c r="A2044"/>
      <c r="B2044"/>
      <c r="C2044"/>
      <c r="D2044"/>
      <c r="E2044" s="289"/>
    </row>
    <row r="2045" spans="1:5" ht="14.25">
      <c r="A2045"/>
      <c r="B2045"/>
      <c r="C2045"/>
      <c r="D2045"/>
      <c r="E2045" s="289"/>
    </row>
    <row r="2046" spans="1:5" ht="14.25">
      <c r="A2046"/>
      <c r="B2046"/>
      <c r="C2046"/>
      <c r="D2046"/>
      <c r="E2046" s="289"/>
    </row>
    <row r="2047" spans="1:5" ht="14.25">
      <c r="A2047"/>
      <c r="B2047"/>
      <c r="C2047"/>
      <c r="D2047"/>
      <c r="E2047" s="289"/>
    </row>
    <row r="2048" spans="1:5" ht="14.25">
      <c r="A2048"/>
      <c r="B2048"/>
      <c r="C2048"/>
      <c r="D2048"/>
      <c r="E2048" s="289"/>
    </row>
    <row r="2049" spans="1:5" ht="14.25">
      <c r="A2049"/>
      <c r="B2049"/>
      <c r="C2049"/>
      <c r="D2049"/>
      <c r="E2049" s="289"/>
    </row>
    <row r="2050" spans="1:5" ht="14.25">
      <c r="A2050"/>
      <c r="B2050"/>
      <c r="C2050"/>
      <c r="D2050"/>
      <c r="E2050" s="289"/>
    </row>
    <row r="2051" spans="1:5" ht="14.25">
      <c r="A2051"/>
      <c r="B2051"/>
      <c r="C2051"/>
      <c r="D2051"/>
      <c r="E2051" s="289"/>
    </row>
    <row r="2052" spans="1:5" ht="14.25">
      <c r="A2052"/>
      <c r="B2052"/>
      <c r="C2052"/>
      <c r="D2052"/>
      <c r="E2052" s="289"/>
    </row>
    <row r="2053" spans="1:5" ht="14.25">
      <c r="A2053"/>
      <c r="B2053"/>
      <c r="C2053"/>
      <c r="D2053"/>
      <c r="E2053" s="289"/>
    </row>
    <row r="2054" spans="1:5" ht="14.25">
      <c r="A2054"/>
      <c r="B2054"/>
      <c r="C2054"/>
      <c r="D2054"/>
      <c r="E2054" s="289"/>
    </row>
    <row r="2055" spans="1:5" ht="14.25">
      <c r="A2055"/>
      <c r="B2055"/>
      <c r="C2055"/>
      <c r="D2055"/>
      <c r="E2055" s="289"/>
    </row>
    <row r="2056" spans="1:5" ht="14.25">
      <c r="A2056"/>
      <c r="B2056"/>
      <c r="C2056"/>
      <c r="D2056"/>
      <c r="E2056" s="289"/>
    </row>
    <row r="2057" spans="1:5" ht="14.25">
      <c r="A2057"/>
      <c r="B2057"/>
      <c r="C2057"/>
      <c r="D2057"/>
      <c r="E2057" s="289"/>
    </row>
    <row r="2058" spans="1:5" ht="14.25">
      <c r="A2058"/>
      <c r="B2058"/>
      <c r="C2058"/>
      <c r="D2058"/>
      <c r="E2058" s="363"/>
    </row>
    <row r="2059" spans="1:5" ht="14.25">
      <c r="A2059"/>
      <c r="B2059"/>
      <c r="C2059"/>
      <c r="D2059"/>
      <c r="E2059" s="363"/>
    </row>
    <row r="2060" spans="1:5" ht="14.25">
      <c r="A2060"/>
      <c r="B2060"/>
      <c r="C2060"/>
      <c r="D2060"/>
      <c r="E2060" s="363"/>
    </row>
    <row r="2061" spans="1:5" ht="14.25">
      <c r="A2061"/>
      <c r="B2061"/>
      <c r="C2061"/>
      <c r="D2061"/>
      <c r="E2061" s="289"/>
    </row>
    <row r="2062" spans="1:5" ht="14.25">
      <c r="A2062"/>
      <c r="B2062"/>
      <c r="C2062"/>
      <c r="D2062"/>
      <c r="E2062" s="289"/>
    </row>
    <row r="2063" spans="1:5" ht="14.25">
      <c r="A2063"/>
      <c r="B2063"/>
      <c r="C2063"/>
      <c r="D2063"/>
      <c r="E2063" s="289"/>
    </row>
    <row r="2064" spans="1:5" ht="14.25">
      <c r="A2064"/>
      <c r="B2064"/>
      <c r="C2064"/>
      <c r="D2064"/>
      <c r="E2064" s="289"/>
    </row>
    <row r="2065" spans="1:5" ht="14.25">
      <c r="A2065"/>
      <c r="B2065"/>
      <c r="C2065"/>
      <c r="D2065"/>
      <c r="E2065" s="289"/>
    </row>
    <row r="2066" spans="1:5" ht="14.25">
      <c r="A2066"/>
      <c r="B2066"/>
      <c r="C2066"/>
      <c r="D2066"/>
      <c r="E2066" s="289"/>
    </row>
    <row r="2067" spans="1:5" ht="14.25">
      <c r="A2067"/>
      <c r="B2067"/>
      <c r="C2067"/>
      <c r="D2067"/>
      <c r="E2067" s="289"/>
    </row>
    <row r="2068" spans="1:5" ht="14.25">
      <c r="A2068"/>
      <c r="B2068"/>
      <c r="C2068"/>
      <c r="D2068"/>
      <c r="E2068" s="289"/>
    </row>
    <row r="2069" spans="1:5" ht="14.25">
      <c r="A2069"/>
      <c r="B2069"/>
      <c r="C2069"/>
      <c r="D2069"/>
      <c r="E2069" s="289"/>
    </row>
    <row r="2070" spans="1:5" ht="14.25">
      <c r="A2070"/>
      <c r="B2070"/>
      <c r="C2070"/>
      <c r="D2070"/>
      <c r="E2070" s="289"/>
    </row>
    <row r="2071" spans="1:5" ht="14.25">
      <c r="A2071"/>
      <c r="B2071"/>
      <c r="C2071"/>
      <c r="D2071"/>
      <c r="E2071" s="289"/>
    </row>
    <row r="2072" spans="1:5" ht="14.25">
      <c r="A2072"/>
      <c r="B2072"/>
      <c r="C2072"/>
      <c r="D2072"/>
      <c r="E2072" s="289"/>
    </row>
    <row r="2073" spans="1:5" ht="14.25">
      <c r="A2073"/>
      <c r="B2073"/>
      <c r="C2073"/>
      <c r="D2073"/>
      <c r="E2073" s="289"/>
    </row>
    <row r="2074" spans="1:5" ht="14.25">
      <c r="A2074"/>
      <c r="B2074"/>
      <c r="C2074"/>
      <c r="D2074"/>
      <c r="E2074" s="289"/>
    </row>
    <row r="2075" spans="1:5" ht="14.25">
      <c r="A2075"/>
      <c r="B2075"/>
      <c r="C2075"/>
      <c r="D2075"/>
      <c r="E2075" s="289"/>
    </row>
    <row r="2076" spans="1:5" ht="14.25">
      <c r="A2076"/>
      <c r="B2076"/>
      <c r="C2076"/>
      <c r="D2076"/>
      <c r="E2076" s="289"/>
    </row>
    <row r="2077" spans="1:5" ht="14.25">
      <c r="A2077"/>
      <c r="B2077"/>
      <c r="C2077"/>
      <c r="D2077"/>
      <c r="E2077" s="289"/>
    </row>
    <row r="2078" spans="1:5" ht="14.25">
      <c r="A2078"/>
      <c r="B2078"/>
      <c r="C2078"/>
      <c r="D2078"/>
      <c r="E2078" s="289"/>
    </row>
    <row r="2079" spans="1:5" ht="14.25">
      <c r="A2079"/>
      <c r="B2079"/>
      <c r="C2079"/>
      <c r="D2079"/>
      <c r="E2079" s="289"/>
    </row>
    <row r="2080" spans="1:5" ht="14.25">
      <c r="A2080"/>
      <c r="B2080"/>
      <c r="C2080"/>
      <c r="D2080"/>
      <c r="E2080" s="289"/>
    </row>
    <row r="2081" spans="1:5" ht="14.25">
      <c r="A2081"/>
      <c r="B2081"/>
      <c r="C2081"/>
      <c r="D2081"/>
      <c r="E2081" s="289"/>
    </row>
    <row r="2082" spans="1:5" ht="14.25">
      <c r="A2082"/>
      <c r="B2082"/>
      <c r="C2082"/>
      <c r="D2082"/>
      <c r="E2082" s="289"/>
    </row>
    <row r="2083" spans="1:5" ht="14.25">
      <c r="A2083"/>
      <c r="B2083"/>
      <c r="C2083"/>
      <c r="D2083"/>
      <c r="E2083" s="289"/>
    </row>
    <row r="2084" spans="1:5" ht="14.25">
      <c r="A2084"/>
      <c r="B2084"/>
      <c r="C2084"/>
      <c r="D2084"/>
      <c r="E2084" s="289"/>
    </row>
    <row r="2085" spans="1:5" ht="14.25">
      <c r="A2085"/>
      <c r="B2085"/>
      <c r="C2085"/>
      <c r="D2085"/>
      <c r="E2085" s="289"/>
    </row>
    <row r="2086" spans="1:5" ht="14.25">
      <c r="A2086"/>
      <c r="B2086"/>
      <c r="C2086"/>
      <c r="D2086"/>
      <c r="E2086" s="289"/>
    </row>
    <row r="2087" spans="1:5" ht="14.25">
      <c r="A2087"/>
      <c r="B2087"/>
      <c r="C2087"/>
      <c r="D2087"/>
      <c r="E2087" s="289"/>
    </row>
    <row r="2088" spans="1:5" ht="14.25">
      <c r="A2088"/>
      <c r="B2088"/>
      <c r="C2088"/>
      <c r="D2088"/>
      <c r="E2088" s="289"/>
    </row>
    <row r="2089" spans="1:5" ht="14.25">
      <c r="A2089"/>
      <c r="B2089"/>
      <c r="C2089"/>
      <c r="D2089"/>
      <c r="E2089" s="289"/>
    </row>
    <row r="2090" spans="1:5" ht="14.25">
      <c r="A2090"/>
      <c r="B2090"/>
      <c r="C2090"/>
      <c r="D2090"/>
      <c r="E2090" s="289"/>
    </row>
    <row r="2091" spans="1:5" ht="14.25">
      <c r="A2091"/>
      <c r="B2091"/>
      <c r="C2091"/>
      <c r="D2091"/>
      <c r="E2091" s="289"/>
    </row>
    <row r="2092" spans="1:5" ht="14.25">
      <c r="A2092"/>
      <c r="B2092"/>
      <c r="C2092"/>
      <c r="D2092"/>
      <c r="E2092" s="289"/>
    </row>
    <row r="2093" spans="1:5" ht="14.25">
      <c r="A2093"/>
      <c r="B2093"/>
      <c r="C2093"/>
      <c r="D2093"/>
      <c r="E2093" s="289"/>
    </row>
    <row r="2094" spans="1:5" ht="14.25">
      <c r="A2094"/>
      <c r="B2094"/>
      <c r="C2094"/>
      <c r="D2094"/>
      <c r="E2094" s="289"/>
    </row>
    <row r="2095" spans="1:5" ht="14.25">
      <c r="A2095"/>
      <c r="B2095"/>
      <c r="C2095"/>
      <c r="D2095"/>
      <c r="E2095" s="289"/>
    </row>
    <row r="2096" spans="1:5" ht="14.25">
      <c r="A2096"/>
      <c r="B2096"/>
      <c r="C2096"/>
      <c r="D2096"/>
      <c r="E2096" s="289"/>
    </row>
    <row r="2097" spans="1:5" ht="14.25">
      <c r="A2097"/>
      <c r="B2097"/>
      <c r="C2097"/>
      <c r="D2097"/>
      <c r="E2097" s="289"/>
    </row>
    <row r="2098" spans="1:5" ht="14.25">
      <c r="A2098"/>
      <c r="B2098"/>
      <c r="C2098"/>
      <c r="D2098"/>
      <c r="E2098" s="289"/>
    </row>
    <row r="2099" spans="1:5" ht="14.25">
      <c r="A2099"/>
      <c r="B2099"/>
      <c r="C2099"/>
      <c r="D2099"/>
      <c r="E2099" s="289"/>
    </row>
    <row r="2100" spans="1:5" ht="14.25">
      <c r="A2100"/>
      <c r="B2100"/>
      <c r="C2100"/>
      <c r="D2100"/>
      <c r="E2100" s="289"/>
    </row>
    <row r="2101" spans="1:5" ht="14.25">
      <c r="A2101"/>
      <c r="B2101"/>
      <c r="C2101"/>
      <c r="D2101"/>
      <c r="E2101" s="289"/>
    </row>
    <row r="2102" spans="1:5" ht="14.25">
      <c r="A2102"/>
      <c r="B2102"/>
      <c r="C2102"/>
      <c r="D2102"/>
      <c r="E2102" s="289"/>
    </row>
    <row r="2103" spans="1:5" ht="14.25">
      <c r="A2103"/>
      <c r="B2103"/>
      <c r="C2103"/>
      <c r="D2103"/>
      <c r="E2103" s="289"/>
    </row>
    <row r="2104" spans="1:5" ht="14.25">
      <c r="A2104"/>
      <c r="B2104"/>
      <c r="C2104"/>
      <c r="D2104"/>
      <c r="E2104" s="289"/>
    </row>
    <row r="2105" spans="1:5" ht="14.25">
      <c r="A2105"/>
      <c r="B2105"/>
      <c r="C2105"/>
      <c r="D2105"/>
      <c r="E2105" s="289"/>
    </row>
    <row r="2106" spans="1:5" ht="14.25">
      <c r="A2106"/>
      <c r="B2106"/>
      <c r="C2106"/>
      <c r="D2106"/>
      <c r="E2106" s="289"/>
    </row>
    <row r="2107" spans="1:5" ht="14.25">
      <c r="A2107"/>
      <c r="B2107"/>
      <c r="C2107"/>
      <c r="D2107"/>
      <c r="E2107" s="289"/>
    </row>
    <row r="2108" spans="1:5" ht="14.25">
      <c r="A2108"/>
      <c r="B2108"/>
      <c r="C2108"/>
      <c r="D2108"/>
      <c r="E2108" s="289"/>
    </row>
    <row r="2109" spans="1:5" ht="14.25">
      <c r="A2109"/>
      <c r="B2109"/>
      <c r="C2109"/>
      <c r="D2109"/>
      <c r="E2109" s="289"/>
    </row>
    <row r="2110" spans="1:5" ht="14.25">
      <c r="A2110"/>
      <c r="B2110"/>
      <c r="C2110"/>
      <c r="D2110"/>
      <c r="E2110" s="289"/>
    </row>
    <row r="2111" spans="1:5" ht="14.25">
      <c r="A2111"/>
      <c r="B2111"/>
      <c r="C2111"/>
      <c r="D2111"/>
      <c r="E2111" s="363"/>
    </row>
    <row r="2112" spans="1:5" ht="14.25">
      <c r="A2112"/>
      <c r="B2112"/>
      <c r="C2112"/>
      <c r="D2112"/>
      <c r="E2112" s="363"/>
    </row>
    <row r="2113" spans="1:5" ht="14.25">
      <c r="A2113"/>
      <c r="B2113"/>
      <c r="C2113"/>
      <c r="D2113"/>
      <c r="E2113" s="363"/>
    </row>
    <row r="2114" spans="1:5" ht="14.25">
      <c r="A2114"/>
      <c r="B2114"/>
      <c r="C2114"/>
      <c r="D2114"/>
      <c r="E2114" s="363"/>
    </row>
    <row r="2115" spans="1:5" ht="14.25">
      <c r="A2115"/>
      <c r="B2115"/>
      <c r="C2115"/>
      <c r="D2115"/>
      <c r="E2115" s="363"/>
    </row>
    <row r="2116" spans="1:5" ht="14.25">
      <c r="A2116"/>
      <c r="B2116"/>
      <c r="C2116"/>
      <c r="D2116"/>
      <c r="E2116" s="363"/>
    </row>
    <row r="2117" spans="1:5" ht="14.25">
      <c r="A2117"/>
      <c r="B2117"/>
      <c r="C2117"/>
      <c r="D2117"/>
      <c r="E2117" s="289"/>
    </row>
    <row r="2118" spans="1:5" ht="14.25">
      <c r="A2118"/>
      <c r="B2118"/>
      <c r="C2118"/>
      <c r="D2118"/>
      <c r="E2118" s="289"/>
    </row>
    <row r="2119" spans="1:5" ht="14.25">
      <c r="A2119"/>
      <c r="B2119"/>
      <c r="C2119"/>
      <c r="D2119"/>
      <c r="E2119" s="289"/>
    </row>
    <row r="2120" spans="1:5" ht="14.25">
      <c r="A2120"/>
      <c r="B2120"/>
      <c r="C2120"/>
      <c r="D2120"/>
      <c r="E2120" s="289"/>
    </row>
    <row r="2121" spans="1:5" ht="14.25">
      <c r="A2121"/>
      <c r="B2121"/>
      <c r="C2121"/>
      <c r="D2121"/>
      <c r="E2121" s="289"/>
    </row>
    <row r="2122" spans="1:5" ht="14.25">
      <c r="A2122"/>
      <c r="B2122"/>
      <c r="C2122"/>
      <c r="D2122"/>
      <c r="E2122" s="289"/>
    </row>
    <row r="2123" spans="1:5" ht="14.25">
      <c r="A2123"/>
      <c r="B2123"/>
      <c r="C2123"/>
      <c r="D2123"/>
      <c r="E2123" s="289"/>
    </row>
    <row r="2124" spans="1:5" ht="14.25">
      <c r="A2124"/>
      <c r="B2124"/>
      <c r="C2124"/>
      <c r="D2124"/>
      <c r="E2124" s="289"/>
    </row>
    <row r="2125" spans="1:5" ht="14.25">
      <c r="A2125"/>
      <c r="B2125"/>
      <c r="C2125"/>
      <c r="D2125"/>
      <c r="E2125" s="289"/>
    </row>
    <row r="2126" spans="1:5" ht="14.25">
      <c r="A2126"/>
      <c r="B2126"/>
      <c r="C2126"/>
      <c r="D2126"/>
      <c r="E2126" s="289"/>
    </row>
    <row r="2127" spans="1:5" ht="14.25">
      <c r="A2127"/>
      <c r="B2127"/>
      <c r="C2127"/>
      <c r="D2127"/>
      <c r="E2127" s="289"/>
    </row>
    <row r="2128" spans="1:5" ht="14.25">
      <c r="A2128"/>
      <c r="B2128"/>
      <c r="C2128"/>
      <c r="D2128"/>
      <c r="E2128" s="289"/>
    </row>
    <row r="2129" spans="1:5" ht="14.25">
      <c r="A2129"/>
      <c r="B2129"/>
      <c r="C2129"/>
      <c r="D2129"/>
      <c r="E2129" s="289"/>
    </row>
    <row r="2130" spans="1:5" ht="14.25">
      <c r="A2130"/>
      <c r="B2130"/>
      <c r="C2130"/>
      <c r="D2130"/>
      <c r="E2130" s="363"/>
    </row>
    <row r="2131" spans="1:5" ht="14.25">
      <c r="A2131"/>
      <c r="B2131"/>
      <c r="C2131"/>
      <c r="D2131"/>
      <c r="E2131" s="363"/>
    </row>
    <row r="2132" spans="1:5" ht="14.25">
      <c r="A2132"/>
      <c r="B2132"/>
      <c r="C2132"/>
      <c r="D2132"/>
      <c r="E2132" s="363"/>
    </row>
    <row r="2133" spans="1:5" ht="14.25">
      <c r="A2133"/>
      <c r="B2133"/>
      <c r="C2133"/>
      <c r="D2133"/>
      <c r="E2133" s="289"/>
    </row>
    <row r="2134" spans="1:5" ht="14.25">
      <c r="A2134"/>
      <c r="B2134"/>
      <c r="C2134"/>
      <c r="D2134"/>
      <c r="E2134" s="289"/>
    </row>
    <row r="2135" spans="1:5" ht="14.25">
      <c r="A2135"/>
      <c r="B2135"/>
      <c r="C2135"/>
      <c r="D2135"/>
      <c r="E2135" s="289"/>
    </row>
    <row r="2136" spans="1:5" ht="14.25">
      <c r="A2136"/>
      <c r="B2136"/>
      <c r="C2136"/>
      <c r="D2136"/>
      <c r="E2136" s="289"/>
    </row>
    <row r="2137" spans="1:5" ht="14.25">
      <c r="A2137"/>
      <c r="B2137"/>
      <c r="C2137"/>
      <c r="D2137"/>
      <c r="E2137" s="289"/>
    </row>
    <row r="2138" spans="1:5" ht="14.25">
      <c r="A2138"/>
      <c r="B2138"/>
      <c r="C2138"/>
      <c r="D2138"/>
      <c r="E2138" s="289"/>
    </row>
    <row r="2139" spans="1:5" ht="14.25">
      <c r="A2139"/>
      <c r="B2139"/>
      <c r="C2139"/>
      <c r="D2139"/>
      <c r="E2139" s="363"/>
    </row>
    <row r="2140" spans="1:5" ht="14.25">
      <c r="A2140"/>
      <c r="B2140"/>
      <c r="C2140"/>
      <c r="D2140"/>
      <c r="E2140" s="289"/>
    </row>
    <row r="2141" spans="1:5" ht="14.25">
      <c r="A2141"/>
      <c r="B2141"/>
      <c r="C2141"/>
      <c r="D2141"/>
      <c r="E2141" s="289"/>
    </row>
    <row r="2142" spans="1:5" ht="14.25">
      <c r="A2142"/>
      <c r="B2142"/>
      <c r="C2142"/>
      <c r="D2142"/>
      <c r="E2142" s="289"/>
    </row>
    <row r="2143" spans="1:5" ht="14.25">
      <c r="A2143"/>
      <c r="B2143"/>
      <c r="C2143"/>
      <c r="D2143"/>
      <c r="E2143" s="363"/>
    </row>
    <row r="2144" spans="1:5" ht="14.25">
      <c r="A2144"/>
      <c r="B2144"/>
      <c r="C2144"/>
      <c r="D2144"/>
      <c r="E2144" s="363"/>
    </row>
    <row r="2145" spans="1:5" ht="14.25">
      <c r="A2145"/>
      <c r="B2145"/>
      <c r="C2145"/>
      <c r="D2145"/>
      <c r="E2145" s="363"/>
    </row>
    <row r="2146" spans="1:5" ht="14.25">
      <c r="A2146"/>
      <c r="B2146"/>
      <c r="C2146"/>
      <c r="D2146"/>
      <c r="E2146" s="289"/>
    </row>
    <row r="2147" spans="1:5" ht="14.25">
      <c r="A2147"/>
      <c r="B2147"/>
      <c r="C2147"/>
      <c r="D2147"/>
      <c r="E2147" s="289"/>
    </row>
    <row r="2148" spans="1:5" ht="14.25">
      <c r="A2148"/>
      <c r="B2148"/>
      <c r="C2148"/>
      <c r="D2148"/>
      <c r="E2148" s="289"/>
    </row>
    <row r="2149" spans="1:5" ht="14.25">
      <c r="A2149"/>
      <c r="B2149"/>
      <c r="C2149"/>
      <c r="D2149"/>
      <c r="E2149" s="289"/>
    </row>
    <row r="2150" spans="1:5" ht="14.25">
      <c r="A2150"/>
      <c r="B2150"/>
      <c r="C2150"/>
      <c r="D2150"/>
      <c r="E2150" s="289"/>
    </row>
    <row r="2151" spans="1:5" ht="14.25">
      <c r="A2151"/>
      <c r="B2151"/>
      <c r="C2151"/>
      <c r="D2151"/>
      <c r="E2151" s="289"/>
    </row>
    <row r="2152" spans="1:5" ht="14.25">
      <c r="A2152"/>
      <c r="B2152"/>
      <c r="C2152"/>
      <c r="D2152"/>
      <c r="E2152" s="289"/>
    </row>
    <row r="2153" spans="1:5" ht="14.25">
      <c r="A2153"/>
      <c r="B2153"/>
      <c r="C2153"/>
      <c r="D2153"/>
      <c r="E2153" s="289"/>
    </row>
    <row r="2154" spans="1:5" ht="14.25">
      <c r="A2154"/>
      <c r="B2154"/>
      <c r="C2154"/>
      <c r="D2154"/>
      <c r="E2154" s="289"/>
    </row>
    <row r="2155" spans="1:5" ht="14.25">
      <c r="A2155"/>
      <c r="B2155"/>
      <c r="C2155"/>
      <c r="D2155"/>
      <c r="E2155" s="289"/>
    </row>
    <row r="2156" spans="1:5" ht="14.25">
      <c r="A2156"/>
      <c r="B2156"/>
      <c r="C2156"/>
      <c r="D2156"/>
      <c r="E2156" s="289"/>
    </row>
    <row r="2157" spans="1:5" ht="14.25">
      <c r="A2157"/>
      <c r="B2157"/>
      <c r="C2157"/>
      <c r="D2157"/>
      <c r="E2157" s="289"/>
    </row>
    <row r="2158" spans="1:5" ht="14.25">
      <c r="A2158"/>
      <c r="B2158"/>
      <c r="C2158"/>
      <c r="D2158"/>
      <c r="E2158" s="289"/>
    </row>
    <row r="2159" spans="1:5" ht="14.25">
      <c r="A2159"/>
      <c r="B2159"/>
      <c r="C2159"/>
      <c r="D2159"/>
      <c r="E2159" s="289"/>
    </row>
    <row r="2160" spans="1:5" ht="14.25">
      <c r="A2160"/>
      <c r="B2160"/>
      <c r="C2160"/>
      <c r="D2160"/>
      <c r="E2160" s="289"/>
    </row>
    <row r="2161" spans="1:5" ht="14.25">
      <c r="A2161"/>
      <c r="B2161"/>
      <c r="C2161"/>
      <c r="D2161"/>
      <c r="E2161" s="289"/>
    </row>
    <row r="2162" spans="1:5" ht="14.25">
      <c r="A2162"/>
      <c r="B2162"/>
      <c r="C2162"/>
      <c r="D2162"/>
      <c r="E2162" s="289"/>
    </row>
    <row r="2163" spans="1:5" ht="14.25">
      <c r="A2163"/>
      <c r="B2163"/>
      <c r="C2163"/>
      <c r="D2163"/>
      <c r="E2163" s="289"/>
    </row>
    <row r="2164" spans="1:5" ht="14.25">
      <c r="A2164"/>
      <c r="B2164"/>
      <c r="C2164"/>
      <c r="D2164"/>
      <c r="E2164" s="289"/>
    </row>
    <row r="2165" spans="1:5" ht="14.25">
      <c r="A2165"/>
      <c r="B2165"/>
      <c r="C2165"/>
      <c r="D2165"/>
      <c r="E2165" s="363"/>
    </row>
    <row r="2166" spans="1:5" ht="14.25">
      <c r="A2166"/>
      <c r="B2166"/>
      <c r="C2166"/>
      <c r="D2166"/>
      <c r="E2166" s="289"/>
    </row>
    <row r="2167" spans="1:5" ht="14.25">
      <c r="A2167"/>
      <c r="B2167"/>
      <c r="C2167"/>
      <c r="D2167"/>
      <c r="E2167" s="363"/>
    </row>
    <row r="2168" spans="1:5" ht="14.25">
      <c r="A2168"/>
      <c r="B2168"/>
      <c r="C2168"/>
      <c r="D2168"/>
      <c r="E2168" s="289"/>
    </row>
    <row r="2169" spans="1:5" ht="14.25">
      <c r="A2169"/>
      <c r="B2169"/>
      <c r="C2169"/>
      <c r="D2169"/>
      <c r="E2169" s="289"/>
    </row>
    <row r="2170" spans="1:5" ht="14.25">
      <c r="A2170"/>
      <c r="B2170"/>
      <c r="C2170"/>
      <c r="D2170"/>
      <c r="E2170" s="289"/>
    </row>
    <row r="2171" spans="1:5" ht="14.25">
      <c r="A2171"/>
      <c r="B2171"/>
      <c r="C2171"/>
      <c r="D2171"/>
      <c r="E2171" s="289"/>
    </row>
    <row r="2172" spans="1:5" ht="14.25">
      <c r="A2172"/>
      <c r="B2172"/>
      <c r="C2172"/>
      <c r="D2172"/>
      <c r="E2172" s="289"/>
    </row>
    <row r="2173" spans="1:5" ht="14.25">
      <c r="A2173"/>
      <c r="B2173"/>
      <c r="C2173"/>
      <c r="D2173"/>
      <c r="E2173" s="363"/>
    </row>
    <row r="2174" spans="1:5" ht="14.25">
      <c r="A2174"/>
      <c r="B2174"/>
      <c r="C2174"/>
      <c r="D2174"/>
      <c r="E2174" s="363"/>
    </row>
    <row r="2175" spans="1:5" ht="14.25">
      <c r="A2175"/>
      <c r="B2175"/>
      <c r="C2175"/>
      <c r="D2175"/>
      <c r="E2175" s="289"/>
    </row>
    <row r="2176" spans="1:5" ht="14.25">
      <c r="A2176"/>
      <c r="B2176"/>
      <c r="C2176"/>
      <c r="D2176"/>
      <c r="E2176" s="289"/>
    </row>
    <row r="2177" spans="1:5" ht="14.25">
      <c r="A2177"/>
      <c r="B2177"/>
      <c r="C2177"/>
      <c r="D2177"/>
      <c r="E2177" s="289"/>
    </row>
    <row r="2178" spans="1:5" ht="14.25">
      <c r="A2178"/>
      <c r="B2178"/>
      <c r="C2178"/>
      <c r="D2178"/>
      <c r="E2178" s="289"/>
    </row>
    <row r="2179" spans="1:5" ht="14.25">
      <c r="A2179"/>
      <c r="B2179"/>
      <c r="C2179"/>
      <c r="D2179"/>
      <c r="E2179" s="289"/>
    </row>
    <row r="2180" spans="1:5" ht="14.25">
      <c r="A2180"/>
      <c r="B2180"/>
      <c r="C2180"/>
      <c r="D2180"/>
      <c r="E2180" s="289"/>
    </row>
    <row r="2181" spans="1:5" ht="14.25">
      <c r="A2181"/>
      <c r="B2181"/>
      <c r="C2181"/>
      <c r="D2181"/>
      <c r="E2181" s="289"/>
    </row>
    <row r="2182" spans="1:5" ht="14.25">
      <c r="A2182"/>
      <c r="B2182"/>
      <c r="C2182"/>
      <c r="D2182"/>
      <c r="E2182" s="289"/>
    </row>
    <row r="2183" spans="1:5" ht="14.25">
      <c r="A2183"/>
      <c r="B2183"/>
      <c r="C2183"/>
      <c r="D2183"/>
      <c r="E2183" s="289"/>
    </row>
    <row r="2184" spans="1:5" ht="14.25">
      <c r="A2184"/>
      <c r="B2184"/>
      <c r="C2184"/>
      <c r="D2184"/>
      <c r="E2184" s="289"/>
    </row>
    <row r="2185" spans="1:5" ht="14.25">
      <c r="A2185"/>
      <c r="B2185"/>
      <c r="C2185"/>
      <c r="D2185"/>
      <c r="E2185" s="289"/>
    </row>
    <row r="2186" spans="1:5" ht="14.25">
      <c r="A2186"/>
      <c r="B2186"/>
      <c r="C2186"/>
      <c r="D2186"/>
      <c r="E2186" s="289"/>
    </row>
    <row r="2187" spans="1:5" ht="14.25">
      <c r="A2187"/>
      <c r="B2187"/>
      <c r="C2187"/>
      <c r="D2187"/>
      <c r="E2187" s="289"/>
    </row>
    <row r="2188" spans="1:5" ht="14.25">
      <c r="A2188"/>
      <c r="B2188"/>
      <c r="C2188"/>
      <c r="D2188"/>
      <c r="E2188" s="289"/>
    </row>
    <row r="2189" spans="1:5" ht="14.25">
      <c r="A2189"/>
      <c r="B2189"/>
      <c r="C2189"/>
      <c r="D2189"/>
      <c r="E2189" s="289"/>
    </row>
    <row r="2190" spans="1:5" ht="14.25">
      <c r="A2190"/>
      <c r="B2190"/>
      <c r="C2190"/>
      <c r="D2190"/>
      <c r="E2190" s="289"/>
    </row>
    <row r="2191" spans="1:5" ht="14.25">
      <c r="A2191"/>
      <c r="B2191"/>
      <c r="C2191"/>
      <c r="D2191"/>
      <c r="E2191" s="289"/>
    </row>
    <row r="2192" spans="1:5" ht="14.25">
      <c r="A2192"/>
      <c r="B2192"/>
      <c r="C2192"/>
      <c r="D2192"/>
      <c r="E2192" s="289"/>
    </row>
    <row r="2193" spans="1:5" ht="14.25">
      <c r="A2193"/>
      <c r="B2193"/>
      <c r="C2193"/>
      <c r="D2193"/>
      <c r="E2193" s="289"/>
    </row>
    <row r="2194" spans="1:5" ht="14.25">
      <c r="A2194"/>
      <c r="B2194"/>
      <c r="C2194"/>
      <c r="D2194"/>
      <c r="E2194" s="289"/>
    </row>
    <row r="2195" spans="1:5" ht="14.25">
      <c r="A2195"/>
      <c r="B2195"/>
      <c r="C2195"/>
      <c r="D2195"/>
      <c r="E2195" s="289"/>
    </row>
    <row r="2196" spans="1:5" ht="14.25">
      <c r="A2196"/>
      <c r="B2196"/>
      <c r="C2196"/>
      <c r="D2196"/>
      <c r="E2196" s="289"/>
    </row>
    <row r="2197" spans="1:5" ht="14.25">
      <c r="A2197"/>
      <c r="B2197"/>
      <c r="C2197"/>
      <c r="D2197"/>
      <c r="E2197" s="289"/>
    </row>
    <row r="2198" spans="1:5" ht="14.25">
      <c r="A2198"/>
      <c r="B2198"/>
      <c r="C2198"/>
      <c r="D2198"/>
      <c r="E2198" s="289"/>
    </row>
    <row r="2199" spans="1:5" ht="14.25">
      <c r="A2199"/>
      <c r="B2199"/>
      <c r="C2199"/>
      <c r="D2199"/>
      <c r="E2199" s="289"/>
    </row>
    <row r="2200" spans="1:5" ht="14.25">
      <c r="A2200"/>
      <c r="B2200"/>
      <c r="C2200"/>
      <c r="D2200"/>
      <c r="E2200" s="289"/>
    </row>
    <row r="2201" spans="1:5" ht="14.25">
      <c r="A2201"/>
      <c r="B2201"/>
      <c r="C2201"/>
      <c r="D2201"/>
      <c r="E2201" s="289"/>
    </row>
    <row r="2202" spans="1:5" ht="14.25">
      <c r="A2202"/>
      <c r="B2202"/>
      <c r="C2202"/>
      <c r="D2202"/>
      <c r="E2202" s="363"/>
    </row>
    <row r="2203" spans="1:5" ht="14.25">
      <c r="A2203"/>
      <c r="B2203"/>
      <c r="C2203"/>
      <c r="D2203"/>
      <c r="E2203" s="363"/>
    </row>
    <row r="2204" spans="1:5" ht="14.25">
      <c r="A2204"/>
      <c r="B2204"/>
      <c r="C2204"/>
      <c r="D2204"/>
      <c r="E2204" s="363"/>
    </row>
    <row r="2205" spans="1:5" ht="14.25">
      <c r="A2205"/>
      <c r="B2205"/>
      <c r="C2205"/>
      <c r="D2205"/>
      <c r="E2205" s="363"/>
    </row>
    <row r="2206" spans="1:5" ht="14.25">
      <c r="A2206"/>
      <c r="B2206"/>
      <c r="C2206"/>
      <c r="D2206"/>
      <c r="E2206" s="363"/>
    </row>
    <row r="2207" spans="1:5" ht="14.25">
      <c r="A2207"/>
      <c r="B2207"/>
      <c r="C2207"/>
      <c r="D2207"/>
      <c r="E2207" s="363"/>
    </row>
    <row r="2208" spans="1:5" ht="14.25">
      <c r="A2208"/>
      <c r="B2208"/>
      <c r="C2208"/>
      <c r="D2208"/>
      <c r="E2208" s="363"/>
    </row>
    <row r="2209" spans="1:5" ht="14.25">
      <c r="A2209"/>
      <c r="B2209"/>
      <c r="C2209"/>
      <c r="D2209"/>
      <c r="E2209" s="363"/>
    </row>
    <row r="2210" spans="1:5" ht="14.25">
      <c r="A2210"/>
      <c r="B2210"/>
      <c r="C2210"/>
      <c r="D2210"/>
      <c r="E2210" s="363"/>
    </row>
    <row r="2211" spans="1:5" ht="14.25">
      <c r="A2211"/>
      <c r="B2211"/>
      <c r="C2211"/>
      <c r="D2211"/>
      <c r="E2211" s="363"/>
    </row>
    <row r="2212" spans="1:5" ht="14.25">
      <c r="A2212"/>
      <c r="B2212"/>
      <c r="C2212"/>
      <c r="D2212"/>
      <c r="E2212" s="363"/>
    </row>
    <row r="2213" spans="1:5" ht="14.25">
      <c r="A2213"/>
      <c r="B2213"/>
      <c r="C2213"/>
      <c r="D2213"/>
      <c r="E2213" s="363"/>
    </row>
    <row r="2214" spans="1:5" ht="14.25">
      <c r="A2214"/>
      <c r="B2214"/>
      <c r="C2214"/>
      <c r="D2214"/>
      <c r="E2214" s="363"/>
    </row>
    <row r="2215" spans="1:5" ht="14.25">
      <c r="A2215"/>
      <c r="B2215"/>
      <c r="C2215"/>
      <c r="D2215"/>
      <c r="E2215" s="363"/>
    </row>
    <row r="2216" spans="1:5" ht="14.25">
      <c r="A2216"/>
      <c r="B2216"/>
      <c r="C2216"/>
      <c r="D2216"/>
      <c r="E2216" s="363"/>
    </row>
    <row r="2217" spans="1:5" ht="14.25">
      <c r="A2217"/>
      <c r="B2217"/>
      <c r="C2217"/>
      <c r="D2217"/>
      <c r="E2217" s="363"/>
    </row>
    <row r="2218" spans="1:5" ht="14.25">
      <c r="A2218"/>
      <c r="B2218"/>
      <c r="C2218"/>
      <c r="D2218"/>
      <c r="E2218" s="363"/>
    </row>
    <row r="2219" spans="1:5" ht="14.25">
      <c r="A2219"/>
      <c r="B2219"/>
      <c r="C2219"/>
      <c r="D2219"/>
      <c r="E2219" s="363"/>
    </row>
    <row r="2220" spans="1:5" ht="14.25">
      <c r="A2220"/>
      <c r="B2220"/>
      <c r="C2220"/>
      <c r="D2220"/>
      <c r="E2220" s="363"/>
    </row>
    <row r="2221" spans="1:5" ht="14.25">
      <c r="A2221"/>
      <c r="B2221"/>
      <c r="C2221"/>
      <c r="D2221"/>
      <c r="E2221" s="363"/>
    </row>
    <row r="2222" spans="1:5" ht="14.25">
      <c r="A2222"/>
      <c r="B2222"/>
      <c r="C2222"/>
      <c r="D2222"/>
      <c r="E2222" s="289"/>
    </row>
    <row r="2223" spans="1:5" ht="14.25">
      <c r="A2223"/>
      <c r="B2223"/>
      <c r="C2223"/>
      <c r="D2223"/>
      <c r="E2223" s="289"/>
    </row>
    <row r="2224" spans="1:5" ht="14.25">
      <c r="A2224"/>
      <c r="B2224"/>
      <c r="C2224"/>
      <c r="D2224"/>
      <c r="E2224" s="289"/>
    </row>
    <row r="2225" spans="1:5" ht="14.25">
      <c r="A2225"/>
      <c r="B2225"/>
      <c r="C2225"/>
      <c r="D2225"/>
      <c r="E2225" s="289"/>
    </row>
    <row r="2226" spans="1:5" ht="14.25">
      <c r="A2226"/>
      <c r="B2226"/>
      <c r="C2226"/>
      <c r="D2226"/>
      <c r="E2226" s="289"/>
    </row>
    <row r="2227" spans="1:5" ht="14.25">
      <c r="A2227"/>
      <c r="B2227"/>
      <c r="C2227"/>
      <c r="D2227"/>
      <c r="E2227" s="289"/>
    </row>
    <row r="2228" spans="1:5" ht="14.25">
      <c r="A2228"/>
      <c r="B2228"/>
      <c r="C2228"/>
      <c r="D2228"/>
      <c r="E2228" s="363"/>
    </row>
    <row r="2229" spans="1:5" ht="14.25">
      <c r="A2229"/>
      <c r="B2229"/>
      <c r="C2229"/>
      <c r="D2229"/>
      <c r="E2229" s="363"/>
    </row>
    <row r="2230" spans="1:5" ht="14.25">
      <c r="A2230"/>
      <c r="B2230"/>
      <c r="C2230"/>
      <c r="D2230"/>
      <c r="E2230" s="363"/>
    </row>
    <row r="2231" spans="1:5" ht="14.25">
      <c r="A2231"/>
      <c r="B2231"/>
      <c r="C2231"/>
      <c r="D2231"/>
      <c r="E2231" s="363"/>
    </row>
    <row r="2232" spans="1:5" ht="14.25">
      <c r="A2232"/>
      <c r="B2232"/>
      <c r="C2232"/>
      <c r="D2232"/>
      <c r="E2232" s="363"/>
    </row>
    <row r="2233" spans="1:5" ht="14.25">
      <c r="A2233"/>
      <c r="B2233"/>
      <c r="C2233"/>
      <c r="D2233"/>
      <c r="E2233" s="363"/>
    </row>
    <row r="2234" spans="1:5" ht="14.25">
      <c r="A2234"/>
      <c r="B2234"/>
      <c r="C2234"/>
      <c r="D2234"/>
      <c r="E2234" s="363"/>
    </row>
    <row r="2235" spans="1:5" ht="14.25">
      <c r="A2235"/>
      <c r="B2235"/>
      <c r="C2235"/>
      <c r="D2235"/>
      <c r="E2235" s="363"/>
    </row>
    <row r="2236" spans="1:5" ht="14.25">
      <c r="A2236"/>
      <c r="B2236"/>
      <c r="C2236"/>
      <c r="D2236"/>
      <c r="E2236" s="363"/>
    </row>
    <row r="2237" spans="1:5" ht="14.25">
      <c r="A2237"/>
      <c r="B2237"/>
      <c r="C2237"/>
      <c r="D2237"/>
      <c r="E2237" s="363"/>
    </row>
    <row r="2238" spans="1:5" ht="14.25">
      <c r="A2238"/>
      <c r="B2238"/>
      <c r="C2238"/>
      <c r="D2238"/>
      <c r="E2238" s="363"/>
    </row>
    <row r="2239" spans="1:5" ht="14.25">
      <c r="A2239"/>
      <c r="B2239"/>
      <c r="C2239"/>
      <c r="D2239"/>
      <c r="E2239" s="363"/>
    </row>
    <row r="2240" spans="1:5" ht="14.25">
      <c r="A2240"/>
      <c r="B2240"/>
      <c r="C2240"/>
      <c r="D2240"/>
      <c r="E2240" s="289"/>
    </row>
    <row r="2241" spans="1:5" ht="14.25">
      <c r="A2241"/>
      <c r="B2241"/>
      <c r="C2241"/>
      <c r="D2241"/>
      <c r="E2241" s="289"/>
    </row>
    <row r="2242" spans="1:5" ht="14.25">
      <c r="A2242"/>
      <c r="B2242"/>
      <c r="C2242"/>
      <c r="D2242"/>
      <c r="E2242" s="289"/>
    </row>
    <row r="2243" spans="1:5" ht="14.25">
      <c r="A2243"/>
      <c r="B2243"/>
      <c r="C2243"/>
      <c r="D2243"/>
      <c r="E2243" s="289"/>
    </row>
    <row r="2244" spans="1:5" ht="14.25">
      <c r="A2244"/>
      <c r="B2244"/>
      <c r="C2244"/>
      <c r="D2244"/>
      <c r="E2244" s="289"/>
    </row>
    <row r="2245" spans="1:5" ht="14.25">
      <c r="A2245"/>
      <c r="B2245"/>
      <c r="C2245"/>
      <c r="D2245"/>
      <c r="E2245" s="289"/>
    </row>
    <row r="2246" spans="1:5" ht="14.25">
      <c r="A2246"/>
      <c r="B2246"/>
      <c r="C2246"/>
      <c r="D2246"/>
      <c r="E2246" s="289"/>
    </row>
    <row r="2247" spans="1:5" ht="14.25">
      <c r="A2247"/>
      <c r="B2247"/>
      <c r="C2247"/>
      <c r="D2247"/>
      <c r="E2247" s="289"/>
    </row>
    <row r="2248" spans="1:5" ht="14.25">
      <c r="A2248"/>
      <c r="B2248"/>
      <c r="C2248"/>
      <c r="D2248"/>
      <c r="E2248" s="289"/>
    </row>
    <row r="2249" spans="1:5" ht="14.25">
      <c r="A2249"/>
      <c r="B2249"/>
      <c r="C2249"/>
      <c r="D2249"/>
      <c r="E2249" s="289"/>
    </row>
    <row r="2250" spans="1:5" ht="14.25">
      <c r="A2250"/>
      <c r="B2250"/>
      <c r="C2250"/>
      <c r="D2250"/>
      <c r="E2250" s="289"/>
    </row>
    <row r="2251" spans="1:5" ht="14.25">
      <c r="A2251"/>
      <c r="B2251"/>
      <c r="C2251"/>
      <c r="D2251"/>
      <c r="E2251" s="363"/>
    </row>
    <row r="2252" spans="1:5" ht="14.25">
      <c r="A2252"/>
      <c r="B2252"/>
      <c r="C2252"/>
      <c r="D2252"/>
      <c r="E2252" s="363"/>
    </row>
    <row r="2253" spans="1:5" ht="14.25">
      <c r="A2253"/>
      <c r="B2253"/>
      <c r="C2253"/>
      <c r="D2253"/>
      <c r="E2253" s="363"/>
    </row>
    <row r="2254" spans="1:5" ht="14.25">
      <c r="A2254"/>
      <c r="B2254"/>
      <c r="C2254"/>
      <c r="D2254"/>
      <c r="E2254" s="363"/>
    </row>
    <row r="2255" spans="1:5" ht="14.25">
      <c r="A2255"/>
      <c r="B2255"/>
      <c r="C2255"/>
      <c r="D2255"/>
      <c r="E2255" s="363"/>
    </row>
    <row r="2256" spans="1:5" ht="14.25">
      <c r="A2256"/>
      <c r="B2256"/>
      <c r="C2256"/>
      <c r="D2256"/>
      <c r="E2256" s="363"/>
    </row>
    <row r="2257" spans="1:5" ht="14.25">
      <c r="A2257"/>
      <c r="B2257"/>
      <c r="C2257"/>
      <c r="D2257"/>
      <c r="E2257" s="289"/>
    </row>
    <row r="2258" spans="1:5" ht="14.25">
      <c r="A2258"/>
      <c r="B2258"/>
      <c r="C2258"/>
      <c r="D2258"/>
      <c r="E2258" s="289"/>
    </row>
    <row r="2259" spans="1:5" ht="14.25">
      <c r="A2259"/>
      <c r="B2259"/>
      <c r="C2259"/>
      <c r="D2259"/>
      <c r="E2259" s="289"/>
    </row>
    <row r="2260" spans="1:5" ht="14.25">
      <c r="A2260"/>
      <c r="B2260"/>
      <c r="C2260"/>
      <c r="D2260"/>
      <c r="E2260" s="363"/>
    </row>
    <row r="2261" spans="1:5" ht="14.25">
      <c r="A2261"/>
      <c r="B2261"/>
      <c r="C2261"/>
      <c r="D2261"/>
      <c r="E2261" s="289"/>
    </row>
    <row r="2262" spans="1:5" ht="14.25">
      <c r="A2262"/>
      <c r="B2262"/>
      <c r="C2262"/>
      <c r="D2262"/>
      <c r="E2262" s="289"/>
    </row>
    <row r="2263" spans="1:5" ht="14.25">
      <c r="A2263"/>
      <c r="B2263"/>
      <c r="C2263"/>
      <c r="D2263"/>
      <c r="E2263" s="289"/>
    </row>
    <row r="2264" spans="1:5" ht="14.25">
      <c r="A2264"/>
      <c r="B2264"/>
      <c r="C2264"/>
      <c r="D2264"/>
      <c r="E2264" s="363"/>
    </row>
    <row r="2265" spans="1:5" ht="14.25">
      <c r="A2265"/>
      <c r="B2265"/>
      <c r="C2265"/>
      <c r="D2265"/>
      <c r="E2265" s="363"/>
    </row>
    <row r="2266" spans="1:5" ht="14.25">
      <c r="A2266"/>
      <c r="B2266"/>
      <c r="C2266"/>
      <c r="D2266"/>
      <c r="E2266" s="289"/>
    </row>
    <row r="2267" spans="1:5" ht="14.25">
      <c r="A2267"/>
      <c r="B2267"/>
      <c r="C2267"/>
      <c r="D2267"/>
      <c r="E2267" s="289"/>
    </row>
    <row r="2268" spans="1:5" ht="14.25">
      <c r="A2268"/>
      <c r="B2268"/>
      <c r="C2268"/>
      <c r="D2268"/>
      <c r="E2268" s="289"/>
    </row>
    <row r="2269" spans="1:5" ht="14.25">
      <c r="A2269"/>
      <c r="B2269"/>
      <c r="C2269"/>
      <c r="D2269"/>
      <c r="E2269" s="289"/>
    </row>
    <row r="2270" spans="1:5" ht="14.25">
      <c r="A2270"/>
      <c r="B2270"/>
      <c r="C2270"/>
      <c r="D2270"/>
      <c r="E2270" s="363"/>
    </row>
    <row r="2271" spans="1:5" ht="14.25">
      <c r="A2271"/>
      <c r="B2271"/>
      <c r="C2271"/>
      <c r="D2271"/>
      <c r="E2271" s="289"/>
    </row>
    <row r="2272" spans="1:5" ht="14.25">
      <c r="A2272"/>
      <c r="B2272"/>
      <c r="C2272"/>
      <c r="D2272"/>
      <c r="E2272" s="289"/>
    </row>
    <row r="2273" spans="1:5" ht="14.25">
      <c r="A2273"/>
      <c r="B2273"/>
      <c r="C2273"/>
      <c r="D2273"/>
      <c r="E2273" s="289"/>
    </row>
    <row r="2274" spans="1:5" ht="14.25">
      <c r="A2274"/>
      <c r="B2274"/>
      <c r="C2274"/>
      <c r="D2274"/>
      <c r="E2274" s="363"/>
    </row>
    <row r="2275" spans="1:5" ht="14.25">
      <c r="A2275"/>
      <c r="B2275"/>
      <c r="C2275"/>
      <c r="D2275"/>
      <c r="E2275" s="289"/>
    </row>
    <row r="2276" spans="1:5" ht="14.25">
      <c r="A2276"/>
      <c r="B2276"/>
      <c r="C2276"/>
      <c r="D2276"/>
      <c r="E2276" s="289"/>
    </row>
    <row r="2277" spans="1:5" ht="14.25">
      <c r="A2277"/>
      <c r="B2277"/>
      <c r="C2277"/>
      <c r="D2277"/>
      <c r="E2277" s="289"/>
    </row>
    <row r="2278" spans="1:5" ht="14.25">
      <c r="A2278"/>
      <c r="B2278"/>
      <c r="C2278"/>
      <c r="D2278"/>
      <c r="E2278" s="289"/>
    </row>
    <row r="2279" spans="1:5" ht="14.25">
      <c r="A2279"/>
      <c r="B2279"/>
      <c r="C2279"/>
      <c r="D2279"/>
      <c r="E2279" s="289"/>
    </row>
    <row r="2280" spans="1:5" ht="14.25">
      <c r="A2280"/>
      <c r="B2280"/>
      <c r="C2280"/>
      <c r="D2280"/>
      <c r="E2280" s="289"/>
    </row>
    <row r="2281" spans="1:5" ht="14.25">
      <c r="A2281"/>
      <c r="B2281"/>
      <c r="C2281"/>
      <c r="D2281"/>
      <c r="E2281" s="289"/>
    </row>
    <row r="2282" spans="1:5" ht="14.25">
      <c r="A2282"/>
      <c r="B2282"/>
      <c r="C2282"/>
      <c r="D2282"/>
      <c r="E2282" s="289"/>
    </row>
    <row r="2283" spans="1:5" ht="14.25">
      <c r="A2283"/>
      <c r="B2283"/>
      <c r="C2283"/>
      <c r="D2283"/>
      <c r="E2283" s="289"/>
    </row>
    <row r="2284" spans="1:5" ht="14.25">
      <c r="A2284"/>
      <c r="B2284"/>
      <c r="C2284"/>
      <c r="D2284"/>
      <c r="E2284" s="289"/>
    </row>
    <row r="2285" spans="1:5" ht="14.25">
      <c r="A2285"/>
      <c r="B2285"/>
      <c r="C2285"/>
      <c r="D2285"/>
      <c r="E2285" s="289"/>
    </row>
    <row r="2286" spans="1:5" ht="14.25">
      <c r="A2286"/>
      <c r="B2286"/>
      <c r="C2286"/>
      <c r="D2286"/>
      <c r="E2286" s="289"/>
    </row>
    <row r="2287" spans="1:5" ht="14.25">
      <c r="A2287"/>
      <c r="B2287"/>
      <c r="C2287"/>
      <c r="D2287"/>
      <c r="E2287" s="289"/>
    </row>
    <row r="2288" spans="1:5" ht="14.25">
      <c r="A2288"/>
      <c r="B2288"/>
      <c r="C2288"/>
      <c r="D2288"/>
      <c r="E2288" s="289"/>
    </row>
    <row r="2289" spans="1:5" ht="14.25">
      <c r="A2289"/>
      <c r="B2289"/>
      <c r="C2289"/>
      <c r="D2289"/>
      <c r="E2289" s="289"/>
    </row>
    <row r="2290" spans="1:5" ht="14.25">
      <c r="A2290"/>
      <c r="B2290"/>
      <c r="C2290"/>
      <c r="D2290"/>
      <c r="E2290" s="289"/>
    </row>
    <row r="2291" spans="1:5" ht="14.25">
      <c r="A2291"/>
      <c r="B2291"/>
      <c r="C2291"/>
      <c r="D2291"/>
      <c r="E2291" s="289"/>
    </row>
    <row r="2292" spans="1:5" ht="14.25">
      <c r="A2292"/>
      <c r="B2292"/>
      <c r="C2292"/>
      <c r="D2292"/>
      <c r="E2292" s="289"/>
    </row>
    <row r="2293" spans="1:5" ht="14.25">
      <c r="A2293"/>
      <c r="B2293"/>
      <c r="C2293"/>
      <c r="D2293"/>
      <c r="E2293" s="289"/>
    </row>
    <row r="2294" spans="1:5" ht="14.25">
      <c r="A2294"/>
      <c r="B2294"/>
      <c r="C2294"/>
      <c r="D2294"/>
      <c r="E2294" s="289"/>
    </row>
    <row r="2295" spans="1:5" ht="14.25">
      <c r="A2295"/>
      <c r="B2295"/>
      <c r="C2295"/>
      <c r="D2295"/>
      <c r="E2295" s="289"/>
    </row>
    <row r="2296" spans="1:5" ht="14.25">
      <c r="A2296"/>
      <c r="B2296"/>
      <c r="C2296"/>
      <c r="D2296"/>
      <c r="E2296" s="289"/>
    </row>
    <row r="2297" spans="1:5" ht="14.25">
      <c r="A2297"/>
      <c r="B2297"/>
      <c r="C2297"/>
      <c r="D2297"/>
      <c r="E2297" s="289"/>
    </row>
    <row r="2298" spans="1:5" ht="14.25">
      <c r="A2298"/>
      <c r="B2298"/>
      <c r="C2298"/>
      <c r="D2298"/>
      <c r="E2298" s="289"/>
    </row>
    <row r="2299" spans="1:5" ht="14.25">
      <c r="A2299"/>
      <c r="B2299"/>
      <c r="C2299"/>
      <c r="D2299"/>
      <c r="E2299" s="289"/>
    </row>
    <row r="2300" spans="1:5" ht="14.25">
      <c r="A2300"/>
      <c r="B2300"/>
      <c r="C2300"/>
      <c r="D2300"/>
      <c r="E2300" s="289"/>
    </row>
    <row r="2301" spans="1:5" ht="14.25">
      <c r="A2301"/>
      <c r="B2301"/>
      <c r="C2301"/>
      <c r="D2301"/>
      <c r="E2301" s="363"/>
    </row>
    <row r="2302" spans="1:5" ht="14.25">
      <c r="A2302"/>
      <c r="B2302"/>
      <c r="C2302"/>
      <c r="D2302"/>
      <c r="E2302" s="289"/>
    </row>
    <row r="2303" spans="1:5" ht="14.25">
      <c r="A2303"/>
      <c r="B2303"/>
      <c r="C2303"/>
      <c r="D2303"/>
      <c r="E2303" s="289"/>
    </row>
    <row r="2304" spans="1:5" ht="14.25">
      <c r="A2304"/>
      <c r="B2304"/>
      <c r="C2304"/>
      <c r="D2304"/>
      <c r="E2304" s="289"/>
    </row>
    <row r="2305" spans="1:5" ht="14.25">
      <c r="A2305"/>
      <c r="B2305"/>
      <c r="C2305"/>
      <c r="D2305"/>
      <c r="E2305" s="289"/>
    </row>
    <row r="2306" spans="1:5" ht="14.25">
      <c r="A2306"/>
      <c r="B2306"/>
      <c r="C2306"/>
      <c r="D2306"/>
      <c r="E2306" s="289"/>
    </row>
    <row r="2307" spans="1:5" ht="14.25">
      <c r="A2307"/>
      <c r="B2307"/>
      <c r="C2307"/>
      <c r="D2307"/>
      <c r="E2307" s="289"/>
    </row>
    <row r="2308" spans="1:5" ht="14.25">
      <c r="A2308"/>
      <c r="B2308"/>
      <c r="C2308"/>
      <c r="D2308"/>
      <c r="E2308" s="289"/>
    </row>
    <row r="2309" spans="1:5" ht="14.25">
      <c r="A2309"/>
      <c r="B2309"/>
      <c r="C2309"/>
      <c r="D2309"/>
      <c r="E2309" s="363"/>
    </row>
    <row r="2310" spans="1:5" ht="14.25">
      <c r="A2310"/>
      <c r="B2310"/>
      <c r="C2310"/>
      <c r="D2310"/>
      <c r="E2310" s="289"/>
    </row>
    <row r="2311" spans="1:5" ht="14.25">
      <c r="A2311"/>
      <c r="B2311"/>
      <c r="C2311"/>
      <c r="D2311"/>
      <c r="E2311" s="289"/>
    </row>
    <row r="2312" spans="1:5" ht="14.25">
      <c r="A2312"/>
      <c r="B2312"/>
      <c r="C2312"/>
      <c r="D2312"/>
      <c r="E2312" s="289"/>
    </row>
    <row r="2313" spans="1:5" ht="14.25">
      <c r="A2313"/>
      <c r="B2313"/>
      <c r="C2313"/>
      <c r="D2313"/>
      <c r="E2313" s="289"/>
    </row>
    <row r="2314" spans="1:5" ht="14.25">
      <c r="A2314"/>
      <c r="B2314"/>
      <c r="C2314"/>
      <c r="D2314"/>
      <c r="E2314" s="289"/>
    </row>
    <row r="2315" spans="1:5" ht="14.25">
      <c r="A2315"/>
      <c r="B2315"/>
      <c r="C2315"/>
      <c r="D2315"/>
      <c r="E2315" s="289"/>
    </row>
    <row r="2316" spans="1:5" ht="14.25">
      <c r="A2316"/>
      <c r="B2316"/>
      <c r="C2316"/>
      <c r="D2316"/>
      <c r="E2316" s="289"/>
    </row>
    <row r="2317" spans="1:5" ht="14.25">
      <c r="A2317"/>
      <c r="B2317"/>
      <c r="C2317"/>
      <c r="D2317"/>
      <c r="E2317" s="363"/>
    </row>
    <row r="2318" spans="1:5" ht="14.25">
      <c r="A2318"/>
      <c r="B2318"/>
      <c r="C2318"/>
      <c r="D2318"/>
      <c r="E2318" s="363"/>
    </row>
    <row r="2319" spans="1:5" ht="14.25">
      <c r="A2319"/>
      <c r="B2319"/>
      <c r="C2319"/>
      <c r="D2319"/>
      <c r="E2319" s="363"/>
    </row>
    <row r="2320" spans="1:5" ht="14.25">
      <c r="A2320"/>
      <c r="B2320"/>
      <c r="C2320"/>
      <c r="D2320"/>
      <c r="E2320" s="363"/>
    </row>
    <row r="2321" spans="1:5" ht="14.25">
      <c r="A2321"/>
      <c r="B2321"/>
      <c r="C2321"/>
      <c r="D2321"/>
      <c r="E2321" s="289"/>
    </row>
    <row r="2322" spans="1:5" ht="14.25">
      <c r="A2322"/>
      <c r="B2322"/>
      <c r="C2322"/>
      <c r="D2322"/>
      <c r="E2322" s="363"/>
    </row>
    <row r="2323" spans="1:5" ht="14.25">
      <c r="A2323"/>
      <c r="B2323"/>
      <c r="C2323"/>
      <c r="D2323"/>
      <c r="E2323" s="363"/>
    </row>
    <row r="2324" spans="1:5" ht="14.25">
      <c r="A2324"/>
      <c r="B2324"/>
      <c r="C2324"/>
      <c r="D2324"/>
      <c r="E2324" s="289"/>
    </row>
    <row r="2325" spans="1:5" ht="14.25">
      <c r="A2325"/>
      <c r="B2325"/>
      <c r="C2325"/>
      <c r="D2325"/>
      <c r="E2325" s="289"/>
    </row>
    <row r="2326" spans="1:5" ht="14.25">
      <c r="A2326"/>
      <c r="B2326"/>
      <c r="C2326"/>
      <c r="D2326"/>
      <c r="E2326" s="289"/>
    </row>
    <row r="2327" spans="1:5" ht="14.25">
      <c r="A2327"/>
      <c r="B2327"/>
      <c r="C2327"/>
      <c r="D2327"/>
      <c r="E2327" s="289"/>
    </row>
    <row r="2328" spans="1:5" ht="14.25">
      <c r="A2328"/>
      <c r="B2328"/>
      <c r="C2328"/>
      <c r="D2328"/>
      <c r="E2328" s="289"/>
    </row>
    <row r="2329" spans="1:5" ht="14.25">
      <c r="A2329"/>
      <c r="B2329"/>
      <c r="C2329"/>
      <c r="D2329"/>
      <c r="E2329" s="363"/>
    </row>
    <row r="2330" spans="1:5" ht="14.25">
      <c r="A2330"/>
      <c r="B2330"/>
      <c r="C2330"/>
      <c r="D2330"/>
      <c r="E2330" s="289"/>
    </row>
    <row r="2331" spans="1:5" ht="14.25">
      <c r="A2331"/>
      <c r="B2331"/>
      <c r="C2331"/>
      <c r="D2331"/>
      <c r="E2331" s="289"/>
    </row>
    <row r="2332" spans="1:5" ht="14.25">
      <c r="A2332"/>
      <c r="B2332"/>
      <c r="C2332"/>
      <c r="D2332"/>
      <c r="E2332" s="289"/>
    </row>
    <row r="2333" spans="1:5" ht="14.25">
      <c r="A2333"/>
      <c r="B2333"/>
      <c r="C2333"/>
      <c r="D2333"/>
      <c r="E2333" s="289"/>
    </row>
    <row r="2334" spans="1:5" ht="14.25">
      <c r="A2334"/>
      <c r="B2334"/>
      <c r="C2334"/>
      <c r="D2334"/>
      <c r="E2334" s="289"/>
    </row>
    <row r="2335" spans="1:5" ht="14.25">
      <c r="A2335"/>
      <c r="B2335"/>
      <c r="C2335"/>
      <c r="D2335"/>
      <c r="E2335" s="289"/>
    </row>
    <row r="2336" spans="1:5" ht="14.25">
      <c r="A2336"/>
      <c r="B2336"/>
      <c r="C2336"/>
      <c r="D2336"/>
      <c r="E2336" s="289"/>
    </row>
    <row r="2337" spans="1:5" ht="14.25">
      <c r="A2337"/>
      <c r="B2337"/>
      <c r="C2337"/>
      <c r="D2337"/>
      <c r="E2337" s="289"/>
    </row>
    <row r="2338" spans="1:5" ht="14.25">
      <c r="A2338"/>
      <c r="B2338"/>
      <c r="C2338"/>
      <c r="D2338"/>
      <c r="E2338" s="289"/>
    </row>
    <row r="2339" spans="1:5" ht="14.25">
      <c r="A2339"/>
      <c r="B2339"/>
      <c r="C2339"/>
      <c r="D2339"/>
      <c r="E2339" s="289"/>
    </row>
    <row r="2340" spans="1:5" ht="14.25">
      <c r="A2340"/>
      <c r="B2340"/>
      <c r="C2340"/>
      <c r="D2340"/>
      <c r="E2340" s="289"/>
    </row>
    <row r="2341" spans="1:5" ht="14.25">
      <c r="A2341"/>
      <c r="B2341"/>
      <c r="C2341"/>
      <c r="D2341"/>
      <c r="E2341" s="289"/>
    </row>
    <row r="2342" spans="1:5" ht="14.25">
      <c r="A2342"/>
      <c r="B2342"/>
      <c r="C2342"/>
      <c r="D2342"/>
      <c r="E2342" s="289"/>
    </row>
    <row r="2343" spans="1:5" ht="14.25">
      <c r="A2343"/>
      <c r="B2343"/>
      <c r="C2343"/>
      <c r="D2343"/>
      <c r="E2343" s="289"/>
    </row>
    <row r="2344" spans="1:5" ht="14.25">
      <c r="A2344"/>
      <c r="B2344"/>
      <c r="C2344"/>
      <c r="D2344"/>
      <c r="E2344" s="289"/>
    </row>
    <row r="2345" spans="1:5" ht="14.25">
      <c r="A2345"/>
      <c r="B2345"/>
      <c r="C2345"/>
      <c r="D2345"/>
      <c r="E2345" s="289"/>
    </row>
    <row r="2346" spans="1:5" ht="14.25">
      <c r="A2346"/>
      <c r="B2346"/>
      <c r="C2346"/>
      <c r="D2346"/>
      <c r="E2346" s="289"/>
    </row>
    <row r="2347" spans="1:5" ht="14.25">
      <c r="A2347"/>
      <c r="B2347"/>
      <c r="C2347"/>
      <c r="D2347"/>
      <c r="E2347" s="289"/>
    </row>
    <row r="2348" spans="1:5" ht="14.25">
      <c r="A2348"/>
      <c r="B2348"/>
      <c r="C2348"/>
      <c r="D2348"/>
      <c r="E2348" s="289"/>
    </row>
    <row r="2349" spans="1:5" ht="14.25">
      <c r="A2349"/>
      <c r="B2349"/>
      <c r="C2349"/>
      <c r="D2349"/>
      <c r="E2349" s="289"/>
    </row>
    <row r="2350" spans="1:5" ht="14.25">
      <c r="A2350"/>
      <c r="B2350"/>
      <c r="C2350"/>
      <c r="D2350"/>
      <c r="E2350" s="289"/>
    </row>
    <row r="2351" spans="1:5" ht="14.25">
      <c r="A2351"/>
      <c r="B2351"/>
      <c r="C2351"/>
      <c r="D2351"/>
      <c r="E2351" s="289"/>
    </row>
    <row r="2352" spans="1:5" ht="14.25">
      <c r="A2352"/>
      <c r="B2352"/>
      <c r="C2352"/>
      <c r="D2352"/>
      <c r="E2352" s="289"/>
    </row>
    <row r="2353" spans="1:5" ht="14.25">
      <c r="A2353"/>
      <c r="B2353"/>
      <c r="C2353"/>
      <c r="D2353"/>
      <c r="E2353" s="289"/>
    </row>
    <row r="2354" spans="1:5" ht="14.25">
      <c r="A2354"/>
      <c r="B2354"/>
      <c r="C2354"/>
      <c r="D2354"/>
      <c r="E2354" s="289"/>
    </row>
    <row r="2355" spans="1:5" ht="14.25">
      <c r="A2355"/>
      <c r="B2355"/>
      <c r="C2355"/>
      <c r="D2355"/>
      <c r="E2355" s="289"/>
    </row>
    <row r="2356" spans="1:5" ht="14.25">
      <c r="A2356"/>
      <c r="B2356"/>
      <c r="C2356"/>
      <c r="D2356"/>
      <c r="E2356" s="289"/>
    </row>
    <row r="2357" spans="1:5" ht="14.25">
      <c r="A2357"/>
      <c r="B2357"/>
      <c r="C2357"/>
      <c r="D2357"/>
      <c r="E2357" s="289"/>
    </row>
    <row r="2358" spans="1:5" ht="14.25">
      <c r="A2358"/>
      <c r="B2358"/>
      <c r="C2358"/>
      <c r="D2358"/>
      <c r="E2358" s="289"/>
    </row>
    <row r="2359" spans="1:5" ht="14.25">
      <c r="A2359"/>
      <c r="B2359"/>
      <c r="C2359"/>
      <c r="D2359"/>
      <c r="E2359" s="289"/>
    </row>
    <row r="2360" spans="1:5" ht="14.25">
      <c r="A2360"/>
      <c r="B2360"/>
      <c r="C2360"/>
      <c r="D2360"/>
      <c r="E2360" s="289"/>
    </row>
    <row r="2361" spans="1:5" ht="14.25">
      <c r="A2361"/>
      <c r="B2361"/>
      <c r="C2361"/>
      <c r="D2361"/>
      <c r="E2361" s="289"/>
    </row>
    <row r="2362" spans="1:5" ht="14.25">
      <c r="A2362"/>
      <c r="B2362"/>
      <c r="C2362"/>
      <c r="D2362"/>
      <c r="E2362" s="289"/>
    </row>
    <row r="2363" spans="1:5" ht="14.25">
      <c r="A2363"/>
      <c r="B2363"/>
      <c r="C2363"/>
      <c r="D2363"/>
      <c r="E2363" s="289"/>
    </row>
    <row r="2364" spans="1:5" ht="14.25">
      <c r="A2364"/>
      <c r="B2364"/>
      <c r="C2364"/>
      <c r="D2364"/>
      <c r="E2364" s="289"/>
    </row>
    <row r="2365" spans="1:5" ht="14.25">
      <c r="A2365"/>
      <c r="B2365"/>
      <c r="C2365"/>
      <c r="D2365"/>
      <c r="E2365" s="289"/>
    </row>
    <row r="2366" spans="1:5" ht="14.25">
      <c r="A2366"/>
      <c r="B2366"/>
      <c r="C2366"/>
      <c r="D2366"/>
      <c r="E2366" s="289"/>
    </row>
    <row r="2367" spans="1:5" ht="14.25">
      <c r="A2367"/>
      <c r="B2367"/>
      <c r="C2367"/>
      <c r="D2367"/>
      <c r="E2367" s="289"/>
    </row>
    <row r="2368" spans="1:5" ht="14.25">
      <c r="A2368"/>
      <c r="B2368"/>
      <c r="C2368"/>
      <c r="D2368"/>
      <c r="E2368" s="289"/>
    </row>
    <row r="2369" spans="1:5" ht="14.25">
      <c r="A2369"/>
      <c r="B2369"/>
      <c r="C2369"/>
      <c r="D2369"/>
      <c r="E2369" s="289"/>
    </row>
    <row r="2370" spans="1:5" ht="14.25">
      <c r="A2370"/>
      <c r="B2370"/>
      <c r="C2370"/>
      <c r="D2370"/>
      <c r="E2370" s="289"/>
    </row>
    <row r="2371" spans="1:5" ht="14.25">
      <c r="A2371"/>
      <c r="B2371"/>
      <c r="C2371"/>
      <c r="D2371"/>
      <c r="E2371" s="289"/>
    </row>
    <row r="2372" spans="1:5" ht="14.25">
      <c r="A2372"/>
      <c r="B2372"/>
      <c r="C2372"/>
      <c r="D2372"/>
      <c r="E2372" s="289"/>
    </row>
    <row r="2373" spans="1:5" ht="14.25">
      <c r="A2373"/>
      <c r="B2373"/>
      <c r="C2373"/>
      <c r="D2373"/>
      <c r="E2373" s="289"/>
    </row>
    <row r="2374" spans="1:5" ht="14.25">
      <c r="A2374"/>
      <c r="B2374"/>
      <c r="C2374"/>
      <c r="D2374"/>
      <c r="E2374" s="289"/>
    </row>
    <row r="2375" spans="1:5" ht="14.25">
      <c r="A2375"/>
      <c r="B2375"/>
      <c r="C2375"/>
      <c r="D2375"/>
      <c r="E2375" s="289"/>
    </row>
    <row r="2376" spans="1:5" ht="14.25">
      <c r="A2376"/>
      <c r="B2376"/>
      <c r="C2376"/>
      <c r="D2376"/>
      <c r="E2376" s="289"/>
    </row>
    <row r="2377" spans="1:5" ht="14.25">
      <c r="A2377"/>
      <c r="B2377"/>
      <c r="C2377"/>
      <c r="D2377"/>
      <c r="E2377" s="289"/>
    </row>
    <row r="2378" spans="1:5" ht="14.25">
      <c r="A2378"/>
      <c r="B2378"/>
      <c r="C2378"/>
      <c r="D2378"/>
      <c r="E2378" s="289"/>
    </row>
    <row r="2379" spans="1:5" ht="14.25">
      <c r="A2379"/>
      <c r="B2379"/>
      <c r="C2379"/>
      <c r="D2379"/>
      <c r="E2379" s="289"/>
    </row>
    <row r="2380" spans="1:5" ht="14.25">
      <c r="A2380"/>
      <c r="B2380"/>
      <c r="C2380"/>
      <c r="D2380"/>
      <c r="E2380" s="289"/>
    </row>
    <row r="2381" spans="1:5" ht="14.25">
      <c r="A2381"/>
      <c r="B2381"/>
      <c r="C2381"/>
      <c r="D2381"/>
      <c r="E2381" s="289"/>
    </row>
    <row r="2382" spans="1:5" ht="14.25">
      <c r="A2382"/>
      <c r="B2382"/>
      <c r="C2382"/>
      <c r="D2382"/>
      <c r="E2382" s="289"/>
    </row>
    <row r="2383" spans="1:5" ht="14.25">
      <c r="A2383"/>
      <c r="B2383"/>
      <c r="C2383"/>
      <c r="D2383"/>
      <c r="E2383" s="289"/>
    </row>
    <row r="2384" spans="1:5" ht="14.25">
      <c r="A2384"/>
      <c r="B2384"/>
      <c r="C2384"/>
      <c r="D2384"/>
      <c r="E2384" s="289"/>
    </row>
    <row r="2385" spans="1:5" ht="14.25">
      <c r="A2385"/>
      <c r="B2385"/>
      <c r="C2385"/>
      <c r="D2385"/>
      <c r="E2385" s="289"/>
    </row>
    <row r="2386" spans="1:5" ht="14.25">
      <c r="A2386"/>
      <c r="B2386"/>
      <c r="C2386"/>
      <c r="D2386"/>
      <c r="E2386" s="289"/>
    </row>
    <row r="2387" spans="1:5" ht="14.25">
      <c r="A2387"/>
      <c r="B2387"/>
      <c r="C2387"/>
      <c r="D2387"/>
      <c r="E2387" s="289"/>
    </row>
    <row r="2388" spans="1:5" ht="14.25">
      <c r="A2388"/>
      <c r="B2388"/>
      <c r="C2388"/>
      <c r="D2388"/>
      <c r="E2388" s="289"/>
    </row>
    <row r="2389" spans="1:5" ht="14.25">
      <c r="A2389"/>
      <c r="B2389"/>
      <c r="C2389"/>
      <c r="D2389"/>
      <c r="E2389" s="289"/>
    </row>
    <row r="2390" spans="1:5" ht="14.25">
      <c r="A2390"/>
      <c r="B2390"/>
      <c r="C2390"/>
      <c r="D2390"/>
      <c r="E2390" s="289"/>
    </row>
    <row r="2391" spans="1:5" ht="14.25">
      <c r="A2391"/>
      <c r="B2391"/>
      <c r="C2391"/>
      <c r="D2391"/>
      <c r="E2391" s="289"/>
    </row>
    <row r="2392" spans="1:5" ht="14.25">
      <c r="A2392"/>
      <c r="B2392"/>
      <c r="C2392"/>
      <c r="D2392"/>
      <c r="E2392" s="289"/>
    </row>
    <row r="2393" spans="1:5" ht="14.25">
      <c r="A2393"/>
      <c r="B2393"/>
      <c r="C2393"/>
      <c r="D2393"/>
      <c r="E2393" s="289"/>
    </row>
    <row r="2394" spans="1:5" ht="14.25">
      <c r="A2394"/>
      <c r="B2394"/>
      <c r="C2394"/>
      <c r="D2394"/>
      <c r="E2394" s="289"/>
    </row>
    <row r="2395" spans="1:5" ht="14.25">
      <c r="A2395"/>
      <c r="B2395"/>
      <c r="C2395"/>
      <c r="D2395"/>
      <c r="E2395" s="289"/>
    </row>
    <row r="2396" spans="1:5" ht="14.25">
      <c r="A2396"/>
      <c r="B2396"/>
      <c r="C2396"/>
      <c r="D2396"/>
      <c r="E2396" s="289"/>
    </row>
    <row r="2397" spans="1:5" ht="14.25">
      <c r="A2397"/>
      <c r="B2397"/>
      <c r="C2397"/>
      <c r="D2397"/>
      <c r="E2397" s="289"/>
    </row>
    <row r="2398" spans="1:5" ht="14.25">
      <c r="A2398"/>
      <c r="B2398"/>
      <c r="C2398"/>
      <c r="D2398"/>
      <c r="E2398" s="289"/>
    </row>
    <row r="2399" spans="1:5" ht="14.25">
      <c r="A2399"/>
      <c r="B2399"/>
      <c r="C2399"/>
      <c r="D2399"/>
      <c r="E2399" s="289"/>
    </row>
    <row r="2400" spans="1:5" ht="14.25">
      <c r="A2400"/>
      <c r="B2400"/>
      <c r="C2400"/>
      <c r="D2400"/>
      <c r="E2400" s="289"/>
    </row>
    <row r="2401" spans="1:5" ht="14.25">
      <c r="A2401"/>
      <c r="B2401"/>
      <c r="C2401"/>
      <c r="D2401"/>
      <c r="E2401" s="289"/>
    </row>
    <row r="2402" spans="1:5" ht="14.25">
      <c r="A2402"/>
      <c r="B2402"/>
      <c r="C2402"/>
      <c r="D2402"/>
      <c r="E2402" s="289"/>
    </row>
    <row r="2403" spans="1:5" ht="14.25">
      <c r="A2403"/>
      <c r="B2403"/>
      <c r="C2403"/>
      <c r="D2403"/>
      <c r="E2403" s="289"/>
    </row>
    <row r="2404" spans="1:5" ht="14.25">
      <c r="A2404"/>
      <c r="B2404"/>
      <c r="C2404"/>
      <c r="D2404"/>
      <c r="E2404" s="289"/>
    </row>
    <row r="2405" spans="1:5" ht="14.25">
      <c r="A2405"/>
      <c r="B2405"/>
      <c r="C2405"/>
      <c r="D2405"/>
      <c r="E2405" s="289"/>
    </row>
    <row r="2406" spans="1:5" ht="14.25">
      <c r="A2406"/>
      <c r="B2406"/>
      <c r="C2406"/>
      <c r="D2406"/>
      <c r="E2406" s="289"/>
    </row>
    <row r="2407" spans="1:5" ht="14.25">
      <c r="A2407"/>
      <c r="B2407"/>
      <c r="C2407"/>
      <c r="D2407"/>
      <c r="E2407" s="289"/>
    </row>
    <row r="2408" spans="1:5" ht="14.25">
      <c r="A2408"/>
      <c r="B2408"/>
      <c r="C2408"/>
      <c r="D2408"/>
      <c r="E2408" s="289"/>
    </row>
    <row r="2409" spans="1:5" ht="14.25">
      <c r="A2409"/>
      <c r="B2409"/>
      <c r="C2409"/>
      <c r="D2409"/>
      <c r="E2409" s="289"/>
    </row>
    <row r="2410" spans="1:5" ht="14.25">
      <c r="A2410"/>
      <c r="B2410"/>
      <c r="C2410"/>
      <c r="D2410"/>
      <c r="E2410" s="289"/>
    </row>
    <row r="2411" spans="1:5" ht="14.25">
      <c r="A2411"/>
      <c r="B2411"/>
      <c r="C2411"/>
      <c r="D2411"/>
      <c r="E2411" s="289"/>
    </row>
    <row r="2412" spans="1:5" ht="14.25">
      <c r="A2412"/>
      <c r="B2412"/>
      <c r="C2412"/>
      <c r="D2412"/>
      <c r="E2412" s="289"/>
    </row>
    <row r="2413" spans="1:5" ht="14.25">
      <c r="A2413"/>
      <c r="B2413"/>
      <c r="C2413"/>
      <c r="D2413"/>
      <c r="E2413" s="289"/>
    </row>
    <row r="2414" spans="1:5" ht="14.25">
      <c r="A2414"/>
      <c r="B2414"/>
      <c r="C2414"/>
      <c r="D2414"/>
      <c r="E2414" s="289"/>
    </row>
    <row r="2415" spans="1:5" ht="14.25">
      <c r="A2415"/>
      <c r="B2415"/>
      <c r="C2415"/>
      <c r="D2415"/>
      <c r="E2415" s="289"/>
    </row>
    <row r="2416" spans="1:5" ht="14.25">
      <c r="A2416"/>
      <c r="B2416"/>
      <c r="C2416"/>
      <c r="D2416"/>
      <c r="E2416" s="289"/>
    </row>
    <row r="2417" spans="1:5" ht="14.25">
      <c r="A2417"/>
      <c r="B2417"/>
      <c r="C2417"/>
      <c r="D2417"/>
      <c r="E2417" s="289"/>
    </row>
    <row r="2418" spans="1:5" ht="14.25">
      <c r="A2418"/>
      <c r="B2418"/>
      <c r="C2418"/>
      <c r="D2418"/>
      <c r="E2418" s="289"/>
    </row>
    <row r="2419" spans="1:5" ht="14.25">
      <c r="A2419"/>
      <c r="B2419"/>
      <c r="C2419"/>
      <c r="D2419"/>
      <c r="E2419" s="289"/>
    </row>
    <row r="2420" spans="1:5" ht="14.25">
      <c r="A2420"/>
      <c r="B2420"/>
      <c r="C2420"/>
      <c r="D2420"/>
      <c r="E2420" s="289"/>
    </row>
    <row r="2421" spans="1:5" ht="14.25">
      <c r="A2421"/>
      <c r="B2421"/>
      <c r="C2421"/>
      <c r="D2421"/>
      <c r="E2421" s="289"/>
    </row>
    <row r="2422" spans="1:5" ht="14.25">
      <c r="A2422"/>
      <c r="B2422"/>
      <c r="C2422"/>
      <c r="D2422"/>
      <c r="E2422" s="289"/>
    </row>
    <row r="2423" spans="1:5" ht="14.25">
      <c r="A2423"/>
      <c r="B2423"/>
      <c r="C2423"/>
      <c r="D2423"/>
      <c r="E2423" s="289"/>
    </row>
    <row r="2424" spans="1:5" ht="14.25">
      <c r="A2424"/>
      <c r="B2424"/>
      <c r="C2424"/>
      <c r="D2424"/>
      <c r="E2424" s="289"/>
    </row>
    <row r="2425" spans="1:5" ht="14.25">
      <c r="A2425"/>
      <c r="B2425"/>
      <c r="C2425"/>
      <c r="D2425"/>
      <c r="E2425" s="289"/>
    </row>
    <row r="2426" spans="1:5" ht="14.25">
      <c r="A2426"/>
      <c r="B2426"/>
      <c r="C2426"/>
      <c r="D2426"/>
      <c r="E2426" s="289"/>
    </row>
    <row r="2427" spans="1:5" ht="14.25">
      <c r="A2427"/>
      <c r="B2427"/>
      <c r="C2427"/>
      <c r="D2427"/>
      <c r="E2427" s="289"/>
    </row>
    <row r="2428" spans="1:5" ht="14.25">
      <c r="A2428"/>
      <c r="B2428"/>
      <c r="C2428"/>
      <c r="D2428"/>
      <c r="E2428" s="289"/>
    </row>
    <row r="2429" spans="1:5" ht="14.25">
      <c r="A2429"/>
      <c r="B2429"/>
      <c r="C2429"/>
      <c r="D2429"/>
      <c r="E2429" s="289"/>
    </row>
    <row r="2430" spans="1:5" ht="14.25">
      <c r="A2430"/>
      <c r="B2430"/>
      <c r="C2430"/>
      <c r="D2430"/>
      <c r="E2430" s="289"/>
    </row>
    <row r="2431" spans="1:5" ht="14.25">
      <c r="A2431"/>
      <c r="B2431"/>
      <c r="C2431"/>
      <c r="D2431"/>
      <c r="E2431" s="289"/>
    </row>
    <row r="2432" spans="1:5" ht="14.25">
      <c r="A2432"/>
      <c r="B2432"/>
      <c r="C2432"/>
      <c r="D2432"/>
      <c r="E2432" s="289"/>
    </row>
    <row r="2433" spans="1:5" ht="14.25">
      <c r="A2433"/>
      <c r="B2433"/>
      <c r="C2433"/>
      <c r="D2433"/>
      <c r="E2433" s="289"/>
    </row>
    <row r="2434" spans="1:5" ht="14.25">
      <c r="A2434"/>
      <c r="B2434"/>
      <c r="C2434"/>
      <c r="D2434"/>
      <c r="E2434" s="289"/>
    </row>
    <row r="2435" spans="1:5" ht="14.25">
      <c r="A2435"/>
      <c r="B2435"/>
      <c r="C2435"/>
      <c r="D2435"/>
      <c r="E2435" s="289"/>
    </row>
    <row r="2436" spans="1:5" ht="14.25">
      <c r="A2436"/>
      <c r="B2436"/>
      <c r="C2436"/>
      <c r="D2436"/>
      <c r="E2436" s="289"/>
    </row>
    <row r="2437" spans="1:5" ht="14.25">
      <c r="A2437"/>
      <c r="B2437"/>
      <c r="C2437"/>
      <c r="D2437"/>
      <c r="E2437" s="289"/>
    </row>
    <row r="2438" spans="1:5" ht="14.25">
      <c r="A2438"/>
      <c r="B2438"/>
      <c r="C2438"/>
      <c r="D2438"/>
      <c r="E2438" s="289"/>
    </row>
    <row r="2439" spans="1:5" ht="14.25">
      <c r="A2439"/>
      <c r="B2439"/>
      <c r="C2439"/>
      <c r="D2439"/>
      <c r="E2439" s="289"/>
    </row>
    <row r="2440" spans="1:5" ht="14.25">
      <c r="A2440"/>
      <c r="B2440"/>
      <c r="C2440"/>
      <c r="D2440"/>
      <c r="E2440" s="289"/>
    </row>
    <row r="2441" spans="1:5" ht="14.25">
      <c r="A2441"/>
      <c r="B2441"/>
      <c r="C2441"/>
      <c r="D2441"/>
      <c r="E2441" s="289"/>
    </row>
    <row r="2442" spans="1:5" ht="14.25">
      <c r="A2442"/>
      <c r="B2442"/>
      <c r="C2442"/>
      <c r="D2442"/>
      <c r="E2442" s="289"/>
    </row>
    <row r="2443" spans="1:5" ht="14.25">
      <c r="A2443"/>
      <c r="B2443"/>
      <c r="C2443"/>
      <c r="D2443"/>
      <c r="E2443" s="289"/>
    </row>
    <row r="2444" spans="1:5" ht="14.25">
      <c r="A2444"/>
      <c r="B2444"/>
      <c r="C2444"/>
      <c r="D2444"/>
      <c r="E2444" s="289"/>
    </row>
    <row r="2445" spans="1:5" ht="14.25">
      <c r="A2445"/>
      <c r="B2445"/>
      <c r="C2445"/>
      <c r="D2445"/>
      <c r="E2445" s="289"/>
    </row>
    <row r="2446" spans="1:5" ht="14.25">
      <c r="A2446"/>
      <c r="B2446"/>
      <c r="C2446"/>
      <c r="D2446"/>
      <c r="E2446" s="289"/>
    </row>
    <row r="2447" spans="1:5" ht="14.25">
      <c r="A2447"/>
      <c r="B2447"/>
      <c r="C2447"/>
      <c r="D2447"/>
      <c r="E2447" s="289"/>
    </row>
    <row r="2448" spans="1:5" ht="14.25">
      <c r="A2448"/>
      <c r="B2448"/>
      <c r="C2448"/>
      <c r="D2448"/>
      <c r="E2448" s="289"/>
    </row>
    <row r="2449" spans="1:5" ht="14.25">
      <c r="A2449"/>
      <c r="B2449"/>
      <c r="C2449"/>
      <c r="D2449"/>
      <c r="E2449" s="289"/>
    </row>
    <row r="2450" spans="1:5" ht="14.25">
      <c r="A2450"/>
      <c r="B2450"/>
      <c r="C2450"/>
      <c r="D2450"/>
      <c r="E2450" s="289"/>
    </row>
    <row r="2451" spans="1:5" ht="14.25">
      <c r="A2451"/>
      <c r="B2451"/>
      <c r="C2451"/>
      <c r="D2451"/>
      <c r="E2451" s="289"/>
    </row>
    <row r="2452" spans="1:5" ht="14.25">
      <c r="A2452"/>
      <c r="B2452"/>
      <c r="C2452"/>
      <c r="D2452"/>
      <c r="E2452" s="289"/>
    </row>
    <row r="2453" spans="1:5" ht="14.25">
      <c r="A2453"/>
      <c r="B2453"/>
      <c r="C2453"/>
      <c r="D2453"/>
      <c r="E2453" s="289"/>
    </row>
    <row r="2454" spans="1:5" ht="14.25">
      <c r="A2454"/>
      <c r="B2454"/>
      <c r="C2454"/>
      <c r="D2454"/>
      <c r="E2454" s="289"/>
    </row>
    <row r="2455" spans="1:5" ht="14.25">
      <c r="A2455"/>
      <c r="B2455"/>
      <c r="C2455"/>
      <c r="D2455"/>
      <c r="E2455" s="289"/>
    </row>
    <row r="2456" spans="1:5" ht="14.25">
      <c r="A2456"/>
      <c r="B2456"/>
      <c r="C2456"/>
      <c r="D2456"/>
      <c r="E2456" s="289"/>
    </row>
    <row r="2457" spans="1:5" ht="14.25">
      <c r="A2457"/>
      <c r="B2457"/>
      <c r="C2457"/>
      <c r="D2457"/>
      <c r="E2457" s="289"/>
    </row>
    <row r="2458" spans="1:5" ht="14.25">
      <c r="A2458"/>
      <c r="B2458"/>
      <c r="C2458"/>
      <c r="D2458"/>
      <c r="E2458" s="289"/>
    </row>
    <row r="2459" spans="1:5" ht="14.25">
      <c r="A2459"/>
      <c r="B2459"/>
      <c r="C2459"/>
      <c r="D2459"/>
      <c r="E2459" s="289"/>
    </row>
    <row r="2460" spans="1:5" ht="14.25">
      <c r="A2460"/>
      <c r="B2460"/>
      <c r="C2460"/>
      <c r="D2460"/>
      <c r="E2460" s="289"/>
    </row>
    <row r="2461" spans="1:5" ht="14.25">
      <c r="A2461"/>
      <c r="B2461"/>
      <c r="C2461"/>
      <c r="D2461"/>
      <c r="E2461" s="289"/>
    </row>
    <row r="2462" spans="1:5" ht="14.25">
      <c r="A2462"/>
      <c r="B2462"/>
      <c r="C2462"/>
      <c r="D2462"/>
      <c r="E2462" s="289"/>
    </row>
    <row r="2463" spans="1:5" ht="14.25">
      <c r="A2463"/>
      <c r="B2463"/>
      <c r="C2463"/>
      <c r="D2463"/>
      <c r="E2463" s="289"/>
    </row>
    <row r="2464" spans="1:5" ht="14.25">
      <c r="A2464"/>
      <c r="B2464"/>
      <c r="C2464"/>
      <c r="D2464"/>
      <c r="E2464" s="289"/>
    </row>
    <row r="2465" spans="1:5" ht="14.25">
      <c r="A2465"/>
      <c r="B2465"/>
      <c r="C2465"/>
      <c r="D2465"/>
      <c r="E2465" s="289"/>
    </row>
    <row r="2466" spans="1:5" ht="14.25">
      <c r="A2466"/>
      <c r="B2466"/>
      <c r="C2466"/>
      <c r="D2466"/>
      <c r="E2466" s="289"/>
    </row>
    <row r="2467" spans="1:5" ht="14.25">
      <c r="A2467"/>
      <c r="B2467"/>
      <c r="C2467"/>
      <c r="D2467"/>
      <c r="E2467" s="289"/>
    </row>
    <row r="2468" spans="1:5" ht="14.25">
      <c r="A2468"/>
      <c r="B2468"/>
      <c r="C2468"/>
      <c r="D2468"/>
      <c r="E2468" s="289"/>
    </row>
    <row r="2469" spans="1:5" ht="14.25">
      <c r="A2469"/>
      <c r="B2469"/>
      <c r="C2469"/>
      <c r="D2469"/>
      <c r="E2469" s="289"/>
    </row>
    <row r="2470" spans="1:5" ht="14.25">
      <c r="A2470"/>
      <c r="B2470"/>
      <c r="C2470"/>
      <c r="D2470"/>
      <c r="E2470" s="289"/>
    </row>
    <row r="2471" spans="1:5" ht="14.25">
      <c r="A2471"/>
      <c r="B2471"/>
      <c r="C2471"/>
      <c r="D2471"/>
      <c r="E2471" s="363"/>
    </row>
    <row r="2472" spans="1:5" ht="14.25">
      <c r="A2472"/>
      <c r="B2472"/>
      <c r="C2472"/>
      <c r="D2472"/>
      <c r="E2472" s="363"/>
    </row>
    <row r="2473" spans="1:5" ht="14.25">
      <c r="A2473"/>
      <c r="B2473"/>
      <c r="C2473"/>
      <c r="D2473"/>
      <c r="E2473" s="289"/>
    </row>
    <row r="2474" spans="1:5" ht="14.25">
      <c r="A2474"/>
      <c r="B2474"/>
      <c r="C2474"/>
      <c r="D2474"/>
      <c r="E2474" s="289"/>
    </row>
    <row r="2475" spans="1:5" ht="14.25">
      <c r="A2475"/>
      <c r="B2475"/>
      <c r="C2475"/>
      <c r="D2475"/>
      <c r="E2475" s="289"/>
    </row>
    <row r="2476" spans="1:5" ht="14.25">
      <c r="A2476"/>
      <c r="B2476"/>
      <c r="C2476"/>
      <c r="D2476"/>
      <c r="E2476" s="289"/>
    </row>
    <row r="2477" spans="1:5" ht="14.25">
      <c r="A2477"/>
      <c r="B2477"/>
      <c r="C2477"/>
      <c r="D2477"/>
      <c r="E2477" s="289"/>
    </row>
    <row r="2478" spans="1:5" ht="14.25">
      <c r="A2478"/>
      <c r="B2478"/>
      <c r="C2478"/>
      <c r="D2478"/>
      <c r="E2478" s="289"/>
    </row>
    <row r="2479" spans="1:5" ht="14.25">
      <c r="A2479"/>
      <c r="B2479"/>
      <c r="C2479"/>
      <c r="D2479"/>
      <c r="E2479" s="289"/>
    </row>
    <row r="2480" spans="1:5" ht="14.25">
      <c r="A2480"/>
      <c r="B2480"/>
      <c r="C2480"/>
      <c r="D2480"/>
      <c r="E2480" s="289"/>
    </row>
    <row r="2481" spans="1:5" ht="14.25">
      <c r="A2481"/>
      <c r="B2481"/>
      <c r="C2481"/>
      <c r="D2481"/>
      <c r="E2481" s="289"/>
    </row>
    <row r="2482" spans="1:5" ht="14.25">
      <c r="A2482"/>
      <c r="B2482"/>
      <c r="C2482"/>
      <c r="D2482"/>
      <c r="E2482" s="289"/>
    </row>
    <row r="2483" spans="1:5" ht="14.25">
      <c r="A2483"/>
      <c r="B2483"/>
      <c r="C2483"/>
      <c r="D2483"/>
      <c r="E2483" s="289"/>
    </row>
    <row r="2484" spans="1:5" ht="14.25">
      <c r="A2484"/>
      <c r="B2484"/>
      <c r="C2484"/>
      <c r="D2484"/>
      <c r="E2484" s="289"/>
    </row>
    <row r="2485" spans="1:5" ht="14.25">
      <c r="A2485"/>
      <c r="B2485"/>
      <c r="C2485"/>
      <c r="D2485"/>
      <c r="E2485" s="289"/>
    </row>
    <row r="2486" spans="1:5" ht="14.25">
      <c r="A2486"/>
      <c r="B2486"/>
      <c r="C2486"/>
      <c r="D2486"/>
      <c r="E2486" s="289"/>
    </row>
    <row r="2487" spans="1:5" ht="14.25">
      <c r="A2487"/>
      <c r="B2487"/>
      <c r="C2487"/>
      <c r="D2487"/>
      <c r="E2487" s="289"/>
    </row>
    <row r="2488" spans="1:5" ht="14.25">
      <c r="A2488"/>
      <c r="B2488"/>
      <c r="C2488"/>
      <c r="D2488"/>
      <c r="E2488" s="289"/>
    </row>
    <row r="2489" spans="1:5" ht="14.25">
      <c r="A2489"/>
      <c r="B2489"/>
      <c r="C2489"/>
      <c r="D2489"/>
      <c r="E2489" s="289"/>
    </row>
    <row r="2490" spans="1:5" ht="14.25">
      <c r="A2490"/>
      <c r="B2490"/>
      <c r="C2490"/>
      <c r="D2490"/>
      <c r="E2490" s="289"/>
    </row>
    <row r="2491" spans="1:5" ht="14.25">
      <c r="A2491"/>
      <c r="B2491"/>
      <c r="C2491"/>
      <c r="D2491"/>
      <c r="E2491" s="289"/>
    </row>
    <row r="2492" spans="1:5" ht="14.25">
      <c r="A2492"/>
      <c r="B2492"/>
      <c r="C2492"/>
      <c r="D2492"/>
      <c r="E2492" s="289"/>
    </row>
    <row r="2493" spans="1:5" ht="14.25">
      <c r="A2493"/>
      <c r="B2493"/>
      <c r="C2493"/>
      <c r="D2493"/>
      <c r="E2493" s="289"/>
    </row>
    <row r="2494" spans="1:5" ht="14.25">
      <c r="A2494"/>
      <c r="B2494"/>
      <c r="C2494"/>
      <c r="D2494"/>
      <c r="E2494" s="289"/>
    </row>
    <row r="2495" spans="1:5" ht="14.25">
      <c r="A2495"/>
      <c r="B2495"/>
      <c r="C2495"/>
      <c r="D2495"/>
      <c r="E2495" s="289"/>
    </row>
    <row r="2496" spans="1:5" ht="14.25">
      <c r="A2496"/>
      <c r="B2496"/>
      <c r="C2496"/>
      <c r="D2496"/>
      <c r="E2496" s="289"/>
    </row>
    <row r="2497" spans="1:5" ht="14.25">
      <c r="A2497"/>
      <c r="B2497"/>
      <c r="C2497"/>
      <c r="D2497"/>
      <c r="E2497" s="289"/>
    </row>
    <row r="2498" spans="1:5" ht="14.25">
      <c r="A2498"/>
      <c r="B2498"/>
      <c r="C2498"/>
      <c r="D2498"/>
      <c r="E2498" s="289"/>
    </row>
    <row r="2499" spans="1:5" ht="14.25">
      <c r="A2499"/>
      <c r="B2499"/>
      <c r="C2499"/>
      <c r="D2499"/>
      <c r="E2499" s="289"/>
    </row>
    <row r="2500" spans="1:5" ht="14.25">
      <c r="A2500"/>
      <c r="B2500"/>
      <c r="C2500"/>
      <c r="D2500"/>
      <c r="E2500" s="289"/>
    </row>
    <row r="2501" spans="1:5" ht="14.25">
      <c r="A2501"/>
      <c r="B2501"/>
      <c r="C2501"/>
      <c r="D2501"/>
      <c r="E2501" s="289"/>
    </row>
    <row r="2502" spans="1:5" ht="14.25">
      <c r="A2502"/>
      <c r="B2502"/>
      <c r="C2502"/>
      <c r="D2502"/>
      <c r="E2502" s="289"/>
    </row>
    <row r="2503" spans="1:5" ht="14.25">
      <c r="A2503"/>
      <c r="B2503"/>
      <c r="C2503"/>
      <c r="D2503"/>
      <c r="E2503" s="289"/>
    </row>
    <row r="2504" spans="1:5" ht="14.25">
      <c r="A2504"/>
      <c r="B2504"/>
      <c r="C2504"/>
      <c r="D2504"/>
      <c r="E2504" s="289"/>
    </row>
    <row r="2505" spans="1:5" ht="14.25">
      <c r="A2505"/>
      <c r="B2505"/>
      <c r="C2505"/>
      <c r="D2505"/>
      <c r="E2505" s="289"/>
    </row>
    <row r="2506" spans="1:5" ht="14.25">
      <c r="A2506"/>
      <c r="B2506"/>
      <c r="C2506"/>
      <c r="D2506"/>
      <c r="E2506" s="289"/>
    </row>
    <row r="2507" spans="1:5" ht="14.25">
      <c r="A2507"/>
      <c r="B2507"/>
      <c r="C2507"/>
      <c r="D2507"/>
      <c r="E2507" s="289"/>
    </row>
    <row r="2508" spans="1:5" ht="14.25">
      <c r="A2508"/>
      <c r="B2508"/>
      <c r="C2508"/>
      <c r="D2508"/>
      <c r="E2508" s="363"/>
    </row>
    <row r="2509" spans="1:5" ht="14.25">
      <c r="A2509"/>
      <c r="B2509"/>
      <c r="C2509"/>
      <c r="D2509"/>
      <c r="E2509" s="289"/>
    </row>
    <row r="2510" spans="1:5" ht="14.25">
      <c r="A2510"/>
      <c r="B2510"/>
      <c r="C2510"/>
      <c r="D2510"/>
      <c r="E2510" s="289"/>
    </row>
    <row r="2511" spans="1:5" ht="14.25">
      <c r="A2511"/>
      <c r="B2511"/>
      <c r="C2511"/>
      <c r="D2511"/>
      <c r="E2511" s="363"/>
    </row>
    <row r="2512" spans="1:5" ht="14.25">
      <c r="A2512"/>
      <c r="B2512"/>
      <c r="C2512"/>
      <c r="D2512"/>
      <c r="E2512" s="289"/>
    </row>
    <row r="2513" spans="1:5" ht="14.25">
      <c r="A2513"/>
      <c r="B2513"/>
      <c r="C2513"/>
      <c r="D2513"/>
      <c r="E2513" s="289"/>
    </row>
    <row r="2514" spans="1:5" ht="14.25">
      <c r="A2514"/>
      <c r="B2514"/>
      <c r="C2514"/>
      <c r="D2514"/>
      <c r="E2514" s="289"/>
    </row>
    <row r="2515" spans="1:5" ht="14.25">
      <c r="A2515"/>
      <c r="B2515"/>
      <c r="C2515"/>
      <c r="D2515"/>
      <c r="E2515" s="289"/>
    </row>
    <row r="2516" spans="1:5" ht="14.25">
      <c r="A2516"/>
      <c r="B2516"/>
      <c r="C2516"/>
      <c r="D2516"/>
      <c r="E2516" s="289"/>
    </row>
    <row r="2517" spans="1:5" ht="14.25">
      <c r="A2517"/>
      <c r="B2517"/>
      <c r="C2517"/>
      <c r="D2517"/>
      <c r="E2517" s="289"/>
    </row>
    <row r="2518" spans="1:5" ht="14.25">
      <c r="A2518"/>
      <c r="B2518"/>
      <c r="C2518"/>
      <c r="D2518"/>
      <c r="E2518" s="289"/>
    </row>
    <row r="2519" spans="1:5" ht="14.25">
      <c r="A2519"/>
      <c r="B2519"/>
      <c r="C2519"/>
      <c r="D2519"/>
      <c r="E2519" s="289"/>
    </row>
    <row r="2520" spans="1:5" ht="14.25">
      <c r="A2520"/>
      <c r="B2520"/>
      <c r="C2520"/>
      <c r="D2520"/>
      <c r="E2520" s="289"/>
    </row>
    <row r="2521" spans="1:5" ht="14.25">
      <c r="A2521"/>
      <c r="B2521"/>
      <c r="C2521"/>
      <c r="D2521"/>
      <c r="E2521" s="289"/>
    </row>
    <row r="2522" spans="1:5" ht="14.25">
      <c r="A2522"/>
      <c r="B2522"/>
      <c r="C2522"/>
      <c r="D2522"/>
      <c r="E2522" s="289"/>
    </row>
    <row r="2523" spans="1:5" ht="14.25">
      <c r="A2523"/>
      <c r="B2523"/>
      <c r="C2523"/>
      <c r="D2523"/>
      <c r="E2523" s="289"/>
    </row>
    <row r="2524" spans="1:5" ht="14.25">
      <c r="A2524"/>
      <c r="B2524"/>
      <c r="C2524"/>
      <c r="D2524"/>
      <c r="E2524" s="289"/>
    </row>
    <row r="2525" spans="1:5" ht="14.25">
      <c r="A2525"/>
      <c r="B2525"/>
      <c r="C2525"/>
      <c r="D2525"/>
      <c r="E2525" s="289"/>
    </row>
    <row r="2526" spans="1:5" ht="14.25">
      <c r="A2526"/>
      <c r="B2526"/>
      <c r="C2526"/>
      <c r="D2526"/>
      <c r="E2526" s="289"/>
    </row>
    <row r="2527" spans="1:5" ht="14.25">
      <c r="A2527"/>
      <c r="B2527"/>
      <c r="C2527"/>
      <c r="D2527"/>
      <c r="E2527" s="289"/>
    </row>
    <row r="2528" spans="1:5" ht="14.25">
      <c r="A2528"/>
      <c r="B2528"/>
      <c r="C2528"/>
      <c r="D2528"/>
      <c r="E2528" s="289"/>
    </row>
    <row r="2529" spans="1:5" ht="14.25">
      <c r="A2529"/>
      <c r="B2529"/>
      <c r="C2529"/>
      <c r="D2529"/>
      <c r="E2529" s="289"/>
    </row>
    <row r="2530" spans="1:5" ht="14.25">
      <c r="A2530"/>
      <c r="B2530"/>
      <c r="C2530"/>
      <c r="D2530"/>
      <c r="E2530" s="289"/>
    </row>
    <row r="2531" spans="1:5" ht="14.25">
      <c r="A2531"/>
      <c r="B2531"/>
      <c r="C2531"/>
      <c r="D2531"/>
      <c r="E2531" s="289"/>
    </row>
    <row r="2532" spans="1:5" ht="14.25">
      <c r="A2532"/>
      <c r="B2532"/>
      <c r="C2532"/>
      <c r="D2532"/>
      <c r="E2532" s="289"/>
    </row>
    <row r="2533" spans="1:5" ht="14.25">
      <c r="A2533"/>
      <c r="B2533"/>
      <c r="C2533"/>
      <c r="D2533"/>
      <c r="E2533" s="289"/>
    </row>
    <row r="2534" spans="1:5" ht="14.25">
      <c r="A2534"/>
      <c r="B2534"/>
      <c r="C2534"/>
      <c r="D2534"/>
      <c r="E2534" s="289"/>
    </row>
    <row r="2535" spans="1:5" ht="14.25">
      <c r="A2535"/>
      <c r="B2535"/>
      <c r="C2535"/>
      <c r="D2535"/>
      <c r="E2535" s="289"/>
    </row>
    <row r="2536" spans="1:5" ht="14.25">
      <c r="A2536"/>
      <c r="B2536"/>
      <c r="C2536"/>
      <c r="D2536"/>
      <c r="E2536" s="289"/>
    </row>
    <row r="2537" spans="1:5" ht="14.25">
      <c r="A2537"/>
      <c r="B2537"/>
      <c r="C2537"/>
      <c r="D2537"/>
      <c r="E2537" s="289"/>
    </row>
    <row r="2538" spans="1:5" ht="14.25">
      <c r="A2538"/>
      <c r="B2538"/>
      <c r="C2538"/>
      <c r="D2538"/>
      <c r="E2538" s="289"/>
    </row>
    <row r="2539" spans="1:5" ht="14.25">
      <c r="A2539"/>
      <c r="B2539"/>
      <c r="C2539"/>
      <c r="D2539"/>
      <c r="E2539" s="289"/>
    </row>
    <row r="2540" spans="1:5" ht="14.25">
      <c r="A2540"/>
      <c r="B2540"/>
      <c r="C2540"/>
      <c r="D2540"/>
      <c r="E2540" s="289"/>
    </row>
    <row r="2541" spans="1:5" ht="14.25">
      <c r="A2541"/>
      <c r="B2541"/>
      <c r="C2541"/>
      <c r="D2541"/>
      <c r="E2541" s="289"/>
    </row>
    <row r="2542" spans="1:5" ht="14.25">
      <c r="A2542"/>
      <c r="B2542"/>
      <c r="C2542"/>
      <c r="D2542"/>
      <c r="E2542" s="289"/>
    </row>
    <row r="2543" spans="1:5" ht="14.25">
      <c r="A2543"/>
      <c r="B2543"/>
      <c r="C2543"/>
      <c r="D2543"/>
      <c r="E2543" s="289"/>
    </row>
    <row r="2544" spans="1:5" ht="14.25">
      <c r="A2544"/>
      <c r="B2544"/>
      <c r="C2544"/>
      <c r="D2544"/>
      <c r="E2544" s="289"/>
    </row>
    <row r="2545" spans="1:5" ht="14.25">
      <c r="A2545"/>
      <c r="B2545"/>
      <c r="C2545"/>
      <c r="D2545"/>
      <c r="E2545" s="289"/>
    </row>
    <row r="2546" spans="1:5" ht="14.25">
      <c r="A2546"/>
      <c r="B2546"/>
      <c r="C2546"/>
      <c r="D2546"/>
      <c r="E2546" s="289"/>
    </row>
    <row r="2547" spans="1:5" ht="14.25">
      <c r="A2547"/>
      <c r="B2547"/>
      <c r="C2547"/>
      <c r="D2547"/>
      <c r="E2547" s="289"/>
    </row>
    <row r="2548" spans="1:5" ht="14.25">
      <c r="A2548"/>
      <c r="B2548"/>
      <c r="C2548"/>
      <c r="D2548"/>
      <c r="E2548" s="289"/>
    </row>
    <row r="2549" spans="1:5" ht="14.25">
      <c r="A2549"/>
      <c r="B2549"/>
      <c r="C2549"/>
      <c r="D2549"/>
      <c r="E2549" s="289"/>
    </row>
    <row r="2550" spans="1:5" ht="14.25">
      <c r="A2550"/>
      <c r="B2550"/>
      <c r="C2550"/>
      <c r="D2550"/>
      <c r="E2550" s="289"/>
    </row>
    <row r="2551" spans="1:5" ht="14.25">
      <c r="A2551"/>
      <c r="B2551"/>
      <c r="C2551"/>
      <c r="D2551"/>
      <c r="E2551" s="289"/>
    </row>
    <row r="2552" spans="1:5" ht="14.25">
      <c r="A2552"/>
      <c r="B2552"/>
      <c r="C2552"/>
      <c r="D2552"/>
      <c r="E2552" s="289"/>
    </row>
    <row r="2553" spans="1:5" ht="14.25">
      <c r="A2553"/>
      <c r="B2553"/>
      <c r="C2553"/>
      <c r="D2553"/>
      <c r="E2553" s="289"/>
    </row>
    <row r="2554" spans="1:5" ht="14.25">
      <c r="A2554"/>
      <c r="B2554"/>
      <c r="C2554"/>
      <c r="D2554"/>
      <c r="E2554" s="289"/>
    </row>
    <row r="2555" spans="1:5" ht="14.25">
      <c r="A2555"/>
      <c r="B2555"/>
      <c r="C2555"/>
      <c r="D2555"/>
      <c r="E2555" s="363"/>
    </row>
    <row r="2556" spans="1:5" ht="14.25">
      <c r="A2556"/>
      <c r="B2556"/>
      <c r="C2556"/>
      <c r="D2556"/>
      <c r="E2556" s="289"/>
    </row>
    <row r="2557" spans="1:5" ht="14.25">
      <c r="A2557"/>
      <c r="B2557"/>
      <c r="C2557"/>
      <c r="D2557"/>
      <c r="E2557" s="289"/>
    </row>
    <row r="2558" spans="1:5" ht="14.25">
      <c r="A2558"/>
      <c r="B2558"/>
      <c r="C2558"/>
      <c r="D2558"/>
      <c r="E2558" s="289"/>
    </row>
    <row r="2559" spans="1:5" ht="14.25">
      <c r="A2559"/>
      <c r="B2559"/>
      <c r="C2559"/>
      <c r="D2559"/>
      <c r="E2559" s="289"/>
    </row>
    <row r="2560" spans="1:5" ht="14.25">
      <c r="A2560"/>
      <c r="B2560"/>
      <c r="C2560"/>
      <c r="D2560"/>
      <c r="E2560" s="289"/>
    </row>
    <row r="2561" spans="1:5" ht="14.25">
      <c r="A2561"/>
      <c r="B2561"/>
      <c r="C2561"/>
      <c r="D2561"/>
      <c r="E2561" s="289"/>
    </row>
    <row r="2562" spans="1:5" ht="14.25">
      <c r="A2562"/>
      <c r="B2562"/>
      <c r="C2562"/>
      <c r="D2562"/>
      <c r="E2562" s="289"/>
    </row>
    <row r="2563" spans="1:5" ht="14.25">
      <c r="A2563"/>
      <c r="B2563"/>
      <c r="C2563"/>
      <c r="D2563"/>
      <c r="E2563" s="289"/>
    </row>
    <row r="2564" spans="1:5" ht="14.25">
      <c r="A2564"/>
      <c r="B2564"/>
      <c r="C2564"/>
      <c r="D2564"/>
      <c r="E2564" s="289"/>
    </row>
    <row r="2565" spans="1:5" ht="14.25">
      <c r="A2565"/>
      <c r="B2565"/>
      <c r="C2565"/>
      <c r="D2565"/>
      <c r="E2565" s="289"/>
    </row>
    <row r="2566" spans="1:5" ht="14.25">
      <c r="A2566"/>
      <c r="B2566"/>
      <c r="C2566"/>
      <c r="D2566"/>
      <c r="E2566" s="289"/>
    </row>
    <row r="2567" spans="1:5" ht="14.25">
      <c r="A2567"/>
      <c r="B2567"/>
      <c r="C2567"/>
      <c r="D2567"/>
      <c r="E2567" s="289"/>
    </row>
    <row r="2568" spans="1:5" ht="14.25">
      <c r="A2568"/>
      <c r="B2568"/>
      <c r="C2568"/>
      <c r="D2568"/>
      <c r="E2568" s="363"/>
    </row>
    <row r="2569" spans="1:5" ht="14.25">
      <c r="A2569"/>
      <c r="B2569"/>
      <c r="C2569"/>
      <c r="D2569"/>
      <c r="E2569" s="289"/>
    </row>
    <row r="2570" spans="1:5" ht="14.25">
      <c r="A2570"/>
      <c r="B2570"/>
      <c r="C2570"/>
      <c r="D2570"/>
      <c r="E2570" s="289"/>
    </row>
    <row r="2571" spans="1:5" ht="14.25">
      <c r="A2571"/>
      <c r="B2571"/>
      <c r="C2571"/>
      <c r="D2571"/>
      <c r="E2571" s="289"/>
    </row>
    <row r="2572" spans="1:5" ht="14.25">
      <c r="A2572"/>
      <c r="B2572"/>
      <c r="C2572"/>
      <c r="D2572"/>
      <c r="E2572" s="363"/>
    </row>
    <row r="2573" spans="1:5" ht="14.25">
      <c r="A2573"/>
      <c r="B2573"/>
      <c r="C2573"/>
      <c r="D2573"/>
      <c r="E2573" s="363"/>
    </row>
    <row r="2574" spans="1:5" ht="14.25">
      <c r="A2574"/>
      <c r="B2574"/>
      <c r="C2574"/>
      <c r="D2574"/>
      <c r="E2574" s="363"/>
    </row>
    <row r="2575" spans="1:5" ht="14.25">
      <c r="A2575"/>
      <c r="B2575"/>
      <c r="C2575"/>
      <c r="D2575"/>
      <c r="E2575" s="363"/>
    </row>
    <row r="2576" spans="1:5" ht="14.25">
      <c r="A2576"/>
      <c r="B2576"/>
      <c r="C2576"/>
      <c r="D2576"/>
      <c r="E2576" s="289"/>
    </row>
    <row r="2577" spans="1:5" ht="14.25">
      <c r="A2577"/>
      <c r="B2577"/>
      <c r="C2577"/>
      <c r="D2577"/>
      <c r="E2577" s="289"/>
    </row>
    <row r="2578" spans="1:5" ht="14.25">
      <c r="A2578"/>
      <c r="B2578"/>
      <c r="C2578"/>
      <c r="D2578"/>
      <c r="E2578" s="289"/>
    </row>
    <row r="2579" spans="1:5" ht="14.25">
      <c r="A2579"/>
      <c r="B2579"/>
      <c r="C2579"/>
      <c r="D2579"/>
      <c r="E2579" s="289"/>
    </row>
    <row r="2580" spans="1:5" ht="14.25">
      <c r="A2580"/>
      <c r="B2580"/>
      <c r="C2580"/>
      <c r="D2580"/>
      <c r="E2580" s="363"/>
    </row>
    <row r="2581" spans="1:5" ht="14.25">
      <c r="A2581"/>
      <c r="B2581"/>
      <c r="C2581"/>
      <c r="D2581"/>
      <c r="E2581" s="289"/>
    </row>
    <row r="2582" spans="1:5" ht="14.25">
      <c r="A2582"/>
      <c r="B2582"/>
      <c r="C2582"/>
      <c r="D2582"/>
      <c r="E2582" s="363"/>
    </row>
    <row r="2583" spans="1:5" ht="14.25">
      <c r="A2583"/>
      <c r="B2583"/>
      <c r="C2583"/>
      <c r="D2583"/>
      <c r="E2583" s="289"/>
    </row>
    <row r="2584" spans="1:5" ht="14.25">
      <c r="A2584"/>
      <c r="B2584"/>
      <c r="C2584"/>
      <c r="D2584"/>
      <c r="E2584" s="289"/>
    </row>
    <row r="2585" spans="1:5" ht="14.25">
      <c r="A2585"/>
      <c r="B2585"/>
      <c r="C2585"/>
      <c r="D2585"/>
      <c r="E2585" s="289"/>
    </row>
    <row r="2586" spans="1:5" ht="14.25">
      <c r="A2586"/>
      <c r="B2586"/>
      <c r="C2586"/>
      <c r="D2586"/>
      <c r="E2586" s="289"/>
    </row>
    <row r="2587" spans="1:5" ht="14.25">
      <c r="A2587"/>
      <c r="B2587"/>
      <c r="C2587"/>
      <c r="D2587"/>
      <c r="E2587" s="289"/>
    </row>
    <row r="2588" spans="1:5" ht="14.25">
      <c r="A2588"/>
      <c r="B2588"/>
      <c r="C2588"/>
      <c r="D2588"/>
      <c r="E2588" s="289"/>
    </row>
    <row r="2589" spans="1:5" ht="14.25">
      <c r="A2589"/>
      <c r="B2589"/>
      <c r="C2589"/>
      <c r="D2589"/>
      <c r="E2589" s="289"/>
    </row>
    <row r="2590" spans="1:5" ht="14.25">
      <c r="A2590"/>
      <c r="B2590"/>
      <c r="C2590"/>
      <c r="D2590"/>
      <c r="E2590" s="289"/>
    </row>
    <row r="2591" spans="1:5" ht="14.25">
      <c r="A2591"/>
      <c r="B2591"/>
      <c r="C2591"/>
      <c r="D2591"/>
      <c r="E2591" s="289"/>
    </row>
    <row r="2592" spans="1:5" ht="14.25">
      <c r="A2592"/>
      <c r="B2592"/>
      <c r="C2592"/>
      <c r="D2592"/>
      <c r="E2592" s="289"/>
    </row>
    <row r="2593" spans="1:5" ht="14.25">
      <c r="A2593"/>
      <c r="B2593"/>
      <c r="C2593"/>
      <c r="D2593"/>
      <c r="E2593" s="363"/>
    </row>
    <row r="2594" spans="1:5" ht="14.25">
      <c r="A2594"/>
      <c r="B2594"/>
      <c r="C2594"/>
      <c r="D2594"/>
      <c r="E2594" s="363"/>
    </row>
    <row r="2595" spans="1:5" ht="14.25">
      <c r="A2595"/>
      <c r="B2595"/>
      <c r="C2595"/>
      <c r="D2595"/>
      <c r="E2595" s="363"/>
    </row>
    <row r="2596" spans="1:5" ht="14.25">
      <c r="A2596"/>
      <c r="B2596"/>
      <c r="C2596"/>
      <c r="D2596"/>
      <c r="E2596" s="289"/>
    </row>
    <row r="2597" spans="1:5" ht="14.25">
      <c r="A2597"/>
      <c r="B2597"/>
      <c r="C2597"/>
      <c r="D2597"/>
      <c r="E2597" s="363"/>
    </row>
    <row r="2598" spans="1:5" ht="14.25">
      <c r="A2598"/>
      <c r="B2598"/>
      <c r="C2598"/>
      <c r="D2598"/>
      <c r="E2598" s="289"/>
    </row>
    <row r="2599" spans="1:5" ht="14.25">
      <c r="A2599"/>
      <c r="B2599"/>
      <c r="C2599"/>
      <c r="D2599"/>
      <c r="E2599" s="289"/>
    </row>
    <row r="2600" spans="1:5" ht="14.25">
      <c r="A2600"/>
      <c r="B2600"/>
      <c r="C2600"/>
      <c r="D2600"/>
      <c r="E2600" s="289"/>
    </row>
    <row r="2601" spans="1:5" ht="14.25">
      <c r="A2601"/>
      <c r="B2601"/>
      <c r="C2601"/>
      <c r="D2601"/>
      <c r="E2601" s="289"/>
    </row>
    <row r="2602" spans="1:5" ht="14.25">
      <c r="A2602"/>
      <c r="B2602"/>
      <c r="C2602"/>
      <c r="D2602"/>
      <c r="E2602" s="289"/>
    </row>
    <row r="2603" spans="1:5" ht="14.25">
      <c r="A2603"/>
      <c r="B2603"/>
      <c r="C2603"/>
      <c r="D2603"/>
      <c r="E2603" s="289"/>
    </row>
    <row r="2604" spans="1:5" ht="14.25">
      <c r="A2604"/>
      <c r="B2604"/>
      <c r="C2604"/>
      <c r="D2604"/>
      <c r="E2604" s="289"/>
    </row>
    <row r="2605" spans="1:5" ht="14.25">
      <c r="A2605"/>
      <c r="B2605"/>
      <c r="C2605"/>
      <c r="D2605"/>
      <c r="E2605" s="289"/>
    </row>
    <row r="2606" spans="1:5" ht="14.25">
      <c r="A2606"/>
      <c r="B2606"/>
      <c r="C2606"/>
      <c r="D2606"/>
      <c r="E2606" s="289"/>
    </row>
    <row r="2607" spans="1:5" ht="14.25">
      <c r="A2607"/>
      <c r="B2607"/>
      <c r="C2607"/>
      <c r="D2607"/>
      <c r="E2607" s="289"/>
    </row>
    <row r="2608" spans="1:5" ht="14.25">
      <c r="A2608"/>
      <c r="B2608"/>
      <c r="C2608"/>
      <c r="D2608"/>
      <c r="E2608" s="289"/>
    </row>
    <row r="2609" spans="1:5" ht="14.25">
      <c r="A2609"/>
      <c r="B2609"/>
      <c r="C2609"/>
      <c r="D2609"/>
      <c r="E2609" s="289"/>
    </row>
    <row r="2610" spans="1:5" ht="14.25">
      <c r="A2610"/>
      <c r="B2610"/>
      <c r="C2610"/>
      <c r="D2610"/>
      <c r="E2610" s="289"/>
    </row>
    <row r="2611" spans="1:5" ht="14.25">
      <c r="A2611"/>
      <c r="B2611"/>
      <c r="C2611"/>
      <c r="D2611"/>
      <c r="E2611" s="289"/>
    </row>
    <row r="2612" spans="1:5" ht="14.25">
      <c r="A2612"/>
      <c r="B2612"/>
      <c r="C2612"/>
      <c r="D2612"/>
      <c r="E2612" s="289"/>
    </row>
    <row r="2613" spans="1:5" ht="14.25">
      <c r="A2613"/>
      <c r="B2613"/>
      <c r="C2613"/>
      <c r="D2613"/>
      <c r="E2613" s="289"/>
    </row>
    <row r="2614" spans="1:5" ht="14.25">
      <c r="A2614"/>
      <c r="B2614"/>
      <c r="C2614"/>
      <c r="D2614"/>
      <c r="E2614" s="289"/>
    </row>
    <row r="2615" spans="1:5" ht="14.25">
      <c r="A2615"/>
      <c r="B2615"/>
      <c r="C2615"/>
      <c r="D2615"/>
      <c r="E2615" s="289"/>
    </row>
    <row r="2616" spans="1:5" ht="14.25">
      <c r="A2616"/>
      <c r="B2616"/>
      <c r="C2616"/>
      <c r="D2616"/>
      <c r="E2616" s="289"/>
    </row>
    <row r="2617" spans="1:5" ht="14.25">
      <c r="A2617"/>
      <c r="B2617"/>
      <c r="C2617"/>
      <c r="D2617"/>
      <c r="E2617" s="289"/>
    </row>
    <row r="2618" spans="1:5" ht="14.25">
      <c r="A2618"/>
      <c r="B2618"/>
      <c r="C2618"/>
      <c r="D2618"/>
      <c r="E2618" s="363"/>
    </row>
    <row r="2619" spans="1:5" ht="14.25">
      <c r="A2619"/>
      <c r="B2619"/>
      <c r="C2619"/>
      <c r="D2619"/>
      <c r="E2619" s="289"/>
    </row>
    <row r="2620" spans="1:5" ht="14.25">
      <c r="A2620"/>
      <c r="B2620"/>
      <c r="C2620"/>
      <c r="D2620"/>
      <c r="E2620" s="289"/>
    </row>
    <row r="2621" spans="1:5" ht="14.25">
      <c r="A2621"/>
      <c r="B2621"/>
      <c r="C2621"/>
      <c r="D2621"/>
      <c r="E2621" s="289"/>
    </row>
    <row r="2622" spans="1:5" ht="14.25">
      <c r="A2622"/>
      <c r="B2622"/>
      <c r="C2622"/>
      <c r="D2622"/>
      <c r="E2622" s="289"/>
    </row>
    <row r="2623" spans="1:5" ht="14.25">
      <c r="A2623"/>
      <c r="B2623"/>
      <c r="C2623"/>
      <c r="D2623"/>
      <c r="E2623" s="289"/>
    </row>
    <row r="2624" spans="1:5" ht="14.25">
      <c r="A2624"/>
      <c r="B2624"/>
      <c r="C2624"/>
      <c r="D2624"/>
      <c r="E2624" s="289"/>
    </row>
    <row r="2625" spans="1:5" ht="14.25">
      <c r="A2625"/>
      <c r="B2625"/>
      <c r="C2625"/>
      <c r="D2625"/>
      <c r="E2625" s="289"/>
    </row>
    <row r="2626" spans="1:5" ht="14.25">
      <c r="A2626"/>
      <c r="B2626"/>
      <c r="C2626"/>
      <c r="D2626"/>
      <c r="E2626" s="289"/>
    </row>
    <row r="2627" spans="1:5" ht="14.25">
      <c r="A2627"/>
      <c r="B2627"/>
      <c r="C2627"/>
      <c r="D2627"/>
      <c r="E2627" s="289"/>
    </row>
    <row r="2628" spans="1:5" ht="14.25">
      <c r="A2628"/>
      <c r="B2628"/>
      <c r="C2628"/>
      <c r="D2628"/>
      <c r="E2628" s="289"/>
    </row>
    <row r="2629" spans="1:5" ht="14.25">
      <c r="A2629"/>
      <c r="B2629"/>
      <c r="C2629"/>
      <c r="D2629"/>
      <c r="E2629" s="289"/>
    </row>
    <row r="2630" spans="1:5" ht="14.25">
      <c r="A2630"/>
      <c r="B2630"/>
      <c r="C2630"/>
      <c r="D2630"/>
      <c r="E2630" s="289"/>
    </row>
    <row r="2631" spans="1:5" ht="14.25">
      <c r="A2631"/>
      <c r="B2631"/>
      <c r="C2631"/>
      <c r="D2631"/>
      <c r="E2631" s="289"/>
    </row>
    <row r="2632" spans="1:5" ht="14.25">
      <c r="A2632"/>
      <c r="B2632"/>
      <c r="C2632"/>
      <c r="D2632"/>
      <c r="E2632" s="289"/>
    </row>
    <row r="2633" spans="1:5" ht="14.25">
      <c r="A2633"/>
      <c r="B2633"/>
      <c r="C2633"/>
      <c r="D2633"/>
      <c r="E2633" s="289"/>
    </row>
    <row r="2634" spans="1:5" ht="14.25">
      <c r="A2634"/>
      <c r="B2634"/>
      <c r="C2634"/>
      <c r="D2634"/>
      <c r="E2634" s="289"/>
    </row>
    <row r="2635" spans="1:5" ht="14.25">
      <c r="A2635"/>
      <c r="B2635"/>
      <c r="C2635"/>
      <c r="D2635"/>
      <c r="E2635" s="289"/>
    </row>
    <row r="2636" spans="1:5" ht="14.25">
      <c r="A2636"/>
      <c r="B2636"/>
      <c r="C2636"/>
      <c r="D2636"/>
      <c r="E2636" s="289"/>
    </row>
    <row r="2637" spans="1:5" ht="14.25">
      <c r="A2637"/>
      <c r="B2637"/>
      <c r="C2637"/>
      <c r="D2637"/>
      <c r="E2637" s="289"/>
    </row>
    <row r="2638" spans="1:5" ht="14.25">
      <c r="A2638"/>
      <c r="B2638"/>
      <c r="C2638"/>
      <c r="D2638"/>
      <c r="E2638" s="289"/>
    </row>
    <row r="2639" spans="1:5" ht="14.25">
      <c r="A2639"/>
      <c r="B2639"/>
      <c r="C2639"/>
      <c r="D2639"/>
      <c r="E2639" s="289"/>
    </row>
    <row r="2640" spans="1:5" ht="14.25">
      <c r="A2640"/>
      <c r="B2640"/>
      <c r="C2640"/>
      <c r="D2640"/>
      <c r="E2640" s="289"/>
    </row>
    <row r="2641" spans="1:5" ht="14.25">
      <c r="A2641"/>
      <c r="B2641"/>
      <c r="C2641"/>
      <c r="D2641"/>
      <c r="E2641" s="289"/>
    </row>
    <row r="2642" spans="1:5" ht="14.25">
      <c r="A2642"/>
      <c r="B2642"/>
      <c r="C2642"/>
      <c r="D2642"/>
      <c r="E2642" s="289"/>
    </row>
    <row r="2643" spans="1:5" ht="14.25">
      <c r="A2643"/>
      <c r="B2643"/>
      <c r="C2643"/>
      <c r="D2643"/>
      <c r="E2643" s="289"/>
    </row>
    <row r="2644" spans="1:5" ht="14.25">
      <c r="A2644"/>
      <c r="B2644"/>
      <c r="C2644"/>
      <c r="D2644"/>
      <c r="E2644" s="289"/>
    </row>
    <row r="2645" spans="1:5" ht="14.25">
      <c r="A2645"/>
      <c r="B2645"/>
      <c r="C2645"/>
      <c r="D2645"/>
      <c r="E2645" s="289"/>
    </row>
    <row r="2646" spans="1:5" ht="14.25">
      <c r="A2646"/>
      <c r="B2646"/>
      <c r="C2646"/>
      <c r="D2646"/>
      <c r="E2646" s="289"/>
    </row>
    <row r="2647" spans="1:5" ht="14.25">
      <c r="A2647"/>
      <c r="B2647"/>
      <c r="C2647"/>
      <c r="D2647"/>
      <c r="E2647" s="289"/>
    </row>
    <row r="2648" spans="1:5" ht="14.25">
      <c r="A2648"/>
      <c r="B2648"/>
      <c r="C2648"/>
      <c r="D2648"/>
      <c r="E2648" s="289"/>
    </row>
    <row r="2649" spans="1:5" ht="14.25">
      <c r="A2649"/>
      <c r="B2649"/>
      <c r="C2649"/>
      <c r="D2649"/>
      <c r="E2649" s="289"/>
    </row>
    <row r="2650" spans="1:5" ht="14.25">
      <c r="A2650"/>
      <c r="B2650"/>
      <c r="C2650"/>
      <c r="D2650"/>
      <c r="E2650" s="289"/>
    </row>
    <row r="2651" spans="1:5" ht="14.25">
      <c r="A2651"/>
      <c r="B2651"/>
      <c r="C2651"/>
      <c r="D2651"/>
      <c r="E2651" s="289"/>
    </row>
    <row r="2652" spans="1:5" ht="14.25">
      <c r="A2652"/>
      <c r="B2652"/>
      <c r="C2652"/>
      <c r="D2652"/>
      <c r="E2652" s="289"/>
    </row>
    <row r="2653" spans="1:5" ht="14.25">
      <c r="A2653"/>
      <c r="B2653"/>
      <c r="C2653"/>
      <c r="D2653"/>
      <c r="E2653" s="289"/>
    </row>
    <row r="2654" spans="1:5" ht="14.25">
      <c r="A2654"/>
      <c r="B2654"/>
      <c r="C2654"/>
      <c r="D2654"/>
      <c r="E2654" s="289"/>
    </row>
    <row r="2655" spans="1:5" ht="14.25">
      <c r="A2655"/>
      <c r="B2655"/>
      <c r="C2655"/>
      <c r="D2655"/>
      <c r="E2655" s="289"/>
    </row>
    <row r="2656" spans="1:5" ht="14.25">
      <c r="A2656"/>
      <c r="B2656"/>
      <c r="C2656"/>
      <c r="D2656"/>
      <c r="E2656" s="289"/>
    </row>
    <row r="2657" spans="1:5" ht="14.25">
      <c r="A2657"/>
      <c r="B2657"/>
      <c r="C2657"/>
      <c r="D2657"/>
      <c r="E2657" s="289"/>
    </row>
    <row r="2658" spans="1:5" ht="14.25">
      <c r="A2658"/>
      <c r="B2658"/>
      <c r="C2658"/>
      <c r="D2658"/>
      <c r="E2658" s="289"/>
    </row>
    <row r="2659" spans="1:5" ht="14.25">
      <c r="A2659"/>
      <c r="B2659"/>
      <c r="C2659"/>
      <c r="D2659"/>
      <c r="E2659" s="289"/>
    </row>
    <row r="2660" spans="1:5" ht="14.25">
      <c r="A2660"/>
      <c r="B2660"/>
      <c r="C2660"/>
      <c r="D2660"/>
      <c r="E2660" s="289"/>
    </row>
    <row r="2661" spans="1:5" ht="14.25">
      <c r="A2661"/>
      <c r="B2661"/>
      <c r="C2661"/>
      <c r="D2661"/>
      <c r="E2661" s="289"/>
    </row>
    <row r="2662" spans="1:5" ht="14.25">
      <c r="A2662"/>
      <c r="B2662"/>
      <c r="C2662"/>
      <c r="D2662"/>
      <c r="E2662" s="289"/>
    </row>
    <row r="2663" spans="1:5" ht="14.25">
      <c r="A2663"/>
      <c r="B2663"/>
      <c r="C2663"/>
      <c r="D2663"/>
      <c r="E2663" s="289"/>
    </row>
    <row r="2664" spans="1:5" ht="14.25">
      <c r="A2664"/>
      <c r="B2664"/>
      <c r="C2664"/>
      <c r="D2664"/>
      <c r="E2664" s="289"/>
    </row>
    <row r="2665" spans="1:5" ht="14.25">
      <c r="A2665"/>
      <c r="B2665"/>
      <c r="C2665"/>
      <c r="D2665"/>
      <c r="E2665" s="289"/>
    </row>
    <row r="2666" spans="1:5" ht="14.25">
      <c r="A2666"/>
      <c r="B2666"/>
      <c r="C2666"/>
      <c r="D2666"/>
      <c r="E2666" s="289"/>
    </row>
    <row r="2667" spans="1:5" ht="14.25">
      <c r="A2667"/>
      <c r="B2667"/>
      <c r="C2667"/>
      <c r="D2667"/>
      <c r="E2667" s="289"/>
    </row>
    <row r="2668" spans="1:5" ht="14.25">
      <c r="A2668"/>
      <c r="B2668"/>
      <c r="C2668"/>
      <c r="D2668"/>
      <c r="E2668" s="289"/>
    </row>
    <row r="2669" spans="1:5" ht="14.25">
      <c r="A2669"/>
      <c r="B2669"/>
      <c r="C2669"/>
      <c r="D2669"/>
      <c r="E2669" s="289"/>
    </row>
    <row r="2670" spans="1:5" ht="14.25">
      <c r="A2670"/>
      <c r="B2670"/>
      <c r="C2670"/>
      <c r="D2670"/>
      <c r="E2670" s="289"/>
    </row>
    <row r="2671" spans="1:5" ht="14.25">
      <c r="A2671"/>
      <c r="B2671"/>
      <c r="C2671"/>
      <c r="D2671"/>
      <c r="E2671" s="289"/>
    </row>
    <row r="2672" spans="1:5" ht="14.25">
      <c r="A2672"/>
      <c r="B2672"/>
      <c r="C2672"/>
      <c r="D2672"/>
      <c r="E2672" s="289"/>
    </row>
    <row r="2673" spans="1:5" ht="14.25">
      <c r="A2673"/>
      <c r="B2673"/>
      <c r="C2673"/>
      <c r="D2673"/>
      <c r="E2673" s="289"/>
    </row>
    <row r="2674" spans="1:5" ht="14.25">
      <c r="A2674"/>
      <c r="B2674"/>
      <c r="C2674"/>
      <c r="D2674"/>
      <c r="E2674" s="289"/>
    </row>
    <row r="2675" spans="1:5" ht="14.25">
      <c r="A2675"/>
      <c r="B2675"/>
      <c r="C2675"/>
      <c r="D2675"/>
      <c r="E2675" s="289"/>
    </row>
    <row r="2676" spans="1:5" ht="14.25">
      <c r="A2676"/>
      <c r="B2676"/>
      <c r="C2676"/>
      <c r="D2676"/>
      <c r="E2676" s="289"/>
    </row>
    <row r="2677" spans="1:5" ht="14.25">
      <c r="A2677"/>
      <c r="B2677"/>
      <c r="C2677"/>
      <c r="D2677"/>
      <c r="E2677" s="289"/>
    </row>
    <row r="2678" spans="1:5" ht="14.25">
      <c r="A2678"/>
      <c r="B2678"/>
      <c r="C2678"/>
      <c r="D2678"/>
      <c r="E2678" s="289"/>
    </row>
    <row r="2679" spans="1:5" ht="14.25">
      <c r="A2679"/>
      <c r="B2679"/>
      <c r="C2679"/>
      <c r="D2679"/>
      <c r="E2679" s="289"/>
    </row>
    <row r="2680" spans="1:5" ht="14.25">
      <c r="A2680"/>
      <c r="B2680"/>
      <c r="C2680"/>
      <c r="D2680"/>
      <c r="E2680" s="289"/>
    </row>
    <row r="2681" spans="1:5" ht="14.25">
      <c r="A2681"/>
      <c r="B2681"/>
      <c r="C2681"/>
      <c r="D2681"/>
      <c r="E2681" s="289"/>
    </row>
    <row r="2682" spans="1:5" ht="14.25">
      <c r="A2682"/>
      <c r="B2682"/>
      <c r="C2682"/>
      <c r="D2682"/>
      <c r="E2682" s="289"/>
    </row>
    <row r="2683" spans="1:5" ht="14.25">
      <c r="A2683"/>
      <c r="B2683"/>
      <c r="C2683"/>
      <c r="D2683"/>
      <c r="E2683" s="289"/>
    </row>
    <row r="2684" spans="1:5" ht="14.25">
      <c r="A2684"/>
      <c r="B2684"/>
      <c r="C2684"/>
      <c r="D2684"/>
      <c r="E2684" s="289"/>
    </row>
    <row r="2685" spans="1:5" ht="14.25">
      <c r="A2685"/>
      <c r="B2685"/>
      <c r="C2685"/>
      <c r="D2685"/>
      <c r="E2685" s="289"/>
    </row>
    <row r="2686" spans="1:5" ht="14.25">
      <c r="A2686"/>
      <c r="B2686"/>
      <c r="C2686"/>
      <c r="D2686"/>
      <c r="E2686" s="289"/>
    </row>
    <row r="2687" spans="1:5" ht="14.25">
      <c r="A2687"/>
      <c r="B2687"/>
      <c r="C2687"/>
      <c r="D2687"/>
      <c r="E2687" s="289"/>
    </row>
    <row r="2688" spans="1:5" ht="14.25">
      <c r="A2688"/>
      <c r="B2688"/>
      <c r="C2688"/>
      <c r="D2688"/>
      <c r="E2688" s="289"/>
    </row>
    <row r="2689" spans="1:5" ht="14.25">
      <c r="A2689"/>
      <c r="B2689"/>
      <c r="C2689"/>
      <c r="D2689"/>
      <c r="E2689" s="289"/>
    </row>
    <row r="2690" spans="1:5" ht="14.25">
      <c r="A2690"/>
      <c r="B2690"/>
      <c r="C2690"/>
      <c r="D2690"/>
      <c r="E2690" s="289"/>
    </row>
    <row r="2691" spans="1:5" ht="14.25">
      <c r="A2691"/>
      <c r="B2691"/>
      <c r="C2691"/>
      <c r="D2691"/>
      <c r="E2691" s="289"/>
    </row>
    <row r="2692" spans="1:5" ht="14.25">
      <c r="A2692"/>
      <c r="B2692"/>
      <c r="C2692"/>
      <c r="D2692"/>
      <c r="E2692" s="289"/>
    </row>
    <row r="2693" spans="1:5" ht="14.25">
      <c r="A2693"/>
      <c r="B2693"/>
      <c r="C2693"/>
      <c r="D2693"/>
      <c r="E2693" s="289"/>
    </row>
    <row r="2694" spans="1:5" ht="14.25">
      <c r="A2694"/>
      <c r="B2694"/>
      <c r="C2694"/>
      <c r="D2694"/>
      <c r="E2694" s="289"/>
    </row>
    <row r="2695" spans="1:5" ht="14.25">
      <c r="A2695"/>
      <c r="B2695"/>
      <c r="C2695"/>
      <c r="D2695"/>
      <c r="E2695" s="289"/>
    </row>
    <row r="2696" spans="1:5" ht="14.25">
      <c r="A2696"/>
      <c r="B2696"/>
      <c r="C2696"/>
      <c r="D2696"/>
      <c r="E2696" s="289"/>
    </row>
    <row r="2697" spans="1:5" ht="14.25">
      <c r="A2697"/>
      <c r="B2697"/>
      <c r="C2697"/>
      <c r="D2697"/>
      <c r="E2697" s="289"/>
    </row>
    <row r="2698" spans="1:5" ht="14.25">
      <c r="A2698"/>
      <c r="B2698"/>
      <c r="C2698"/>
      <c r="D2698"/>
      <c r="E2698" s="289"/>
    </row>
    <row r="2699" spans="1:5" ht="14.25">
      <c r="A2699"/>
      <c r="B2699"/>
      <c r="C2699"/>
      <c r="D2699"/>
      <c r="E2699" s="289"/>
    </row>
    <row r="2700" spans="1:5" ht="14.25">
      <c r="A2700"/>
      <c r="B2700"/>
      <c r="C2700"/>
      <c r="D2700"/>
      <c r="E2700" s="289"/>
    </row>
    <row r="2701" spans="1:5" ht="14.25">
      <c r="A2701"/>
      <c r="B2701"/>
      <c r="C2701"/>
      <c r="D2701"/>
      <c r="E2701" s="289"/>
    </row>
    <row r="2702" spans="1:5" ht="14.25">
      <c r="A2702"/>
      <c r="B2702"/>
      <c r="C2702"/>
      <c r="D2702"/>
      <c r="E2702" s="289"/>
    </row>
    <row r="2703" spans="1:5" ht="14.25">
      <c r="A2703"/>
      <c r="B2703"/>
      <c r="C2703"/>
      <c r="D2703"/>
      <c r="E2703" s="289"/>
    </row>
    <row r="2704" spans="1:5" ht="14.25">
      <c r="A2704"/>
      <c r="B2704"/>
      <c r="C2704"/>
      <c r="D2704"/>
      <c r="E2704" s="289"/>
    </row>
    <row r="2705" spans="1:5" ht="14.25">
      <c r="A2705"/>
      <c r="B2705"/>
      <c r="C2705"/>
      <c r="D2705"/>
      <c r="E2705" s="289"/>
    </row>
    <row r="2706" spans="1:5" ht="14.25">
      <c r="A2706"/>
      <c r="B2706"/>
      <c r="C2706"/>
      <c r="D2706"/>
      <c r="E2706" s="289"/>
    </row>
    <row r="2707" spans="1:5" ht="14.25">
      <c r="A2707"/>
      <c r="B2707"/>
      <c r="C2707"/>
      <c r="D2707"/>
      <c r="E2707" s="289"/>
    </row>
    <row r="2708" spans="1:5" ht="14.25">
      <c r="A2708"/>
      <c r="B2708"/>
      <c r="C2708"/>
      <c r="D2708"/>
      <c r="E2708" s="289"/>
    </row>
    <row r="2709" spans="1:5" ht="14.25">
      <c r="A2709"/>
      <c r="B2709"/>
      <c r="C2709"/>
      <c r="D2709"/>
      <c r="E2709" s="289"/>
    </row>
    <row r="2710" spans="1:5" ht="14.25">
      <c r="A2710"/>
      <c r="B2710"/>
      <c r="C2710"/>
      <c r="D2710"/>
      <c r="E2710" s="289"/>
    </row>
    <row r="2711" spans="1:5" ht="14.25">
      <c r="A2711"/>
      <c r="B2711"/>
      <c r="C2711"/>
      <c r="D2711"/>
      <c r="E2711" s="289"/>
    </row>
    <row r="2712" spans="1:5" ht="14.25">
      <c r="A2712"/>
      <c r="B2712"/>
      <c r="C2712"/>
      <c r="D2712"/>
      <c r="E2712" s="289"/>
    </row>
    <row r="2713" spans="1:5" ht="14.25">
      <c r="A2713"/>
      <c r="B2713"/>
      <c r="C2713"/>
      <c r="D2713"/>
      <c r="E2713" s="289"/>
    </row>
    <row r="2714" spans="1:5" ht="14.25">
      <c r="A2714"/>
      <c r="B2714"/>
      <c r="C2714"/>
      <c r="D2714"/>
      <c r="E2714" s="289"/>
    </row>
    <row r="2715" spans="1:5" ht="14.25">
      <c r="A2715"/>
      <c r="B2715"/>
      <c r="C2715"/>
      <c r="D2715"/>
      <c r="E2715" s="289"/>
    </row>
    <row r="2716" spans="1:5" ht="14.25">
      <c r="A2716"/>
      <c r="B2716"/>
      <c r="C2716"/>
      <c r="D2716"/>
      <c r="E2716" s="289"/>
    </row>
    <row r="2717" spans="1:5" ht="14.25">
      <c r="A2717"/>
      <c r="B2717"/>
      <c r="C2717"/>
      <c r="D2717"/>
      <c r="E2717" s="289"/>
    </row>
    <row r="2718" spans="1:5" ht="14.25">
      <c r="A2718"/>
      <c r="B2718"/>
      <c r="C2718"/>
      <c r="D2718"/>
      <c r="E2718" s="289"/>
    </row>
    <row r="2719" spans="1:5" ht="14.25">
      <c r="A2719"/>
      <c r="B2719"/>
      <c r="C2719"/>
      <c r="D2719"/>
      <c r="E2719" s="289"/>
    </row>
    <row r="2720" spans="1:5" ht="14.25">
      <c r="A2720"/>
      <c r="B2720"/>
      <c r="C2720"/>
      <c r="D2720"/>
      <c r="E2720" s="289"/>
    </row>
    <row r="2721" spans="1:5" ht="14.25">
      <c r="A2721"/>
      <c r="B2721"/>
      <c r="C2721"/>
      <c r="D2721"/>
      <c r="E2721" s="289"/>
    </row>
    <row r="2722" spans="1:5" ht="14.25">
      <c r="A2722"/>
      <c r="B2722"/>
      <c r="C2722"/>
      <c r="D2722"/>
      <c r="E2722" s="289"/>
    </row>
    <row r="2723" spans="1:5" ht="14.25">
      <c r="A2723"/>
      <c r="B2723"/>
      <c r="C2723"/>
      <c r="D2723"/>
      <c r="E2723" s="289"/>
    </row>
    <row r="2724" spans="1:5" ht="14.25">
      <c r="A2724"/>
      <c r="B2724"/>
      <c r="C2724"/>
      <c r="D2724"/>
      <c r="E2724" s="289"/>
    </row>
    <row r="2725" spans="1:5" ht="14.25">
      <c r="A2725"/>
      <c r="B2725"/>
      <c r="C2725"/>
      <c r="D2725"/>
      <c r="E2725" s="289"/>
    </row>
    <row r="2726" spans="1:5" ht="14.25">
      <c r="A2726"/>
      <c r="B2726"/>
      <c r="C2726"/>
      <c r="D2726"/>
      <c r="E2726" s="289"/>
    </row>
    <row r="2727" spans="1:5" ht="14.25">
      <c r="A2727"/>
      <c r="B2727"/>
      <c r="C2727"/>
      <c r="D2727"/>
      <c r="E2727" s="289"/>
    </row>
    <row r="2728" spans="1:5" ht="14.25">
      <c r="A2728"/>
      <c r="B2728"/>
      <c r="C2728"/>
      <c r="D2728"/>
      <c r="E2728" s="289"/>
    </row>
    <row r="2729" spans="1:5" ht="14.25">
      <c r="A2729"/>
      <c r="B2729"/>
      <c r="C2729"/>
      <c r="D2729"/>
      <c r="E2729" s="289"/>
    </row>
    <row r="2730" spans="1:5" ht="14.25">
      <c r="A2730"/>
      <c r="B2730"/>
      <c r="C2730"/>
      <c r="D2730"/>
      <c r="E2730" s="289"/>
    </row>
    <row r="2731" spans="1:5" ht="14.25">
      <c r="A2731"/>
      <c r="B2731"/>
      <c r="C2731"/>
      <c r="D2731"/>
      <c r="E2731" s="289"/>
    </row>
    <row r="2732" spans="1:5" ht="14.25">
      <c r="A2732"/>
      <c r="B2732"/>
      <c r="C2732"/>
      <c r="D2732"/>
      <c r="E2732" s="289"/>
    </row>
    <row r="2733" spans="1:5" ht="14.25">
      <c r="A2733"/>
      <c r="B2733"/>
      <c r="C2733"/>
      <c r="D2733"/>
      <c r="E2733" s="289"/>
    </row>
    <row r="2734" spans="1:5" ht="14.25">
      <c r="A2734"/>
      <c r="B2734"/>
      <c r="C2734"/>
      <c r="D2734"/>
      <c r="E2734" s="289"/>
    </row>
    <row r="2735" spans="1:5" ht="14.25">
      <c r="A2735"/>
      <c r="B2735"/>
      <c r="C2735"/>
      <c r="D2735"/>
      <c r="E2735" s="289"/>
    </row>
    <row r="2736" spans="1:5" ht="14.25">
      <c r="A2736"/>
      <c r="B2736"/>
      <c r="C2736"/>
      <c r="D2736"/>
      <c r="E2736" s="289"/>
    </row>
    <row r="2737" spans="1:5" ht="14.25">
      <c r="A2737"/>
      <c r="B2737"/>
      <c r="C2737"/>
      <c r="D2737"/>
      <c r="E2737" s="289"/>
    </row>
    <row r="2738" spans="1:5" ht="14.25">
      <c r="A2738"/>
      <c r="B2738"/>
      <c r="C2738"/>
      <c r="D2738"/>
      <c r="E2738" s="289"/>
    </row>
    <row r="2739" spans="1:5" ht="14.25">
      <c r="A2739"/>
      <c r="B2739"/>
      <c r="C2739"/>
      <c r="D2739"/>
      <c r="E2739" s="289"/>
    </row>
    <row r="2740" spans="1:5" ht="14.25">
      <c r="A2740"/>
      <c r="B2740"/>
      <c r="C2740"/>
      <c r="D2740"/>
      <c r="E2740" s="289"/>
    </row>
    <row r="2741" spans="1:5" ht="14.25">
      <c r="A2741"/>
      <c r="B2741"/>
      <c r="C2741"/>
      <c r="D2741"/>
      <c r="E2741" s="289"/>
    </row>
    <row r="2742" spans="1:5" ht="14.25">
      <c r="A2742"/>
      <c r="B2742"/>
      <c r="C2742"/>
      <c r="D2742"/>
      <c r="E2742" s="289"/>
    </row>
    <row r="2743" spans="1:5" ht="14.25">
      <c r="A2743"/>
      <c r="B2743"/>
      <c r="C2743"/>
      <c r="D2743"/>
      <c r="E2743" s="289"/>
    </row>
    <row r="2744" spans="1:5" ht="14.25">
      <c r="A2744"/>
      <c r="B2744"/>
      <c r="C2744"/>
      <c r="D2744"/>
      <c r="E2744" s="289"/>
    </row>
    <row r="2745" spans="1:5" ht="14.25">
      <c r="A2745"/>
      <c r="B2745"/>
      <c r="C2745"/>
      <c r="D2745"/>
      <c r="E2745" s="289"/>
    </row>
    <row r="2746" spans="1:5" ht="14.25">
      <c r="A2746"/>
      <c r="B2746"/>
      <c r="C2746"/>
      <c r="D2746"/>
      <c r="E2746" s="289"/>
    </row>
    <row r="2747" spans="1:5" ht="14.25">
      <c r="A2747"/>
      <c r="B2747"/>
      <c r="C2747"/>
      <c r="D2747"/>
      <c r="E2747" s="289"/>
    </row>
    <row r="2748" spans="1:5" ht="14.25">
      <c r="A2748"/>
      <c r="B2748"/>
      <c r="C2748"/>
      <c r="D2748"/>
      <c r="E2748" s="289"/>
    </row>
    <row r="2749" spans="1:5" ht="14.25">
      <c r="A2749"/>
      <c r="B2749"/>
      <c r="C2749"/>
      <c r="D2749"/>
      <c r="E2749" s="289"/>
    </row>
    <row r="2750" spans="1:5" ht="14.25">
      <c r="A2750"/>
      <c r="B2750"/>
      <c r="C2750"/>
      <c r="D2750"/>
      <c r="E2750" s="289"/>
    </row>
    <row r="2751" spans="1:5" ht="14.25">
      <c r="A2751"/>
      <c r="B2751"/>
      <c r="C2751"/>
      <c r="D2751"/>
      <c r="E2751" s="289"/>
    </row>
    <row r="2752" spans="1:5" ht="14.25">
      <c r="A2752"/>
      <c r="B2752"/>
      <c r="C2752"/>
      <c r="D2752"/>
      <c r="E2752" s="289"/>
    </row>
    <row r="2753" spans="1:5" ht="14.25">
      <c r="A2753"/>
      <c r="B2753"/>
      <c r="C2753"/>
      <c r="D2753"/>
      <c r="E2753" s="289"/>
    </row>
    <row r="2754" spans="1:5" ht="14.25">
      <c r="A2754"/>
      <c r="B2754"/>
      <c r="C2754"/>
      <c r="D2754"/>
      <c r="E2754" s="289"/>
    </row>
    <row r="2755" spans="1:5" ht="14.25">
      <c r="A2755"/>
      <c r="B2755"/>
      <c r="C2755"/>
      <c r="D2755"/>
      <c r="E2755" s="289"/>
    </row>
    <row r="2756" spans="1:5" ht="14.25">
      <c r="A2756"/>
      <c r="B2756"/>
      <c r="C2756"/>
      <c r="D2756"/>
      <c r="E2756" s="289"/>
    </row>
    <row r="2757" spans="1:5" ht="14.25">
      <c r="A2757"/>
      <c r="B2757"/>
      <c r="C2757"/>
      <c r="D2757"/>
      <c r="E2757" s="289"/>
    </row>
    <row r="2758" spans="1:5" ht="14.25">
      <c r="A2758"/>
      <c r="B2758"/>
      <c r="C2758"/>
      <c r="D2758"/>
      <c r="E2758" s="289"/>
    </row>
    <row r="2759" spans="1:5" ht="14.25">
      <c r="A2759"/>
      <c r="B2759"/>
      <c r="C2759"/>
      <c r="D2759"/>
      <c r="E2759" s="289"/>
    </row>
    <row r="2760" spans="1:5" ht="14.25">
      <c r="A2760"/>
      <c r="B2760"/>
      <c r="C2760"/>
      <c r="D2760"/>
      <c r="E2760" s="289"/>
    </row>
    <row r="2761" spans="1:5" ht="14.25">
      <c r="A2761"/>
      <c r="B2761"/>
      <c r="C2761"/>
      <c r="D2761"/>
      <c r="E2761" s="289"/>
    </row>
    <row r="2762" spans="1:5" ht="14.25">
      <c r="A2762"/>
      <c r="B2762"/>
      <c r="C2762"/>
      <c r="D2762"/>
      <c r="E2762" s="289"/>
    </row>
    <row r="2763" spans="1:5" ht="14.25">
      <c r="A2763"/>
      <c r="B2763"/>
      <c r="C2763"/>
      <c r="D2763"/>
      <c r="E2763" s="289"/>
    </row>
    <row r="2764" spans="1:5" ht="14.25">
      <c r="A2764"/>
      <c r="B2764"/>
      <c r="C2764"/>
      <c r="D2764"/>
      <c r="E2764" s="289"/>
    </row>
    <row r="2765" spans="1:5" ht="14.25">
      <c r="A2765"/>
      <c r="B2765"/>
      <c r="C2765"/>
      <c r="D2765"/>
      <c r="E2765" s="289"/>
    </row>
    <row r="2766" spans="1:5" ht="14.25">
      <c r="A2766"/>
      <c r="B2766"/>
      <c r="C2766"/>
      <c r="D2766"/>
      <c r="E2766" s="289"/>
    </row>
    <row r="2767" spans="1:5" ht="14.25">
      <c r="A2767"/>
      <c r="B2767"/>
      <c r="C2767"/>
      <c r="D2767"/>
      <c r="E2767" s="289"/>
    </row>
    <row r="2768" spans="1:5" ht="14.25">
      <c r="A2768"/>
      <c r="B2768"/>
      <c r="C2768"/>
      <c r="D2768"/>
      <c r="E2768" s="289"/>
    </row>
    <row r="2769" spans="1:5" ht="14.25">
      <c r="A2769"/>
      <c r="B2769"/>
      <c r="C2769"/>
      <c r="D2769"/>
      <c r="E2769" s="289"/>
    </row>
    <row r="2770" spans="1:5" ht="14.25">
      <c r="A2770"/>
      <c r="B2770"/>
      <c r="C2770"/>
      <c r="D2770"/>
      <c r="E2770" s="289"/>
    </row>
    <row r="2771" spans="1:5" ht="14.25">
      <c r="A2771"/>
      <c r="B2771"/>
      <c r="C2771"/>
      <c r="D2771"/>
      <c r="E2771" s="289"/>
    </row>
    <row r="2772" spans="1:5" ht="14.25">
      <c r="A2772"/>
      <c r="B2772"/>
      <c r="C2772"/>
      <c r="D2772"/>
      <c r="E2772" s="289"/>
    </row>
    <row r="2773" spans="1:5" ht="14.25">
      <c r="A2773"/>
      <c r="B2773"/>
      <c r="C2773"/>
      <c r="D2773"/>
      <c r="E2773" s="289"/>
    </row>
    <row r="2774" spans="1:5" ht="14.25">
      <c r="A2774"/>
      <c r="B2774"/>
      <c r="C2774"/>
      <c r="D2774"/>
      <c r="E2774" s="289"/>
    </row>
    <row r="2775" spans="1:5" ht="14.25">
      <c r="A2775"/>
      <c r="B2775"/>
      <c r="C2775"/>
      <c r="D2775"/>
      <c r="E2775" s="289"/>
    </row>
    <row r="2776" spans="1:5" ht="14.25">
      <c r="A2776"/>
      <c r="B2776"/>
      <c r="C2776"/>
      <c r="D2776"/>
      <c r="E2776" s="289"/>
    </row>
    <row r="2777" spans="1:5" ht="14.25">
      <c r="A2777"/>
      <c r="B2777"/>
      <c r="C2777"/>
      <c r="D2777"/>
      <c r="E2777" s="289"/>
    </row>
    <row r="2778" spans="1:5" ht="14.25">
      <c r="A2778"/>
      <c r="B2778"/>
      <c r="C2778"/>
      <c r="D2778"/>
      <c r="E2778" s="289"/>
    </row>
    <row r="2779" spans="1:5" ht="14.25">
      <c r="A2779"/>
      <c r="B2779"/>
      <c r="C2779"/>
      <c r="D2779"/>
      <c r="E2779" s="289"/>
    </row>
    <row r="2780" spans="1:5" ht="14.25">
      <c r="A2780"/>
      <c r="B2780"/>
      <c r="C2780"/>
      <c r="D2780"/>
      <c r="E2780" s="289"/>
    </row>
    <row r="2781" spans="1:5" ht="14.25">
      <c r="A2781"/>
      <c r="B2781"/>
      <c r="C2781"/>
      <c r="D2781"/>
      <c r="E2781" s="289"/>
    </row>
    <row r="2782" spans="1:5" ht="14.25">
      <c r="A2782"/>
      <c r="B2782"/>
      <c r="C2782"/>
      <c r="D2782"/>
      <c r="E2782" s="289"/>
    </row>
    <row r="2783" spans="1:5" ht="14.25">
      <c r="A2783"/>
      <c r="B2783"/>
      <c r="C2783"/>
      <c r="D2783"/>
      <c r="E2783" s="289"/>
    </row>
    <row r="2784" spans="1:5" ht="14.25">
      <c r="A2784"/>
      <c r="B2784"/>
      <c r="C2784"/>
      <c r="D2784"/>
      <c r="E2784" s="289"/>
    </row>
    <row r="2785" spans="1:5" ht="14.25">
      <c r="A2785"/>
      <c r="B2785"/>
      <c r="C2785"/>
      <c r="D2785"/>
      <c r="E2785" s="289"/>
    </row>
    <row r="2786" spans="1:5" ht="14.25">
      <c r="A2786"/>
      <c r="B2786"/>
      <c r="C2786"/>
      <c r="D2786"/>
      <c r="E2786" s="289"/>
    </row>
    <row r="2787" spans="1:5" ht="14.25">
      <c r="A2787"/>
      <c r="B2787"/>
      <c r="C2787"/>
      <c r="D2787"/>
      <c r="E2787" s="289"/>
    </row>
    <row r="2788" spans="1:5" ht="14.25">
      <c r="A2788"/>
      <c r="B2788"/>
      <c r="C2788"/>
      <c r="D2788"/>
      <c r="E2788" s="289"/>
    </row>
    <row r="2789" spans="1:5" ht="14.25">
      <c r="A2789"/>
      <c r="B2789"/>
      <c r="C2789"/>
      <c r="D2789"/>
      <c r="E2789" s="289"/>
    </row>
    <row r="2790" spans="1:5" ht="14.25">
      <c r="A2790"/>
      <c r="B2790"/>
      <c r="C2790"/>
      <c r="D2790"/>
      <c r="E2790" s="289"/>
    </row>
    <row r="2791" spans="1:5" ht="14.25">
      <c r="A2791"/>
      <c r="B2791"/>
      <c r="C2791"/>
      <c r="D2791"/>
      <c r="E2791" s="289"/>
    </row>
    <row r="2792" spans="1:5" ht="14.25">
      <c r="A2792"/>
      <c r="B2792"/>
      <c r="C2792"/>
      <c r="D2792"/>
      <c r="E2792" s="289"/>
    </row>
    <row r="2793" spans="1:5" ht="14.25">
      <c r="A2793"/>
      <c r="B2793"/>
      <c r="C2793"/>
      <c r="D2793"/>
      <c r="E2793" s="289"/>
    </row>
    <row r="2794" spans="1:5" ht="14.25">
      <c r="A2794"/>
      <c r="B2794"/>
      <c r="C2794"/>
      <c r="D2794"/>
      <c r="E2794" s="289"/>
    </row>
    <row r="2795" spans="1:5" ht="14.25">
      <c r="A2795"/>
      <c r="B2795"/>
      <c r="C2795"/>
      <c r="D2795"/>
      <c r="E2795" s="289"/>
    </row>
    <row r="2796" spans="1:5" ht="14.25">
      <c r="A2796"/>
      <c r="B2796"/>
      <c r="C2796"/>
      <c r="D2796"/>
      <c r="E2796" s="289"/>
    </row>
    <row r="2797" spans="1:5" ht="14.25">
      <c r="A2797"/>
      <c r="B2797"/>
      <c r="C2797"/>
      <c r="D2797"/>
      <c r="E2797" s="289"/>
    </row>
    <row r="2798" spans="1:5" ht="14.25">
      <c r="A2798"/>
      <c r="B2798"/>
      <c r="C2798"/>
      <c r="D2798"/>
      <c r="E2798" s="289"/>
    </row>
    <row r="2799" spans="1:5" ht="14.25">
      <c r="A2799"/>
      <c r="B2799"/>
      <c r="C2799"/>
      <c r="D2799"/>
      <c r="E2799" s="289"/>
    </row>
    <row r="2800" spans="1:5" ht="14.25">
      <c r="A2800"/>
      <c r="B2800"/>
      <c r="C2800"/>
      <c r="D2800"/>
      <c r="E2800" s="289"/>
    </row>
    <row r="2801" spans="1:5" ht="14.25">
      <c r="A2801"/>
      <c r="B2801"/>
      <c r="C2801"/>
      <c r="D2801"/>
      <c r="E2801" s="289"/>
    </row>
    <row r="2802" spans="1:5" ht="14.25">
      <c r="A2802"/>
      <c r="B2802"/>
      <c r="C2802"/>
      <c r="D2802"/>
      <c r="E2802" s="289"/>
    </row>
    <row r="2803" spans="1:5" ht="14.25">
      <c r="A2803"/>
      <c r="B2803"/>
      <c r="C2803"/>
      <c r="D2803"/>
      <c r="E2803" s="289"/>
    </row>
    <row r="2804" spans="1:5" ht="14.25">
      <c r="A2804"/>
      <c r="B2804"/>
      <c r="C2804"/>
      <c r="D2804"/>
      <c r="E2804" s="289"/>
    </row>
    <row r="2805" spans="1:5" ht="14.25">
      <c r="A2805"/>
      <c r="B2805"/>
      <c r="C2805"/>
      <c r="D2805"/>
      <c r="E2805" s="289"/>
    </row>
    <row r="2806" spans="1:5" ht="14.25">
      <c r="A2806"/>
      <c r="B2806"/>
      <c r="C2806"/>
      <c r="D2806"/>
      <c r="E2806" s="289"/>
    </row>
    <row r="2807" spans="1:5" ht="14.25">
      <c r="A2807"/>
      <c r="B2807"/>
      <c r="C2807"/>
      <c r="D2807"/>
      <c r="E2807" s="289"/>
    </row>
    <row r="2808" spans="1:5" ht="14.25">
      <c r="A2808"/>
      <c r="B2808"/>
      <c r="C2808"/>
      <c r="D2808"/>
      <c r="E2808" s="289"/>
    </row>
    <row r="2809" spans="1:5" ht="14.25">
      <c r="A2809"/>
      <c r="B2809"/>
      <c r="C2809"/>
      <c r="D2809"/>
      <c r="E2809" s="289"/>
    </row>
    <row r="2810" spans="1:5" ht="14.25">
      <c r="A2810"/>
      <c r="B2810"/>
      <c r="C2810"/>
      <c r="D2810"/>
      <c r="E2810" s="289"/>
    </row>
    <row r="2811" spans="1:5" ht="14.25">
      <c r="A2811"/>
      <c r="B2811"/>
      <c r="C2811"/>
      <c r="D2811"/>
      <c r="E2811" s="289"/>
    </row>
    <row r="2812" spans="1:5" ht="14.25">
      <c r="A2812"/>
      <c r="B2812"/>
      <c r="C2812"/>
      <c r="D2812"/>
      <c r="E2812" s="289"/>
    </row>
    <row r="2813" spans="1:5" ht="14.25">
      <c r="A2813"/>
      <c r="B2813"/>
      <c r="C2813"/>
      <c r="D2813"/>
      <c r="E2813" s="289"/>
    </row>
    <row r="2814" spans="1:5" ht="14.25">
      <c r="A2814"/>
      <c r="B2814"/>
      <c r="C2814"/>
      <c r="D2814"/>
      <c r="E2814" s="289"/>
    </row>
    <row r="2815" spans="1:5" ht="14.25">
      <c r="A2815"/>
      <c r="B2815"/>
      <c r="C2815"/>
      <c r="D2815"/>
      <c r="E2815" s="289"/>
    </row>
    <row r="2816" spans="1:5" ht="14.25">
      <c r="A2816"/>
      <c r="B2816"/>
      <c r="C2816"/>
      <c r="D2816"/>
      <c r="E2816" s="289"/>
    </row>
    <row r="2817" spans="1:5" ht="14.25">
      <c r="A2817"/>
      <c r="B2817"/>
      <c r="C2817"/>
      <c r="D2817"/>
      <c r="E2817" s="289"/>
    </row>
    <row r="2818" spans="1:5" ht="14.25">
      <c r="A2818"/>
      <c r="B2818"/>
      <c r="C2818"/>
      <c r="D2818"/>
      <c r="E2818" s="289"/>
    </row>
    <row r="2819" spans="1:5" ht="14.25">
      <c r="A2819"/>
      <c r="B2819"/>
      <c r="C2819"/>
      <c r="D2819"/>
      <c r="E2819" s="289"/>
    </row>
    <row r="2820" spans="1:5" ht="14.25">
      <c r="A2820"/>
      <c r="B2820"/>
      <c r="C2820"/>
      <c r="D2820"/>
      <c r="E2820" s="289"/>
    </row>
    <row r="2821" spans="1:5" ht="14.25">
      <c r="A2821"/>
      <c r="B2821"/>
      <c r="C2821"/>
      <c r="D2821"/>
      <c r="E2821" s="289"/>
    </row>
    <row r="2822" spans="1:5" ht="14.25">
      <c r="A2822"/>
      <c r="B2822"/>
      <c r="C2822"/>
      <c r="D2822"/>
      <c r="E2822" s="289"/>
    </row>
    <row r="2823" spans="1:5" ht="14.25">
      <c r="A2823"/>
      <c r="B2823"/>
      <c r="C2823"/>
      <c r="D2823"/>
      <c r="E2823" s="289"/>
    </row>
    <row r="2824" spans="1:5" ht="14.25">
      <c r="A2824"/>
      <c r="B2824"/>
      <c r="C2824"/>
      <c r="D2824"/>
      <c r="E2824" s="289"/>
    </row>
    <row r="2825" spans="1:5" ht="14.25">
      <c r="A2825"/>
      <c r="B2825"/>
      <c r="C2825"/>
      <c r="D2825"/>
      <c r="E2825" s="289"/>
    </row>
    <row r="2826" spans="1:5" ht="14.25">
      <c r="A2826"/>
      <c r="B2826"/>
      <c r="C2826"/>
      <c r="D2826"/>
      <c r="E2826" s="289"/>
    </row>
    <row r="2827" spans="1:5" ht="14.25">
      <c r="A2827"/>
      <c r="B2827"/>
      <c r="C2827"/>
      <c r="D2827"/>
      <c r="E2827" s="289"/>
    </row>
    <row r="2828" spans="1:5" ht="14.25">
      <c r="A2828"/>
      <c r="B2828"/>
      <c r="C2828"/>
      <c r="D2828"/>
      <c r="E2828" s="289"/>
    </row>
    <row r="2829" spans="1:5" ht="14.25">
      <c r="A2829"/>
      <c r="B2829"/>
      <c r="C2829"/>
      <c r="D2829"/>
      <c r="E2829" s="289"/>
    </row>
    <row r="2830" spans="1:5" ht="14.25">
      <c r="A2830"/>
      <c r="B2830"/>
      <c r="C2830"/>
      <c r="D2830"/>
      <c r="E2830" s="289"/>
    </row>
    <row r="2831" spans="1:5" ht="14.25">
      <c r="A2831"/>
      <c r="B2831"/>
      <c r="C2831"/>
      <c r="D2831"/>
      <c r="E2831" s="289"/>
    </row>
    <row r="2832" spans="1:5" ht="14.25">
      <c r="A2832"/>
      <c r="B2832"/>
      <c r="C2832"/>
      <c r="D2832"/>
      <c r="E2832" s="289"/>
    </row>
    <row r="2833" spans="1:5" ht="14.25">
      <c r="A2833"/>
      <c r="B2833"/>
      <c r="C2833"/>
      <c r="D2833"/>
      <c r="E2833" s="289"/>
    </row>
    <row r="2834" spans="1:5" ht="14.25">
      <c r="A2834"/>
      <c r="B2834"/>
      <c r="C2834"/>
      <c r="D2834"/>
      <c r="E2834" s="289"/>
    </row>
    <row r="2835" spans="1:5" ht="14.25">
      <c r="A2835"/>
      <c r="B2835"/>
      <c r="C2835"/>
      <c r="D2835"/>
      <c r="E2835" s="289"/>
    </row>
    <row r="2836" spans="1:5" ht="14.25">
      <c r="A2836"/>
      <c r="B2836"/>
      <c r="C2836"/>
      <c r="D2836"/>
      <c r="E2836" s="289"/>
    </row>
    <row r="2837" spans="1:5" ht="14.25">
      <c r="A2837"/>
      <c r="B2837"/>
      <c r="C2837"/>
      <c r="D2837"/>
      <c r="E2837" s="289"/>
    </row>
    <row r="2838" spans="1:5" ht="14.25">
      <c r="A2838"/>
      <c r="B2838"/>
      <c r="C2838"/>
      <c r="D2838"/>
      <c r="E2838" s="289"/>
    </row>
    <row r="2839" spans="1:5" ht="14.25">
      <c r="A2839"/>
      <c r="B2839"/>
      <c r="C2839"/>
      <c r="D2839"/>
      <c r="E2839" s="289"/>
    </row>
    <row r="2840" spans="1:5" ht="14.25">
      <c r="A2840"/>
      <c r="B2840"/>
      <c r="C2840"/>
      <c r="D2840"/>
      <c r="E2840" s="289"/>
    </row>
    <row r="2841" spans="1:5" ht="14.25">
      <c r="A2841"/>
      <c r="B2841"/>
      <c r="C2841"/>
      <c r="D2841"/>
      <c r="E2841" s="289"/>
    </row>
    <row r="2842" spans="1:5" ht="14.25">
      <c r="A2842"/>
      <c r="B2842"/>
      <c r="C2842"/>
      <c r="D2842"/>
      <c r="E2842" s="289"/>
    </row>
    <row r="2843" spans="1:5" ht="14.25">
      <c r="A2843"/>
      <c r="B2843"/>
      <c r="C2843"/>
      <c r="D2843"/>
      <c r="E2843" s="289"/>
    </row>
    <row r="2844" spans="1:5" ht="14.25">
      <c r="A2844"/>
      <c r="B2844"/>
      <c r="C2844"/>
      <c r="D2844"/>
      <c r="E2844" s="289"/>
    </row>
    <row r="2845" spans="1:5" ht="14.25">
      <c r="A2845"/>
      <c r="B2845"/>
      <c r="C2845"/>
      <c r="D2845"/>
      <c r="E2845" s="289"/>
    </row>
    <row r="2846" spans="1:5" ht="14.25">
      <c r="A2846"/>
      <c r="B2846"/>
      <c r="C2846"/>
      <c r="D2846"/>
      <c r="E2846" s="289"/>
    </row>
    <row r="2847" spans="1:5" ht="14.25">
      <c r="A2847"/>
      <c r="B2847"/>
      <c r="C2847"/>
      <c r="D2847"/>
      <c r="E2847" s="289"/>
    </row>
    <row r="2848" spans="1:5" ht="14.25">
      <c r="A2848"/>
      <c r="B2848"/>
      <c r="C2848"/>
      <c r="D2848"/>
      <c r="E2848" s="289"/>
    </row>
    <row r="2849" spans="1:5" ht="14.25">
      <c r="A2849"/>
      <c r="B2849"/>
      <c r="C2849"/>
      <c r="D2849"/>
      <c r="E2849" s="289"/>
    </row>
    <row r="2850" spans="1:5" ht="14.25">
      <c r="A2850"/>
      <c r="B2850"/>
      <c r="C2850"/>
      <c r="D2850"/>
      <c r="E2850" s="289"/>
    </row>
    <row r="2851" spans="1:5" ht="14.25">
      <c r="A2851"/>
      <c r="B2851"/>
      <c r="C2851"/>
      <c r="D2851"/>
      <c r="E2851" s="363"/>
    </row>
    <row r="2852" spans="1:5" ht="14.25">
      <c r="A2852"/>
      <c r="B2852"/>
      <c r="C2852"/>
      <c r="D2852"/>
      <c r="E2852" s="289"/>
    </row>
    <row r="2853" spans="1:5" ht="14.25">
      <c r="A2853"/>
      <c r="B2853"/>
      <c r="C2853"/>
      <c r="D2853"/>
      <c r="E2853" s="289"/>
    </row>
    <row r="2854" spans="1:5" ht="14.25">
      <c r="A2854"/>
      <c r="B2854"/>
      <c r="C2854"/>
      <c r="D2854"/>
      <c r="E2854" s="289"/>
    </row>
    <row r="2855" spans="1:5" ht="14.25">
      <c r="A2855"/>
      <c r="B2855"/>
      <c r="C2855"/>
      <c r="D2855"/>
      <c r="E2855" s="289"/>
    </row>
    <row r="2856" spans="1:5" ht="14.25">
      <c r="A2856"/>
      <c r="B2856"/>
      <c r="C2856"/>
      <c r="D2856"/>
      <c r="E2856" s="289"/>
    </row>
    <row r="2857" spans="1:5" ht="14.25">
      <c r="A2857"/>
      <c r="B2857"/>
      <c r="C2857"/>
      <c r="D2857"/>
      <c r="E2857" s="289"/>
    </row>
    <row r="2858" spans="1:5" ht="14.25">
      <c r="A2858"/>
      <c r="B2858"/>
      <c r="C2858"/>
      <c r="D2858"/>
      <c r="E2858" s="289"/>
    </row>
    <row r="2859" spans="1:5" ht="14.25">
      <c r="A2859"/>
      <c r="B2859"/>
      <c r="C2859"/>
      <c r="D2859"/>
      <c r="E2859" s="289"/>
    </row>
    <row r="2860" spans="1:5" ht="14.25">
      <c r="A2860"/>
      <c r="B2860"/>
      <c r="C2860"/>
      <c r="D2860"/>
      <c r="E2860" s="289"/>
    </row>
    <row r="2861" spans="1:5" ht="14.25">
      <c r="A2861"/>
      <c r="B2861"/>
      <c r="C2861"/>
      <c r="D2861"/>
      <c r="E2861" s="289"/>
    </row>
    <row r="2862" spans="1:5" ht="14.25">
      <c r="A2862"/>
      <c r="B2862"/>
      <c r="C2862"/>
      <c r="D2862"/>
      <c r="E2862" s="363"/>
    </row>
    <row r="2863" spans="1:5" ht="14.25">
      <c r="A2863"/>
      <c r="B2863"/>
      <c r="C2863"/>
      <c r="D2863"/>
      <c r="E2863" s="289"/>
    </row>
    <row r="2864" spans="1:5" ht="14.25">
      <c r="A2864"/>
      <c r="B2864"/>
      <c r="C2864"/>
      <c r="D2864"/>
      <c r="E2864" s="289"/>
    </row>
    <row r="2865" spans="1:5" ht="14.25">
      <c r="A2865"/>
      <c r="B2865"/>
      <c r="C2865"/>
      <c r="D2865"/>
      <c r="E2865" s="289"/>
    </row>
    <row r="2866" spans="1:5" ht="14.25">
      <c r="A2866"/>
      <c r="B2866"/>
      <c r="C2866"/>
      <c r="D2866"/>
      <c r="E2866" s="289"/>
    </row>
    <row r="2867" spans="1:5" ht="14.25">
      <c r="A2867"/>
      <c r="B2867"/>
      <c r="C2867"/>
      <c r="D2867"/>
      <c r="E2867" s="363"/>
    </row>
    <row r="2868" spans="1:5" ht="14.25">
      <c r="A2868"/>
      <c r="B2868"/>
      <c r="C2868"/>
      <c r="D2868"/>
      <c r="E2868" s="289"/>
    </row>
    <row r="2869" spans="1:5" ht="14.25">
      <c r="A2869"/>
      <c r="B2869"/>
      <c r="C2869"/>
      <c r="D2869"/>
      <c r="E2869" s="289"/>
    </row>
    <row r="2870" spans="1:5" ht="14.25">
      <c r="A2870"/>
      <c r="B2870"/>
      <c r="C2870"/>
      <c r="D2870"/>
      <c r="E2870" s="289"/>
    </row>
    <row r="2871" spans="1:5" ht="14.25">
      <c r="A2871"/>
      <c r="B2871"/>
      <c r="C2871"/>
      <c r="D2871"/>
      <c r="E2871" s="289"/>
    </row>
    <row r="2872" spans="1:5" ht="14.25">
      <c r="A2872"/>
      <c r="B2872"/>
      <c r="C2872"/>
      <c r="D2872"/>
      <c r="E2872" s="289"/>
    </row>
    <row r="2873" spans="1:5" ht="14.25">
      <c r="A2873"/>
      <c r="B2873"/>
      <c r="C2873"/>
      <c r="D2873"/>
      <c r="E2873" s="289"/>
    </row>
    <row r="2874" spans="1:5" ht="14.25">
      <c r="A2874"/>
      <c r="B2874"/>
      <c r="C2874"/>
      <c r="D2874"/>
      <c r="E2874" s="289"/>
    </row>
    <row r="2875" spans="1:5" ht="14.25">
      <c r="A2875"/>
      <c r="B2875"/>
      <c r="C2875"/>
      <c r="D2875"/>
      <c r="E2875" s="289"/>
    </row>
    <row r="2876" spans="1:5" ht="14.25">
      <c r="A2876"/>
      <c r="B2876"/>
      <c r="C2876"/>
      <c r="D2876"/>
      <c r="E2876" s="289"/>
    </row>
    <row r="2877" spans="1:5" ht="14.25">
      <c r="A2877"/>
      <c r="B2877"/>
      <c r="C2877"/>
      <c r="D2877"/>
      <c r="E2877" s="289"/>
    </row>
    <row r="2878" spans="1:5" ht="14.25">
      <c r="A2878"/>
      <c r="B2878"/>
      <c r="C2878"/>
      <c r="D2878"/>
      <c r="E2878" s="289"/>
    </row>
    <row r="2879" spans="1:5" ht="14.25">
      <c r="A2879"/>
      <c r="B2879"/>
      <c r="C2879"/>
      <c r="D2879"/>
      <c r="E2879" s="289"/>
    </row>
    <row r="2880" spans="1:5" ht="14.25">
      <c r="A2880"/>
      <c r="B2880"/>
      <c r="C2880"/>
      <c r="D2880"/>
      <c r="E2880" s="289"/>
    </row>
    <row r="2881" spans="1:5" ht="14.25">
      <c r="A2881"/>
      <c r="B2881"/>
      <c r="C2881"/>
      <c r="D2881"/>
      <c r="E2881" s="289"/>
    </row>
    <row r="2882" spans="1:5" ht="14.25">
      <c r="A2882"/>
      <c r="B2882"/>
      <c r="C2882"/>
      <c r="D2882"/>
      <c r="E2882" s="289"/>
    </row>
    <row r="2883" spans="1:5" ht="14.25">
      <c r="A2883"/>
      <c r="B2883"/>
      <c r="C2883"/>
      <c r="D2883"/>
      <c r="E2883" s="289"/>
    </row>
    <row r="2884" spans="1:5" ht="14.25">
      <c r="A2884"/>
      <c r="B2884"/>
      <c r="C2884"/>
      <c r="D2884"/>
      <c r="E2884" s="289"/>
    </row>
    <row r="2885" spans="1:5" ht="14.25">
      <c r="A2885"/>
      <c r="B2885"/>
      <c r="C2885"/>
      <c r="D2885"/>
      <c r="E2885" s="289"/>
    </row>
    <row r="2886" spans="1:5" ht="14.25">
      <c r="A2886"/>
      <c r="B2886"/>
      <c r="C2886"/>
      <c r="D2886"/>
      <c r="E2886" s="289"/>
    </row>
    <row r="2887" spans="1:5" ht="14.25">
      <c r="A2887"/>
      <c r="B2887"/>
      <c r="C2887"/>
      <c r="D2887"/>
      <c r="E2887" s="363"/>
    </row>
    <row r="2888" spans="1:5" ht="14.25">
      <c r="A2888"/>
      <c r="B2888"/>
      <c r="C2888"/>
      <c r="D2888"/>
      <c r="E2888" s="363"/>
    </row>
    <row r="2889" spans="1:5" ht="14.25">
      <c r="A2889"/>
      <c r="B2889"/>
      <c r="C2889"/>
      <c r="D2889"/>
      <c r="E2889" s="289"/>
    </row>
    <row r="2890" spans="1:5" ht="14.25">
      <c r="A2890"/>
      <c r="B2890"/>
      <c r="C2890"/>
      <c r="D2890"/>
      <c r="E2890" s="289"/>
    </row>
    <row r="2891" spans="1:5" ht="14.25">
      <c r="A2891"/>
      <c r="B2891"/>
      <c r="C2891"/>
      <c r="D2891"/>
      <c r="E2891" s="363"/>
    </row>
    <row r="2892" spans="1:5" ht="14.25">
      <c r="A2892"/>
      <c r="B2892"/>
      <c r="C2892"/>
      <c r="D2892"/>
      <c r="E2892" s="363"/>
    </row>
    <row r="2893" spans="1:5" ht="14.25">
      <c r="A2893"/>
      <c r="B2893"/>
      <c r="C2893"/>
      <c r="D2893"/>
      <c r="E2893" s="289"/>
    </row>
    <row r="2894" spans="1:5" ht="14.25">
      <c r="A2894"/>
      <c r="B2894"/>
      <c r="C2894"/>
      <c r="D2894"/>
      <c r="E2894" s="289"/>
    </row>
    <row r="2895" spans="1:5" ht="14.25">
      <c r="A2895"/>
      <c r="B2895"/>
      <c r="C2895"/>
      <c r="D2895"/>
      <c r="E2895" s="289"/>
    </row>
    <row r="2896" spans="1:5" ht="14.25">
      <c r="A2896"/>
      <c r="B2896"/>
      <c r="C2896"/>
      <c r="D2896"/>
      <c r="E2896" s="289"/>
    </row>
    <row r="2897" spans="1:5" ht="14.25">
      <c r="A2897"/>
      <c r="B2897"/>
      <c r="C2897"/>
      <c r="D2897"/>
      <c r="E2897" s="289"/>
    </row>
    <row r="2898" spans="1:5" ht="14.25">
      <c r="A2898"/>
      <c r="B2898"/>
      <c r="C2898"/>
      <c r="D2898"/>
      <c r="E2898" s="289"/>
    </row>
    <row r="2899" spans="1:5" ht="14.25">
      <c r="A2899"/>
      <c r="B2899"/>
      <c r="C2899"/>
      <c r="D2899"/>
      <c r="E2899" s="289"/>
    </row>
    <row r="2900" spans="1:5" ht="14.25">
      <c r="A2900"/>
      <c r="B2900"/>
      <c r="C2900"/>
      <c r="D2900"/>
      <c r="E2900" s="289"/>
    </row>
    <row r="2901" spans="1:5" ht="14.25">
      <c r="A2901"/>
      <c r="B2901"/>
      <c r="C2901"/>
      <c r="D2901"/>
      <c r="E2901" s="289"/>
    </row>
    <row r="2902" spans="1:5" ht="14.25">
      <c r="A2902"/>
      <c r="B2902"/>
      <c r="C2902"/>
      <c r="D2902"/>
      <c r="E2902" s="289"/>
    </row>
    <row r="2903" spans="1:5" ht="14.25">
      <c r="A2903"/>
      <c r="B2903"/>
      <c r="C2903"/>
      <c r="D2903"/>
      <c r="E2903" s="289"/>
    </row>
    <row r="2904" spans="1:5" ht="14.25">
      <c r="A2904"/>
      <c r="B2904"/>
      <c r="C2904"/>
      <c r="D2904"/>
      <c r="E2904" s="289"/>
    </row>
    <row r="2905" spans="1:5" ht="14.25">
      <c r="A2905"/>
      <c r="B2905"/>
      <c r="C2905"/>
      <c r="D2905"/>
      <c r="E2905" s="289"/>
    </row>
    <row r="2906" spans="1:5" ht="14.25">
      <c r="A2906"/>
      <c r="B2906"/>
      <c r="C2906"/>
      <c r="D2906"/>
      <c r="E2906" s="289"/>
    </row>
    <row r="2907" spans="1:5" ht="14.25">
      <c r="A2907"/>
      <c r="B2907"/>
      <c r="C2907"/>
      <c r="D2907"/>
      <c r="E2907" s="289"/>
    </row>
    <row r="2908" spans="1:5" ht="14.25">
      <c r="A2908"/>
      <c r="B2908"/>
      <c r="C2908"/>
      <c r="D2908"/>
      <c r="E2908" s="289"/>
    </row>
    <row r="2909" spans="1:5" ht="14.25">
      <c r="A2909"/>
      <c r="B2909"/>
      <c r="C2909"/>
      <c r="D2909"/>
      <c r="E2909" s="289"/>
    </row>
    <row r="2910" spans="1:5" ht="14.25">
      <c r="A2910"/>
      <c r="B2910"/>
      <c r="C2910"/>
      <c r="D2910"/>
      <c r="E2910" s="289"/>
    </row>
    <row r="2911" spans="1:5" ht="14.25">
      <c r="A2911"/>
      <c r="B2911"/>
      <c r="C2911"/>
      <c r="D2911"/>
      <c r="E2911" s="289"/>
    </row>
    <row r="2912" spans="1:5" ht="14.25">
      <c r="A2912"/>
      <c r="B2912"/>
      <c r="C2912"/>
      <c r="D2912"/>
      <c r="E2912" s="289"/>
    </row>
    <row r="2913" spans="1:5" ht="14.25">
      <c r="A2913"/>
      <c r="B2913"/>
      <c r="C2913"/>
      <c r="D2913"/>
      <c r="E2913" s="289"/>
    </row>
    <row r="2914" spans="1:5" ht="14.25">
      <c r="A2914"/>
      <c r="B2914"/>
      <c r="C2914"/>
      <c r="D2914"/>
      <c r="E2914" s="289"/>
    </row>
    <row r="2915" spans="1:5" ht="14.25">
      <c r="A2915"/>
      <c r="B2915"/>
      <c r="C2915"/>
      <c r="D2915"/>
      <c r="E2915" s="289"/>
    </row>
    <row r="2916" spans="1:5" ht="14.25">
      <c r="A2916"/>
      <c r="B2916"/>
      <c r="C2916"/>
      <c r="D2916"/>
      <c r="E2916" s="289"/>
    </row>
    <row r="2917" spans="1:5" ht="14.25">
      <c r="A2917"/>
      <c r="B2917"/>
      <c r="C2917"/>
      <c r="D2917"/>
      <c r="E2917" s="289"/>
    </row>
    <row r="2918" spans="1:5" ht="14.25">
      <c r="A2918"/>
      <c r="B2918"/>
      <c r="C2918"/>
      <c r="D2918"/>
      <c r="E2918" s="289"/>
    </row>
    <row r="2919" spans="1:5" ht="14.25">
      <c r="A2919"/>
      <c r="B2919"/>
      <c r="C2919"/>
      <c r="D2919"/>
      <c r="E2919" s="289"/>
    </row>
    <row r="2920" spans="1:5" ht="14.25">
      <c r="A2920"/>
      <c r="B2920"/>
      <c r="C2920"/>
      <c r="D2920"/>
      <c r="E2920" s="289"/>
    </row>
    <row r="2921" spans="1:5" ht="14.25">
      <c r="A2921"/>
      <c r="B2921"/>
      <c r="C2921"/>
      <c r="D2921"/>
      <c r="E2921" s="289"/>
    </row>
    <row r="2922" spans="1:5" ht="14.25">
      <c r="A2922"/>
      <c r="B2922"/>
      <c r="C2922"/>
      <c r="D2922"/>
      <c r="E2922" s="289"/>
    </row>
    <row r="2923" spans="1:5" ht="14.25">
      <c r="A2923"/>
      <c r="B2923"/>
      <c r="C2923"/>
      <c r="D2923"/>
      <c r="E2923" s="289"/>
    </row>
    <row r="2924" spans="1:5" ht="14.25">
      <c r="A2924"/>
      <c r="B2924"/>
      <c r="C2924"/>
      <c r="D2924"/>
      <c r="E2924" s="289"/>
    </row>
    <row r="2925" spans="1:5" ht="14.25">
      <c r="A2925"/>
      <c r="B2925"/>
      <c r="C2925"/>
      <c r="D2925"/>
      <c r="E2925" s="289"/>
    </row>
    <row r="2926" spans="1:5" ht="14.25">
      <c r="A2926"/>
      <c r="B2926"/>
      <c r="C2926"/>
      <c r="D2926"/>
      <c r="E2926" s="289"/>
    </row>
    <row r="2927" spans="1:5" ht="14.25">
      <c r="A2927"/>
      <c r="B2927"/>
      <c r="C2927"/>
      <c r="D2927"/>
      <c r="E2927" s="289"/>
    </row>
    <row r="2928" spans="1:5" ht="14.25">
      <c r="A2928"/>
      <c r="B2928"/>
      <c r="C2928"/>
      <c r="D2928"/>
      <c r="E2928" s="289"/>
    </row>
    <row r="2929" spans="1:5" ht="14.25">
      <c r="A2929"/>
      <c r="B2929"/>
      <c r="C2929"/>
      <c r="D2929"/>
      <c r="E2929" s="363"/>
    </row>
    <row r="2930" spans="1:5" ht="14.25">
      <c r="A2930"/>
      <c r="B2930"/>
      <c r="C2930"/>
      <c r="D2930"/>
      <c r="E2930" s="363"/>
    </row>
    <row r="2931" spans="1:5" ht="14.25">
      <c r="A2931"/>
      <c r="B2931"/>
      <c r="C2931"/>
      <c r="D2931"/>
      <c r="E2931" s="363"/>
    </row>
    <row r="2932" spans="1:5" ht="14.25">
      <c r="A2932"/>
      <c r="B2932"/>
      <c r="C2932"/>
      <c r="D2932"/>
      <c r="E2932" s="363"/>
    </row>
    <row r="2933" spans="1:5" ht="14.25">
      <c r="A2933"/>
      <c r="B2933"/>
      <c r="C2933"/>
      <c r="D2933"/>
      <c r="E2933" s="363"/>
    </row>
    <row r="2934" spans="1:5" ht="14.25">
      <c r="A2934"/>
      <c r="B2934"/>
      <c r="C2934"/>
      <c r="D2934"/>
      <c r="E2934" s="363"/>
    </row>
    <row r="2935" spans="1:5" ht="14.25">
      <c r="A2935"/>
      <c r="B2935"/>
      <c r="C2935"/>
      <c r="D2935"/>
      <c r="E2935" s="289"/>
    </row>
    <row r="2936" spans="1:5" ht="14.25">
      <c r="A2936"/>
      <c r="B2936"/>
      <c r="C2936"/>
      <c r="D2936"/>
      <c r="E2936" s="289"/>
    </row>
    <row r="2937" spans="1:5" ht="14.25">
      <c r="A2937"/>
      <c r="B2937"/>
      <c r="C2937"/>
      <c r="D2937"/>
      <c r="E2937" s="363"/>
    </row>
    <row r="2938" spans="1:5" ht="14.25">
      <c r="A2938"/>
      <c r="B2938"/>
      <c r="C2938"/>
      <c r="D2938"/>
      <c r="E2938" s="289"/>
    </row>
    <row r="2939" spans="1:5" ht="14.25">
      <c r="A2939"/>
      <c r="B2939"/>
      <c r="C2939"/>
      <c r="D2939"/>
      <c r="E2939" s="363"/>
    </row>
    <row r="2940" spans="1:5" ht="14.25">
      <c r="A2940"/>
      <c r="B2940"/>
      <c r="C2940"/>
      <c r="D2940"/>
      <c r="E2940" s="289"/>
    </row>
    <row r="2941" spans="1:5" ht="14.25">
      <c r="A2941"/>
      <c r="B2941"/>
      <c r="C2941"/>
      <c r="D2941"/>
      <c r="E2941" s="363"/>
    </row>
    <row r="2942" spans="1:5" ht="14.25">
      <c r="A2942"/>
      <c r="B2942"/>
      <c r="C2942"/>
      <c r="D2942"/>
      <c r="E2942" s="363"/>
    </row>
    <row r="2943" spans="1:5" ht="14.25">
      <c r="A2943"/>
      <c r="B2943"/>
      <c r="C2943"/>
      <c r="D2943"/>
      <c r="E2943" s="363"/>
    </row>
    <row r="2944" spans="1:5" ht="14.25">
      <c r="A2944"/>
      <c r="B2944"/>
      <c r="C2944"/>
      <c r="D2944"/>
      <c r="E2944" s="363"/>
    </row>
    <row r="2945" spans="1:5" ht="14.25">
      <c r="A2945"/>
      <c r="B2945"/>
      <c r="C2945"/>
      <c r="D2945"/>
      <c r="E2945" s="363"/>
    </row>
    <row r="2946" spans="1:5" ht="14.25">
      <c r="A2946"/>
      <c r="B2946"/>
      <c r="C2946"/>
      <c r="D2946"/>
      <c r="E2946" s="363"/>
    </row>
    <row r="2947" spans="1:5" ht="14.25">
      <c r="A2947"/>
      <c r="B2947"/>
      <c r="C2947"/>
      <c r="D2947"/>
      <c r="E2947" s="363"/>
    </row>
    <row r="2948" spans="1:5" ht="14.25">
      <c r="A2948"/>
      <c r="B2948"/>
      <c r="C2948"/>
      <c r="D2948"/>
      <c r="E2948" s="363"/>
    </row>
    <row r="2949" spans="1:5" ht="14.25">
      <c r="A2949"/>
      <c r="B2949"/>
      <c r="C2949"/>
      <c r="D2949"/>
      <c r="E2949" s="289"/>
    </row>
    <row r="2950" spans="1:5" ht="14.25">
      <c r="A2950"/>
      <c r="B2950"/>
      <c r="C2950"/>
      <c r="D2950"/>
      <c r="E2950" s="289"/>
    </row>
    <row r="2951" spans="1:5" ht="14.25">
      <c r="A2951"/>
      <c r="B2951"/>
      <c r="C2951"/>
      <c r="D2951"/>
      <c r="E2951" s="289"/>
    </row>
    <row r="2952" spans="1:5" ht="14.25">
      <c r="A2952"/>
      <c r="B2952"/>
      <c r="C2952"/>
      <c r="D2952"/>
      <c r="E2952" s="289"/>
    </row>
    <row r="2953" spans="1:5" ht="14.25">
      <c r="A2953"/>
      <c r="B2953"/>
      <c r="C2953"/>
      <c r="D2953"/>
      <c r="E2953" s="289"/>
    </row>
    <row r="2954" spans="1:5" ht="14.25">
      <c r="A2954"/>
      <c r="B2954"/>
      <c r="C2954"/>
      <c r="D2954"/>
      <c r="E2954" s="289"/>
    </row>
    <row r="2955" spans="1:5" ht="14.25">
      <c r="A2955"/>
      <c r="B2955"/>
      <c r="C2955"/>
      <c r="D2955"/>
      <c r="E2955" s="289"/>
    </row>
    <row r="2956" spans="1:5" ht="14.25">
      <c r="A2956"/>
      <c r="B2956"/>
      <c r="C2956"/>
      <c r="D2956"/>
      <c r="E2956" s="289"/>
    </row>
    <row r="2957" spans="1:5" ht="14.25">
      <c r="A2957"/>
      <c r="B2957"/>
      <c r="C2957"/>
      <c r="D2957"/>
      <c r="E2957" s="289"/>
    </row>
    <row r="2958" spans="1:5" ht="14.25">
      <c r="A2958"/>
      <c r="B2958"/>
      <c r="C2958"/>
      <c r="D2958"/>
      <c r="E2958" s="289"/>
    </row>
    <row r="2959" spans="1:5" ht="14.25">
      <c r="A2959"/>
      <c r="B2959"/>
      <c r="C2959"/>
      <c r="D2959"/>
      <c r="E2959" s="289"/>
    </row>
    <row r="2960" spans="1:5" ht="14.25">
      <c r="A2960"/>
      <c r="B2960"/>
      <c r="C2960"/>
      <c r="D2960"/>
      <c r="E2960" s="289"/>
    </row>
    <row r="2961" spans="1:5" ht="14.25">
      <c r="A2961"/>
      <c r="B2961"/>
      <c r="C2961"/>
      <c r="D2961"/>
      <c r="E2961" s="289"/>
    </row>
    <row r="2962" spans="1:5" ht="14.25">
      <c r="A2962"/>
      <c r="B2962"/>
      <c r="C2962"/>
      <c r="D2962"/>
      <c r="E2962" s="289"/>
    </row>
    <row r="2963" spans="1:5" ht="14.25">
      <c r="A2963"/>
      <c r="B2963"/>
      <c r="C2963"/>
      <c r="D2963"/>
      <c r="E2963" s="289"/>
    </row>
    <row r="2964" spans="1:5" ht="14.25">
      <c r="A2964"/>
      <c r="B2964"/>
      <c r="C2964"/>
      <c r="D2964"/>
      <c r="E2964" s="289"/>
    </row>
    <row r="2965" spans="1:5" ht="14.25">
      <c r="A2965"/>
      <c r="B2965"/>
      <c r="C2965"/>
      <c r="D2965"/>
      <c r="E2965" s="289"/>
    </row>
    <row r="2966" spans="1:5" ht="14.25">
      <c r="A2966"/>
      <c r="B2966"/>
      <c r="C2966"/>
      <c r="D2966"/>
      <c r="E2966" s="289"/>
    </row>
    <row r="2967" spans="1:5" ht="14.25">
      <c r="A2967"/>
      <c r="B2967"/>
      <c r="C2967"/>
      <c r="D2967"/>
      <c r="E2967" s="289"/>
    </row>
    <row r="2968" spans="1:5" ht="14.25">
      <c r="A2968"/>
      <c r="B2968"/>
      <c r="C2968"/>
      <c r="D2968"/>
      <c r="E2968" s="363"/>
    </row>
    <row r="2969" spans="1:5" ht="14.25">
      <c r="A2969"/>
      <c r="B2969"/>
      <c r="C2969"/>
      <c r="D2969"/>
      <c r="E2969" s="363"/>
    </row>
    <row r="2970" spans="1:5" ht="14.25">
      <c r="A2970"/>
      <c r="B2970"/>
      <c r="C2970"/>
      <c r="D2970"/>
      <c r="E2970" s="289"/>
    </row>
    <row r="2971" spans="1:5" ht="14.25">
      <c r="A2971"/>
      <c r="B2971"/>
      <c r="C2971"/>
      <c r="D2971"/>
      <c r="E2971" s="363"/>
    </row>
    <row r="2972" spans="1:5" ht="14.25">
      <c r="A2972"/>
      <c r="B2972"/>
      <c r="C2972"/>
      <c r="D2972"/>
      <c r="E2972" s="289"/>
    </row>
    <row r="2973" spans="1:5" ht="14.25">
      <c r="A2973"/>
      <c r="B2973"/>
      <c r="C2973"/>
      <c r="D2973"/>
      <c r="E2973" s="363"/>
    </row>
    <row r="2974" spans="1:5" ht="14.25">
      <c r="A2974"/>
      <c r="B2974"/>
      <c r="C2974"/>
      <c r="D2974"/>
      <c r="E2974" s="363"/>
    </row>
    <row r="2975" spans="1:5" ht="14.25">
      <c r="A2975"/>
      <c r="B2975"/>
      <c r="C2975"/>
      <c r="D2975"/>
      <c r="E2975" s="289"/>
    </row>
    <row r="2976" spans="1:5" ht="14.25">
      <c r="A2976"/>
      <c r="B2976"/>
      <c r="C2976"/>
      <c r="D2976"/>
      <c r="E2976" s="289"/>
    </row>
    <row r="2977" spans="1:5" ht="14.25">
      <c r="A2977"/>
      <c r="B2977"/>
      <c r="C2977"/>
      <c r="D2977"/>
      <c r="E2977" s="289"/>
    </row>
    <row r="2978" spans="1:5" ht="14.25">
      <c r="A2978"/>
      <c r="B2978"/>
      <c r="C2978"/>
      <c r="D2978"/>
      <c r="E2978" s="289"/>
    </row>
    <row r="2979" spans="1:5" ht="14.25">
      <c r="A2979"/>
      <c r="B2979"/>
      <c r="C2979"/>
      <c r="D2979"/>
      <c r="E2979" s="289"/>
    </row>
    <row r="2980" spans="1:5" ht="14.25">
      <c r="A2980"/>
      <c r="B2980"/>
      <c r="C2980"/>
      <c r="D2980"/>
      <c r="E2980" s="289"/>
    </row>
    <row r="2981" spans="1:5" ht="14.25">
      <c r="A2981"/>
      <c r="B2981"/>
      <c r="C2981"/>
      <c r="D2981"/>
      <c r="E2981" s="289"/>
    </row>
    <row r="2982" spans="1:5" ht="14.25">
      <c r="A2982"/>
      <c r="B2982"/>
      <c r="C2982"/>
      <c r="D2982"/>
      <c r="E2982" s="289"/>
    </row>
    <row r="2983" spans="1:5" ht="14.25">
      <c r="A2983"/>
      <c r="B2983"/>
      <c r="C2983"/>
      <c r="D2983"/>
      <c r="E2983" s="289"/>
    </row>
    <row r="2984" spans="1:5" ht="14.25">
      <c r="A2984"/>
      <c r="B2984"/>
      <c r="C2984"/>
      <c r="D2984"/>
      <c r="E2984" s="289"/>
    </row>
    <row r="2985" spans="1:5" ht="14.25">
      <c r="A2985"/>
      <c r="B2985"/>
      <c r="C2985"/>
      <c r="D2985"/>
      <c r="E2985" s="289"/>
    </row>
    <row r="2986" spans="1:5" ht="14.25">
      <c r="A2986"/>
      <c r="B2986"/>
      <c r="C2986"/>
      <c r="D2986"/>
      <c r="E2986" s="289"/>
    </row>
    <row r="2987" spans="1:5" ht="14.25">
      <c r="A2987"/>
      <c r="B2987"/>
      <c r="C2987"/>
      <c r="D2987"/>
      <c r="E2987" s="289"/>
    </row>
    <row r="2988" spans="1:5" ht="14.25">
      <c r="A2988"/>
      <c r="B2988"/>
      <c r="C2988"/>
      <c r="D2988"/>
      <c r="E2988" s="289"/>
    </row>
    <row r="2989" spans="1:5" ht="14.25">
      <c r="A2989"/>
      <c r="B2989"/>
      <c r="C2989"/>
      <c r="D2989"/>
      <c r="E2989" s="289"/>
    </row>
    <row r="2990" spans="1:5" ht="14.25">
      <c r="A2990"/>
      <c r="B2990"/>
      <c r="C2990"/>
      <c r="D2990"/>
      <c r="E2990" s="289"/>
    </row>
    <row r="2991" spans="1:5" ht="14.25">
      <c r="A2991"/>
      <c r="B2991"/>
      <c r="C2991"/>
      <c r="D2991"/>
      <c r="E2991" s="289"/>
    </row>
    <row r="2992" spans="1:5" ht="14.25">
      <c r="A2992"/>
      <c r="B2992"/>
      <c r="C2992"/>
      <c r="D2992"/>
      <c r="E2992" s="289"/>
    </row>
    <row r="2993" spans="1:5" ht="14.25">
      <c r="A2993"/>
      <c r="B2993"/>
      <c r="C2993"/>
      <c r="D2993"/>
      <c r="E2993" s="289"/>
    </row>
    <row r="2994" spans="1:5" ht="14.25">
      <c r="A2994"/>
      <c r="B2994"/>
      <c r="C2994"/>
      <c r="D2994"/>
      <c r="E2994" s="289"/>
    </row>
    <row r="2995" spans="1:5" ht="14.25">
      <c r="A2995"/>
      <c r="B2995"/>
      <c r="C2995"/>
      <c r="D2995"/>
      <c r="E2995" s="289"/>
    </row>
    <row r="2996" spans="1:5" ht="14.25">
      <c r="A2996"/>
      <c r="B2996"/>
      <c r="C2996"/>
      <c r="D2996"/>
      <c r="E2996" s="289"/>
    </row>
    <row r="2997" spans="1:5" ht="14.25">
      <c r="A2997"/>
      <c r="B2997"/>
      <c r="C2997"/>
      <c r="D2997"/>
      <c r="E2997" s="289"/>
    </row>
    <row r="2998" spans="1:5" ht="14.25">
      <c r="A2998"/>
      <c r="B2998"/>
      <c r="C2998"/>
      <c r="D2998"/>
      <c r="E2998" s="289"/>
    </row>
    <row r="2999" spans="1:5" ht="14.25">
      <c r="A2999"/>
      <c r="B2999"/>
      <c r="C2999"/>
      <c r="D2999"/>
      <c r="E2999" s="289"/>
    </row>
    <row r="3000" spans="1:5" ht="14.25">
      <c r="A3000"/>
      <c r="B3000"/>
      <c r="C3000"/>
      <c r="D3000"/>
      <c r="E3000" s="289"/>
    </row>
    <row r="3001" spans="1:5" ht="14.25">
      <c r="A3001"/>
      <c r="B3001"/>
      <c r="C3001"/>
      <c r="D3001"/>
      <c r="E3001" s="289"/>
    </row>
    <row r="3002" spans="1:5" ht="14.25">
      <c r="A3002"/>
      <c r="B3002"/>
      <c r="C3002"/>
      <c r="D3002"/>
      <c r="E3002" s="289"/>
    </row>
    <row r="3003" spans="1:5" ht="14.25">
      <c r="A3003"/>
      <c r="B3003"/>
      <c r="C3003"/>
      <c r="D3003"/>
      <c r="E3003" s="289"/>
    </row>
    <row r="3004" spans="1:5" ht="14.25">
      <c r="A3004"/>
      <c r="B3004"/>
      <c r="C3004"/>
      <c r="D3004"/>
      <c r="E3004" s="363"/>
    </row>
    <row r="3005" spans="1:5" ht="14.25">
      <c r="A3005"/>
      <c r="B3005"/>
      <c r="C3005"/>
      <c r="D3005"/>
      <c r="E3005" s="289"/>
    </row>
    <row r="3006" spans="1:5" ht="14.25">
      <c r="A3006"/>
      <c r="B3006"/>
      <c r="C3006"/>
      <c r="D3006"/>
      <c r="E3006" s="363"/>
    </row>
    <row r="3007" spans="1:5" ht="14.25">
      <c r="A3007"/>
      <c r="B3007"/>
      <c r="C3007"/>
      <c r="D3007"/>
      <c r="E3007" s="289"/>
    </row>
    <row r="3008" spans="1:5" ht="14.25">
      <c r="A3008"/>
      <c r="B3008"/>
      <c r="C3008"/>
      <c r="D3008"/>
      <c r="E3008" s="363"/>
    </row>
    <row r="3009" spans="1:5" ht="14.25">
      <c r="A3009"/>
      <c r="B3009"/>
      <c r="C3009"/>
      <c r="D3009"/>
      <c r="E3009" s="289"/>
    </row>
    <row r="3010" spans="1:5" ht="14.25">
      <c r="A3010"/>
      <c r="B3010"/>
      <c r="C3010"/>
      <c r="D3010"/>
      <c r="E3010" s="289"/>
    </row>
    <row r="3011" spans="1:5" ht="14.25">
      <c r="A3011"/>
      <c r="B3011"/>
      <c r="C3011"/>
      <c r="D3011"/>
      <c r="E3011" s="289"/>
    </row>
    <row r="3012" spans="1:5" ht="14.25">
      <c r="A3012"/>
      <c r="B3012"/>
      <c r="C3012"/>
      <c r="D3012"/>
      <c r="E3012" s="289"/>
    </row>
    <row r="3013" spans="1:5" ht="14.25">
      <c r="A3013"/>
      <c r="B3013"/>
      <c r="C3013"/>
      <c r="D3013"/>
      <c r="E3013" s="289"/>
    </row>
    <row r="3014" spans="1:5" ht="14.25">
      <c r="A3014"/>
      <c r="B3014"/>
      <c r="C3014"/>
      <c r="D3014"/>
      <c r="E3014" s="289"/>
    </row>
    <row r="3015" spans="1:5" ht="14.25">
      <c r="A3015"/>
      <c r="B3015"/>
      <c r="C3015"/>
      <c r="D3015"/>
      <c r="E3015" s="289"/>
    </row>
    <row r="3016" spans="1:5" ht="14.25">
      <c r="A3016"/>
      <c r="B3016"/>
      <c r="C3016"/>
      <c r="D3016"/>
      <c r="E3016" s="289"/>
    </row>
    <row r="3017" spans="1:5" ht="14.25">
      <c r="A3017"/>
      <c r="B3017"/>
      <c r="C3017"/>
      <c r="D3017"/>
      <c r="E3017" s="289"/>
    </row>
    <row r="3018" spans="1:5" ht="14.25">
      <c r="A3018"/>
      <c r="B3018"/>
      <c r="C3018"/>
      <c r="D3018"/>
      <c r="E3018" s="289"/>
    </row>
    <row r="3019" spans="1:5" ht="14.25">
      <c r="A3019"/>
      <c r="B3019"/>
      <c r="C3019"/>
      <c r="D3019"/>
      <c r="E3019" s="289"/>
    </row>
    <row r="3020" spans="1:5" ht="14.25">
      <c r="A3020"/>
      <c r="B3020"/>
      <c r="C3020"/>
      <c r="D3020"/>
      <c r="E3020" s="289"/>
    </row>
    <row r="3021" spans="1:5" ht="14.25">
      <c r="A3021"/>
      <c r="B3021"/>
      <c r="C3021"/>
      <c r="D3021"/>
      <c r="E3021" s="289"/>
    </row>
    <row r="3022" spans="1:5" ht="14.25">
      <c r="A3022"/>
      <c r="B3022"/>
      <c r="C3022"/>
      <c r="D3022"/>
      <c r="E3022" s="289"/>
    </row>
    <row r="3023" spans="1:5" ht="14.25">
      <c r="A3023"/>
      <c r="B3023"/>
      <c r="C3023"/>
      <c r="D3023"/>
      <c r="E3023" s="289"/>
    </row>
    <row r="3024" spans="1:5" ht="14.25">
      <c r="A3024"/>
      <c r="B3024"/>
      <c r="C3024"/>
      <c r="D3024"/>
      <c r="E3024" s="363"/>
    </row>
    <row r="3025" spans="1:5" ht="14.25">
      <c r="A3025"/>
      <c r="B3025"/>
      <c r="C3025"/>
      <c r="D3025"/>
      <c r="E3025" s="363"/>
    </row>
    <row r="3026" spans="1:5" ht="14.25">
      <c r="A3026"/>
      <c r="B3026"/>
      <c r="C3026"/>
      <c r="D3026"/>
      <c r="E3026" s="363"/>
    </row>
    <row r="3027" spans="1:5" ht="14.25">
      <c r="A3027"/>
      <c r="B3027"/>
      <c r="C3027"/>
      <c r="D3027"/>
      <c r="E3027" s="363"/>
    </row>
    <row r="3028" spans="1:5" ht="14.25">
      <c r="A3028"/>
      <c r="B3028"/>
      <c r="C3028"/>
      <c r="D3028"/>
      <c r="E3028" s="363"/>
    </row>
    <row r="3029" spans="1:5" ht="14.25">
      <c r="A3029"/>
      <c r="B3029"/>
      <c r="C3029"/>
      <c r="D3029"/>
      <c r="E3029" s="289"/>
    </row>
    <row r="3030" spans="1:5" ht="14.25">
      <c r="A3030"/>
      <c r="B3030"/>
      <c r="C3030"/>
      <c r="D3030"/>
      <c r="E3030" s="363"/>
    </row>
    <row r="3031" spans="1:5" ht="14.25">
      <c r="A3031"/>
      <c r="B3031"/>
      <c r="C3031"/>
      <c r="D3031"/>
      <c r="E3031" s="363"/>
    </row>
    <row r="3032" spans="1:5" ht="14.25">
      <c r="A3032"/>
      <c r="B3032"/>
      <c r="C3032"/>
      <c r="D3032"/>
      <c r="E3032" s="363"/>
    </row>
    <row r="3033" spans="1:5" ht="14.25">
      <c r="A3033"/>
      <c r="B3033"/>
      <c r="C3033"/>
      <c r="D3033"/>
      <c r="E3033" s="289"/>
    </row>
    <row r="3034" spans="1:5" ht="14.25">
      <c r="A3034"/>
      <c r="B3034"/>
      <c r="C3034"/>
      <c r="D3034"/>
      <c r="E3034" s="289"/>
    </row>
    <row r="3035" spans="1:5" ht="14.25">
      <c r="A3035"/>
      <c r="B3035"/>
      <c r="C3035"/>
      <c r="D3035"/>
      <c r="E3035" s="289"/>
    </row>
    <row r="3036" spans="1:5" ht="14.25">
      <c r="A3036"/>
      <c r="B3036"/>
      <c r="C3036"/>
      <c r="D3036"/>
      <c r="E3036" s="363"/>
    </row>
    <row r="3037" spans="1:5" ht="14.25">
      <c r="A3037"/>
      <c r="B3037"/>
      <c r="C3037"/>
      <c r="D3037"/>
      <c r="E3037" s="289"/>
    </row>
    <row r="3038" spans="1:5" ht="14.25">
      <c r="A3038"/>
      <c r="B3038"/>
      <c r="C3038"/>
      <c r="D3038"/>
      <c r="E3038" s="289"/>
    </row>
    <row r="3039" spans="1:5" ht="14.25">
      <c r="A3039"/>
      <c r="B3039"/>
      <c r="C3039"/>
      <c r="D3039"/>
      <c r="E3039" s="289"/>
    </row>
    <row r="3040" spans="1:5" ht="14.25">
      <c r="A3040"/>
      <c r="B3040"/>
      <c r="C3040"/>
      <c r="D3040"/>
      <c r="E3040" s="289"/>
    </row>
    <row r="3041" spans="1:5" ht="14.25">
      <c r="A3041"/>
      <c r="B3041"/>
      <c r="C3041"/>
      <c r="D3041"/>
      <c r="E3041" s="289"/>
    </row>
    <row r="3042" spans="1:5" ht="14.25">
      <c r="A3042"/>
      <c r="B3042"/>
      <c r="C3042"/>
      <c r="D3042"/>
      <c r="E3042" s="289"/>
    </row>
    <row r="3043" spans="1:5" ht="14.25">
      <c r="A3043"/>
      <c r="B3043"/>
      <c r="C3043"/>
      <c r="D3043"/>
      <c r="E3043" s="289"/>
    </row>
    <row r="3044" spans="1:5" ht="14.25">
      <c r="A3044"/>
      <c r="B3044"/>
      <c r="C3044"/>
      <c r="D3044"/>
      <c r="E3044" s="289"/>
    </row>
    <row r="3045" spans="1:5" ht="14.25">
      <c r="A3045"/>
      <c r="B3045"/>
      <c r="C3045"/>
      <c r="D3045"/>
      <c r="E3045" s="363"/>
    </row>
    <row r="3046" spans="1:5" ht="14.25">
      <c r="A3046"/>
      <c r="B3046"/>
      <c r="C3046"/>
      <c r="D3046"/>
      <c r="E3046" s="363"/>
    </row>
    <row r="3047" spans="1:5" ht="14.25">
      <c r="A3047"/>
      <c r="B3047"/>
      <c r="C3047"/>
      <c r="D3047"/>
      <c r="E3047" s="289"/>
    </row>
    <row r="3048" spans="1:5" ht="14.25">
      <c r="A3048"/>
      <c r="B3048"/>
      <c r="C3048"/>
      <c r="D3048"/>
      <c r="E3048" s="289"/>
    </row>
    <row r="3049" spans="1:5" ht="14.25">
      <c r="A3049"/>
      <c r="B3049"/>
      <c r="C3049"/>
      <c r="D3049"/>
      <c r="E3049" s="363"/>
    </row>
    <row r="3050" spans="1:5" ht="14.25">
      <c r="A3050"/>
      <c r="B3050"/>
      <c r="C3050"/>
      <c r="D3050"/>
      <c r="E3050" s="363"/>
    </row>
    <row r="3051" spans="1:5" ht="14.25">
      <c r="A3051"/>
      <c r="B3051"/>
      <c r="C3051"/>
      <c r="D3051"/>
      <c r="E3051" s="363"/>
    </row>
    <row r="3052" spans="1:5" ht="14.25">
      <c r="A3052"/>
      <c r="B3052"/>
      <c r="C3052"/>
      <c r="D3052"/>
      <c r="E3052" s="363"/>
    </row>
    <row r="3053" spans="1:5" ht="14.25">
      <c r="A3053"/>
      <c r="B3053"/>
      <c r="C3053"/>
      <c r="D3053"/>
      <c r="E3053" s="363"/>
    </row>
    <row r="3054" spans="1:5" ht="14.25">
      <c r="A3054"/>
      <c r="B3054"/>
      <c r="C3054"/>
      <c r="D3054"/>
      <c r="E3054" s="363"/>
    </row>
    <row r="3055" spans="1:5" ht="14.25">
      <c r="A3055"/>
      <c r="B3055"/>
      <c r="C3055"/>
      <c r="D3055"/>
      <c r="E3055" s="363"/>
    </row>
    <row r="3056" spans="1:5" ht="14.25">
      <c r="A3056"/>
      <c r="B3056"/>
      <c r="C3056"/>
      <c r="D3056"/>
      <c r="E3056" s="363"/>
    </row>
    <row r="3057" spans="1:5" ht="14.25">
      <c r="A3057"/>
      <c r="B3057"/>
      <c r="C3057"/>
      <c r="D3057"/>
      <c r="E3057" s="363"/>
    </row>
    <row r="3058" spans="1:5" ht="14.25">
      <c r="A3058"/>
      <c r="B3058"/>
      <c r="C3058"/>
      <c r="D3058"/>
      <c r="E3058" s="363"/>
    </row>
    <row r="3059" spans="1:5" ht="14.25">
      <c r="A3059"/>
      <c r="B3059"/>
      <c r="C3059"/>
      <c r="D3059"/>
      <c r="E3059" s="363"/>
    </row>
    <row r="3060" spans="1:5" ht="14.25">
      <c r="A3060"/>
      <c r="B3060"/>
      <c r="C3060"/>
      <c r="D3060"/>
      <c r="E3060" s="363"/>
    </row>
    <row r="3061" spans="1:5" ht="14.25">
      <c r="A3061"/>
      <c r="B3061"/>
      <c r="C3061"/>
      <c r="D3061"/>
      <c r="E3061" s="363"/>
    </row>
    <row r="3062" spans="1:5" ht="14.25">
      <c r="A3062"/>
      <c r="B3062"/>
      <c r="C3062"/>
      <c r="D3062"/>
      <c r="E3062" s="289"/>
    </row>
    <row r="3063" spans="1:5" ht="14.25">
      <c r="A3063"/>
      <c r="B3063"/>
      <c r="C3063"/>
      <c r="D3063"/>
      <c r="E3063" s="363"/>
    </row>
    <row r="3064" spans="1:5" ht="14.25">
      <c r="A3064"/>
      <c r="B3064"/>
      <c r="C3064"/>
      <c r="D3064"/>
      <c r="E3064" s="289"/>
    </row>
    <row r="3065" spans="1:5" ht="14.25">
      <c r="A3065"/>
      <c r="B3065"/>
      <c r="C3065"/>
      <c r="D3065"/>
      <c r="E3065" s="289"/>
    </row>
    <row r="3066" spans="1:5" ht="14.25">
      <c r="A3066"/>
      <c r="B3066"/>
      <c r="C3066"/>
      <c r="D3066"/>
      <c r="E3066" s="363"/>
    </row>
    <row r="3067" spans="1:5" ht="14.25">
      <c r="A3067"/>
      <c r="B3067"/>
      <c r="C3067"/>
      <c r="D3067"/>
      <c r="E3067" s="289"/>
    </row>
    <row r="3068" spans="1:5" ht="14.25">
      <c r="A3068"/>
      <c r="B3068"/>
      <c r="C3068"/>
      <c r="D3068"/>
      <c r="E3068" s="363"/>
    </row>
    <row r="3069" spans="1:5" ht="14.25">
      <c r="A3069"/>
      <c r="B3069"/>
      <c r="C3069"/>
      <c r="D3069"/>
      <c r="E3069" s="289"/>
    </row>
    <row r="3070" spans="1:5" ht="14.25">
      <c r="A3070"/>
      <c r="B3070"/>
      <c r="C3070"/>
      <c r="D3070"/>
      <c r="E3070" s="363"/>
    </row>
    <row r="3071" spans="1:5" ht="14.25">
      <c r="A3071"/>
      <c r="B3071"/>
      <c r="C3071"/>
      <c r="D3071"/>
      <c r="E3071" s="289"/>
    </row>
    <row r="3072" spans="1:5" ht="14.25">
      <c r="A3072"/>
      <c r="B3072"/>
      <c r="C3072"/>
      <c r="D3072"/>
      <c r="E3072" s="363"/>
    </row>
    <row r="3073" spans="1:5" ht="14.25">
      <c r="A3073"/>
      <c r="B3073"/>
      <c r="C3073"/>
      <c r="D3073"/>
      <c r="E3073" s="289"/>
    </row>
    <row r="3074" spans="1:5" ht="14.25">
      <c r="A3074"/>
      <c r="B3074"/>
      <c r="C3074"/>
      <c r="D3074"/>
      <c r="E3074" s="289"/>
    </row>
    <row r="3075" spans="1:5" ht="14.25">
      <c r="A3075"/>
      <c r="B3075"/>
      <c r="C3075"/>
      <c r="D3075"/>
      <c r="E3075" s="289"/>
    </row>
    <row r="3076" spans="1:5" ht="14.25">
      <c r="A3076"/>
      <c r="B3076"/>
      <c r="C3076"/>
      <c r="D3076"/>
      <c r="E3076" s="289"/>
    </row>
    <row r="3077" spans="1:5" ht="14.25">
      <c r="A3077"/>
      <c r="B3077"/>
      <c r="C3077"/>
      <c r="D3077"/>
      <c r="E3077" s="289"/>
    </row>
    <row r="3078" spans="1:5" ht="14.25">
      <c r="A3078"/>
      <c r="B3078"/>
      <c r="C3078"/>
      <c r="D3078"/>
      <c r="E3078" s="289"/>
    </row>
    <row r="3079" spans="1:5" ht="14.25">
      <c r="A3079"/>
      <c r="B3079"/>
      <c r="C3079"/>
      <c r="D3079"/>
      <c r="E3079" s="289"/>
    </row>
    <row r="3080" spans="1:5" ht="14.25">
      <c r="A3080"/>
      <c r="B3080"/>
      <c r="C3080"/>
      <c r="D3080"/>
      <c r="E3080" s="289"/>
    </row>
    <row r="3081" spans="1:5" ht="14.25">
      <c r="A3081"/>
      <c r="B3081"/>
      <c r="C3081"/>
      <c r="D3081"/>
      <c r="E3081" s="289"/>
    </row>
    <row r="3082" spans="1:5" ht="14.25">
      <c r="A3082"/>
      <c r="B3082"/>
      <c r="C3082"/>
      <c r="D3082"/>
      <c r="E3082" s="289"/>
    </row>
    <row r="3083" spans="1:5" ht="14.25">
      <c r="A3083"/>
      <c r="B3083"/>
      <c r="C3083"/>
      <c r="D3083"/>
      <c r="E3083" s="289"/>
    </row>
    <row r="3084" spans="1:5" ht="14.25">
      <c r="A3084"/>
      <c r="B3084"/>
      <c r="C3084"/>
      <c r="D3084"/>
      <c r="E3084" s="289"/>
    </row>
    <row r="3085" spans="1:5" ht="14.25">
      <c r="A3085"/>
      <c r="B3085"/>
      <c r="C3085"/>
      <c r="D3085"/>
      <c r="E3085" s="289"/>
    </row>
    <row r="3086" spans="1:5" ht="14.25">
      <c r="A3086"/>
      <c r="B3086"/>
      <c r="C3086"/>
      <c r="D3086"/>
      <c r="E3086" s="289"/>
    </row>
    <row r="3087" spans="1:5" ht="14.25">
      <c r="A3087"/>
      <c r="B3087"/>
      <c r="C3087"/>
      <c r="D3087"/>
      <c r="E3087" s="289"/>
    </row>
    <row r="3088" spans="1:5" ht="14.25">
      <c r="A3088"/>
      <c r="B3088"/>
      <c r="C3088"/>
      <c r="D3088"/>
      <c r="E3088" s="363"/>
    </row>
    <row r="3089" spans="1:5" ht="14.25">
      <c r="A3089"/>
      <c r="B3089"/>
      <c r="C3089"/>
      <c r="D3089"/>
      <c r="E3089" s="289"/>
    </row>
    <row r="3090" spans="1:5" ht="14.25">
      <c r="A3090"/>
      <c r="B3090"/>
      <c r="C3090"/>
      <c r="D3090"/>
      <c r="E3090" s="289"/>
    </row>
    <row r="3091" spans="1:5" ht="14.25">
      <c r="A3091"/>
      <c r="B3091"/>
      <c r="C3091"/>
      <c r="D3091"/>
      <c r="E3091" s="289"/>
    </row>
    <row r="3092" spans="1:5" ht="14.25">
      <c r="A3092"/>
      <c r="B3092"/>
      <c r="C3092"/>
      <c r="D3092"/>
      <c r="E3092" s="289"/>
    </row>
    <row r="3093" spans="1:5" ht="14.25">
      <c r="A3093"/>
      <c r="B3093"/>
      <c r="C3093"/>
      <c r="D3093"/>
      <c r="E3093" s="289"/>
    </row>
    <row r="3094" spans="1:5" ht="14.25">
      <c r="A3094"/>
      <c r="B3094"/>
      <c r="C3094"/>
      <c r="D3094"/>
      <c r="E3094" s="289"/>
    </row>
    <row r="3095" spans="1:5" ht="14.25">
      <c r="A3095"/>
      <c r="B3095"/>
      <c r="C3095"/>
      <c r="D3095"/>
      <c r="E3095" s="289"/>
    </row>
    <row r="3096" spans="1:5" ht="14.25">
      <c r="A3096"/>
      <c r="B3096"/>
      <c r="C3096"/>
      <c r="D3096"/>
      <c r="E3096" s="289"/>
    </row>
    <row r="3097" spans="1:5" ht="14.25">
      <c r="A3097"/>
      <c r="B3097"/>
      <c r="C3097"/>
      <c r="D3097"/>
      <c r="E3097" s="289"/>
    </row>
    <row r="3098" spans="1:5" ht="14.25">
      <c r="A3098"/>
      <c r="B3098"/>
      <c r="C3098"/>
      <c r="D3098"/>
      <c r="E3098" s="289"/>
    </row>
    <row r="3099" spans="1:5" ht="14.25">
      <c r="A3099"/>
      <c r="B3099"/>
      <c r="C3099"/>
      <c r="D3099"/>
      <c r="E3099" s="289"/>
    </row>
    <row r="3100" spans="1:5" ht="14.25">
      <c r="A3100"/>
      <c r="B3100"/>
      <c r="C3100"/>
      <c r="D3100"/>
      <c r="E3100" s="289"/>
    </row>
    <row r="3101" spans="1:5" ht="14.25">
      <c r="A3101"/>
      <c r="B3101"/>
      <c r="C3101"/>
      <c r="D3101"/>
      <c r="E3101" s="289"/>
    </row>
    <row r="3102" spans="1:5" ht="14.25">
      <c r="A3102"/>
      <c r="B3102"/>
      <c r="C3102"/>
      <c r="D3102"/>
      <c r="E3102" s="289"/>
    </row>
    <row r="3103" spans="1:5" ht="14.25">
      <c r="A3103"/>
      <c r="B3103"/>
      <c r="C3103"/>
      <c r="D3103"/>
      <c r="E3103" s="289"/>
    </row>
    <row r="3104" spans="1:5" ht="14.25">
      <c r="A3104"/>
      <c r="B3104"/>
      <c r="C3104"/>
      <c r="D3104"/>
      <c r="E3104" s="289"/>
    </row>
    <row r="3105" spans="1:5" ht="14.25">
      <c r="A3105"/>
      <c r="B3105"/>
      <c r="C3105"/>
      <c r="D3105"/>
      <c r="E3105" s="289"/>
    </row>
    <row r="3106" spans="1:5" ht="14.25">
      <c r="A3106"/>
      <c r="B3106"/>
      <c r="C3106"/>
      <c r="D3106"/>
      <c r="E3106" s="289"/>
    </row>
    <row r="3107" spans="1:5" ht="14.25">
      <c r="A3107"/>
      <c r="B3107"/>
      <c r="C3107"/>
      <c r="D3107"/>
      <c r="E3107" s="289"/>
    </row>
    <row r="3108" spans="1:5" ht="14.25">
      <c r="A3108"/>
      <c r="B3108"/>
      <c r="C3108"/>
      <c r="D3108"/>
      <c r="E3108" s="289"/>
    </row>
    <row r="3109" spans="1:5" ht="14.25">
      <c r="A3109"/>
      <c r="B3109"/>
      <c r="C3109"/>
      <c r="D3109"/>
      <c r="E3109" s="289"/>
    </row>
    <row r="3110" spans="1:5" ht="14.25">
      <c r="A3110"/>
      <c r="B3110"/>
      <c r="C3110"/>
      <c r="D3110"/>
      <c r="E3110" s="289"/>
    </row>
    <row r="3111" spans="1:5" ht="14.25">
      <c r="A3111"/>
      <c r="B3111"/>
      <c r="C3111"/>
      <c r="D3111"/>
      <c r="E3111" s="289"/>
    </row>
    <row r="3112" spans="1:5" ht="14.25">
      <c r="A3112"/>
      <c r="B3112"/>
      <c r="C3112"/>
      <c r="D3112"/>
      <c r="E3112" s="289"/>
    </row>
    <row r="3113" spans="1:5" ht="14.25">
      <c r="A3113"/>
      <c r="B3113"/>
      <c r="C3113"/>
      <c r="D3113"/>
      <c r="E3113" s="289"/>
    </row>
    <row r="3114" spans="1:5" ht="14.25">
      <c r="A3114"/>
      <c r="B3114"/>
      <c r="C3114"/>
      <c r="D3114"/>
      <c r="E3114" s="289"/>
    </row>
    <row r="3115" spans="1:5" ht="14.25">
      <c r="A3115"/>
      <c r="B3115"/>
      <c r="C3115"/>
      <c r="D3115"/>
      <c r="E3115" s="289"/>
    </row>
    <row r="3116" spans="1:5" ht="14.25">
      <c r="A3116"/>
      <c r="B3116"/>
      <c r="C3116"/>
      <c r="D3116"/>
      <c r="E3116" s="289"/>
    </row>
    <row r="3117" spans="1:5" ht="14.25">
      <c r="A3117"/>
      <c r="B3117"/>
      <c r="C3117"/>
      <c r="D3117"/>
      <c r="E3117" s="289"/>
    </row>
    <row r="3118" spans="1:5" ht="14.25">
      <c r="A3118"/>
      <c r="B3118"/>
      <c r="C3118"/>
      <c r="D3118"/>
      <c r="E3118" s="289"/>
    </row>
    <row r="3119" spans="1:5" ht="14.25">
      <c r="A3119"/>
      <c r="B3119"/>
      <c r="C3119"/>
      <c r="D3119"/>
      <c r="E3119" s="289"/>
    </row>
    <row r="3120" spans="1:5" ht="14.25">
      <c r="A3120"/>
      <c r="B3120"/>
      <c r="C3120"/>
      <c r="D3120"/>
      <c r="E3120" s="289"/>
    </row>
    <row r="3121" spans="1:5" ht="14.25">
      <c r="A3121"/>
      <c r="B3121"/>
      <c r="C3121"/>
      <c r="D3121"/>
      <c r="E3121" s="289"/>
    </row>
    <row r="3122" spans="1:5" ht="14.25">
      <c r="A3122"/>
      <c r="B3122"/>
      <c r="C3122"/>
      <c r="D3122"/>
      <c r="E3122" s="289"/>
    </row>
    <row r="3123" spans="1:5" ht="14.25">
      <c r="A3123"/>
      <c r="B3123"/>
      <c r="C3123"/>
      <c r="D3123"/>
      <c r="E3123" s="289"/>
    </row>
    <row r="3124" spans="1:5" ht="14.25">
      <c r="A3124"/>
      <c r="B3124"/>
      <c r="C3124"/>
      <c r="D3124"/>
      <c r="E3124" s="363"/>
    </row>
    <row r="3125" spans="1:5" ht="14.25">
      <c r="A3125"/>
      <c r="B3125"/>
      <c r="C3125"/>
      <c r="D3125"/>
      <c r="E3125" s="363"/>
    </row>
    <row r="3126" spans="1:5" ht="14.25">
      <c r="A3126"/>
      <c r="B3126"/>
      <c r="C3126"/>
      <c r="D3126"/>
      <c r="E3126" s="363"/>
    </row>
    <row r="3127" spans="1:5" ht="14.25">
      <c r="A3127"/>
      <c r="B3127"/>
      <c r="C3127"/>
      <c r="D3127"/>
      <c r="E3127" s="363"/>
    </row>
    <row r="3128" spans="1:5" ht="14.25">
      <c r="A3128"/>
      <c r="B3128"/>
      <c r="C3128"/>
      <c r="D3128"/>
      <c r="E3128" s="363"/>
    </row>
    <row r="3129" spans="1:5" ht="14.25">
      <c r="A3129"/>
      <c r="B3129"/>
      <c r="C3129"/>
      <c r="D3129"/>
      <c r="E3129" s="363"/>
    </row>
    <row r="3130" spans="1:5" ht="14.25">
      <c r="A3130"/>
      <c r="B3130"/>
      <c r="C3130"/>
      <c r="D3130"/>
      <c r="E3130" s="289"/>
    </row>
    <row r="3131" spans="1:5" ht="14.25">
      <c r="A3131"/>
      <c r="B3131"/>
      <c r="C3131"/>
      <c r="D3131"/>
      <c r="E3131" s="289"/>
    </row>
    <row r="3132" spans="1:5" ht="14.25">
      <c r="A3132"/>
      <c r="B3132"/>
      <c r="C3132"/>
      <c r="D3132"/>
      <c r="E3132" s="289"/>
    </row>
    <row r="3133" spans="1:5" ht="14.25">
      <c r="A3133"/>
      <c r="B3133"/>
      <c r="C3133"/>
      <c r="D3133"/>
      <c r="E3133" s="289"/>
    </row>
    <row r="3134" spans="1:5" ht="14.25">
      <c r="A3134"/>
      <c r="B3134"/>
      <c r="C3134"/>
      <c r="D3134"/>
      <c r="E3134" s="289"/>
    </row>
    <row r="3135" spans="1:5" ht="14.25">
      <c r="A3135"/>
      <c r="B3135"/>
      <c r="C3135"/>
      <c r="D3135"/>
      <c r="E3135" s="289"/>
    </row>
    <row r="3136" spans="1:5" ht="14.25">
      <c r="A3136"/>
      <c r="B3136"/>
      <c r="C3136"/>
      <c r="D3136"/>
      <c r="E3136" s="289"/>
    </row>
    <row r="3137" spans="1:5" ht="14.25">
      <c r="A3137"/>
      <c r="B3137"/>
      <c r="C3137"/>
      <c r="D3137"/>
      <c r="E3137" s="363"/>
    </row>
    <row r="3138" spans="1:5" ht="14.25">
      <c r="A3138"/>
      <c r="B3138"/>
      <c r="C3138"/>
      <c r="D3138"/>
      <c r="E3138" s="363"/>
    </row>
    <row r="3139" spans="1:5" ht="14.25">
      <c r="A3139"/>
      <c r="B3139"/>
      <c r="C3139"/>
      <c r="D3139"/>
      <c r="E3139" s="289"/>
    </row>
    <row r="3140" spans="1:5" ht="14.25">
      <c r="A3140"/>
      <c r="B3140"/>
      <c r="C3140"/>
      <c r="D3140"/>
      <c r="E3140" s="363"/>
    </row>
    <row r="3141" spans="1:5" ht="14.25">
      <c r="A3141"/>
      <c r="B3141"/>
      <c r="C3141"/>
      <c r="D3141"/>
      <c r="E3141" s="289"/>
    </row>
    <row r="3142" spans="1:5" ht="14.25">
      <c r="A3142"/>
      <c r="B3142"/>
      <c r="C3142"/>
      <c r="D3142"/>
      <c r="E3142" s="363"/>
    </row>
    <row r="3143" spans="1:5" ht="14.25">
      <c r="A3143"/>
      <c r="B3143"/>
      <c r="C3143"/>
      <c r="D3143"/>
      <c r="E3143" s="289"/>
    </row>
    <row r="3144" spans="1:5" ht="14.25">
      <c r="A3144"/>
      <c r="B3144"/>
      <c r="C3144"/>
      <c r="D3144"/>
      <c r="E3144" s="363"/>
    </row>
    <row r="3145" spans="1:5" ht="14.25">
      <c r="A3145"/>
      <c r="B3145"/>
      <c r="C3145"/>
      <c r="D3145"/>
      <c r="E3145" s="289"/>
    </row>
    <row r="3146" spans="1:5" ht="14.25">
      <c r="A3146"/>
      <c r="B3146"/>
      <c r="C3146"/>
      <c r="D3146"/>
      <c r="E3146" s="363"/>
    </row>
    <row r="3147" spans="1:5" ht="14.25">
      <c r="A3147"/>
      <c r="B3147"/>
      <c r="C3147"/>
      <c r="D3147"/>
      <c r="E3147" s="289"/>
    </row>
    <row r="3148" spans="1:5" ht="14.25">
      <c r="A3148"/>
      <c r="B3148"/>
      <c r="C3148"/>
      <c r="D3148"/>
      <c r="E3148" s="363"/>
    </row>
    <row r="3149" spans="1:5" ht="14.25">
      <c r="A3149"/>
      <c r="B3149"/>
      <c r="C3149"/>
      <c r="D3149"/>
      <c r="E3149" s="289"/>
    </row>
    <row r="3150" spans="1:5" ht="14.25">
      <c r="A3150"/>
      <c r="B3150"/>
      <c r="C3150"/>
      <c r="D3150"/>
      <c r="E3150" s="363"/>
    </row>
    <row r="3151" spans="1:5" ht="14.25">
      <c r="A3151"/>
      <c r="B3151"/>
      <c r="C3151"/>
      <c r="D3151"/>
      <c r="E3151" s="289"/>
    </row>
    <row r="3152" spans="1:5" ht="14.25">
      <c r="A3152"/>
      <c r="B3152"/>
      <c r="C3152"/>
      <c r="D3152"/>
      <c r="E3152" s="363"/>
    </row>
    <row r="3153" spans="1:5" ht="14.25">
      <c r="A3153"/>
      <c r="B3153"/>
      <c r="C3153"/>
      <c r="D3153"/>
      <c r="E3153" s="289"/>
    </row>
    <row r="3154" spans="1:5" ht="14.25">
      <c r="A3154"/>
      <c r="B3154"/>
      <c r="C3154"/>
      <c r="D3154"/>
      <c r="E3154" s="363"/>
    </row>
    <row r="3155" spans="1:5" ht="14.25">
      <c r="A3155"/>
      <c r="B3155"/>
      <c r="C3155"/>
      <c r="D3155"/>
      <c r="E3155" s="289"/>
    </row>
    <row r="3156" spans="1:5" ht="14.25">
      <c r="A3156"/>
      <c r="B3156"/>
      <c r="C3156"/>
      <c r="D3156"/>
      <c r="E3156" s="363"/>
    </row>
    <row r="3157" spans="1:5" ht="14.25">
      <c r="A3157"/>
      <c r="B3157"/>
      <c r="C3157"/>
      <c r="D3157"/>
      <c r="E3157" s="289"/>
    </row>
    <row r="3158" spans="1:5" ht="14.25">
      <c r="A3158"/>
      <c r="B3158"/>
      <c r="C3158"/>
      <c r="D3158"/>
      <c r="E3158" s="363"/>
    </row>
    <row r="3159" spans="1:5" ht="14.25">
      <c r="A3159"/>
      <c r="B3159"/>
      <c r="C3159"/>
      <c r="D3159"/>
      <c r="E3159" s="289"/>
    </row>
    <row r="3160" spans="1:5" ht="14.25">
      <c r="A3160"/>
      <c r="B3160"/>
      <c r="C3160"/>
      <c r="D3160"/>
      <c r="E3160" s="363"/>
    </row>
    <row r="3161" spans="1:5" ht="14.25">
      <c r="A3161"/>
      <c r="B3161"/>
      <c r="C3161"/>
      <c r="D3161"/>
      <c r="E3161" s="289"/>
    </row>
    <row r="3162" spans="1:5" ht="14.25">
      <c r="A3162"/>
      <c r="B3162"/>
      <c r="C3162"/>
      <c r="D3162"/>
      <c r="E3162" s="363"/>
    </row>
    <row r="3163" spans="1:5" ht="14.25">
      <c r="A3163"/>
      <c r="B3163"/>
      <c r="C3163"/>
      <c r="D3163"/>
      <c r="E3163" s="289"/>
    </row>
    <row r="3164" spans="1:5" ht="14.25">
      <c r="A3164"/>
      <c r="B3164"/>
      <c r="C3164"/>
      <c r="D3164"/>
      <c r="E3164" s="363"/>
    </row>
    <row r="3165" spans="1:5" ht="14.25">
      <c r="A3165"/>
      <c r="B3165"/>
      <c r="C3165"/>
      <c r="D3165"/>
      <c r="E3165" s="289"/>
    </row>
    <row r="3166" spans="1:5" ht="14.25">
      <c r="A3166"/>
      <c r="B3166"/>
      <c r="C3166"/>
      <c r="D3166"/>
      <c r="E3166" s="363"/>
    </row>
    <row r="3167" spans="1:5" ht="14.25">
      <c r="A3167"/>
      <c r="B3167"/>
      <c r="C3167"/>
      <c r="D3167"/>
      <c r="E3167" s="289"/>
    </row>
    <row r="3168" spans="1:5" ht="14.25">
      <c r="A3168"/>
      <c r="B3168"/>
      <c r="C3168"/>
      <c r="D3168"/>
      <c r="E3168" s="363"/>
    </row>
    <row r="3169" spans="1:5" ht="14.25">
      <c r="A3169"/>
      <c r="B3169"/>
      <c r="C3169"/>
      <c r="D3169"/>
      <c r="E3169" s="289"/>
    </row>
    <row r="3170" spans="1:5" ht="14.25">
      <c r="A3170"/>
      <c r="B3170"/>
      <c r="C3170"/>
      <c r="D3170"/>
      <c r="E3170" s="363"/>
    </row>
    <row r="3171" spans="1:5" ht="14.25">
      <c r="A3171"/>
      <c r="B3171"/>
      <c r="C3171"/>
      <c r="D3171"/>
      <c r="E3171" s="363"/>
    </row>
    <row r="3172" spans="1:5" ht="14.25">
      <c r="A3172"/>
      <c r="B3172"/>
      <c r="C3172"/>
      <c r="D3172"/>
      <c r="E3172" s="363"/>
    </row>
    <row r="3173" spans="1:5" ht="14.25">
      <c r="A3173"/>
      <c r="B3173"/>
      <c r="C3173"/>
      <c r="D3173"/>
      <c r="E3173" s="363"/>
    </row>
    <row r="3174" spans="1:5" ht="14.25">
      <c r="A3174"/>
      <c r="B3174"/>
      <c r="C3174"/>
      <c r="D3174"/>
      <c r="E3174" s="363"/>
    </row>
    <row r="3175" spans="1:5" ht="14.25">
      <c r="A3175"/>
      <c r="B3175"/>
      <c r="C3175"/>
      <c r="D3175"/>
      <c r="E3175" s="289"/>
    </row>
    <row r="3176" spans="1:5" ht="14.25">
      <c r="A3176"/>
      <c r="B3176"/>
      <c r="C3176"/>
      <c r="D3176"/>
      <c r="E3176" s="289"/>
    </row>
    <row r="3177" spans="1:5" ht="14.25">
      <c r="A3177"/>
      <c r="B3177"/>
      <c r="C3177"/>
      <c r="D3177"/>
      <c r="E3177" s="289"/>
    </row>
    <row r="3178" spans="1:5" ht="14.25">
      <c r="A3178"/>
      <c r="B3178"/>
      <c r="C3178"/>
      <c r="D3178"/>
      <c r="E3178" s="289"/>
    </row>
    <row r="3179" spans="1:5" ht="14.25">
      <c r="A3179"/>
      <c r="B3179"/>
      <c r="C3179"/>
      <c r="D3179"/>
      <c r="E3179" s="289"/>
    </row>
    <row r="3180" spans="1:5" ht="14.25">
      <c r="A3180"/>
      <c r="B3180"/>
      <c r="C3180"/>
      <c r="D3180"/>
      <c r="E3180" s="289"/>
    </row>
    <row r="3181" spans="1:5" ht="14.25">
      <c r="A3181"/>
      <c r="B3181"/>
      <c r="C3181"/>
      <c r="D3181"/>
      <c r="E3181" s="289"/>
    </row>
    <row r="3182" spans="1:5" ht="14.25">
      <c r="A3182"/>
      <c r="B3182"/>
      <c r="C3182"/>
      <c r="D3182"/>
      <c r="E3182" s="289"/>
    </row>
    <row r="3183" spans="1:5" ht="14.25">
      <c r="A3183"/>
      <c r="B3183"/>
      <c r="C3183"/>
      <c r="D3183"/>
      <c r="E3183" s="289"/>
    </row>
    <row r="3184" spans="1:5" ht="14.25">
      <c r="A3184"/>
      <c r="B3184"/>
      <c r="C3184"/>
      <c r="D3184"/>
      <c r="E3184" s="289"/>
    </row>
    <row r="3185" spans="1:5" ht="14.25">
      <c r="A3185"/>
      <c r="B3185"/>
      <c r="C3185"/>
      <c r="D3185"/>
      <c r="E3185" s="289"/>
    </row>
    <row r="3186" spans="1:5" ht="14.25">
      <c r="A3186"/>
      <c r="B3186"/>
      <c r="C3186"/>
      <c r="D3186"/>
      <c r="E3186" s="289"/>
    </row>
    <row r="3187" spans="1:5" ht="14.25">
      <c r="A3187"/>
      <c r="B3187"/>
      <c r="C3187"/>
      <c r="D3187"/>
      <c r="E3187" s="289"/>
    </row>
    <row r="3188" spans="1:5" ht="14.25">
      <c r="A3188"/>
      <c r="B3188"/>
      <c r="C3188"/>
      <c r="D3188"/>
      <c r="E3188" s="363"/>
    </row>
    <row r="3189" spans="1:5" ht="14.25">
      <c r="A3189"/>
      <c r="B3189"/>
      <c r="C3189"/>
      <c r="D3189"/>
      <c r="E3189" s="289"/>
    </row>
    <row r="3190" spans="1:5" ht="14.25">
      <c r="A3190"/>
      <c r="B3190"/>
      <c r="C3190"/>
      <c r="D3190"/>
      <c r="E3190" s="289"/>
    </row>
    <row r="3191" spans="1:5" ht="14.25">
      <c r="A3191"/>
      <c r="B3191"/>
      <c r="C3191"/>
      <c r="D3191"/>
      <c r="E3191" s="289"/>
    </row>
    <row r="3192" spans="1:5" ht="14.25">
      <c r="A3192"/>
      <c r="B3192"/>
      <c r="C3192"/>
      <c r="D3192"/>
      <c r="E3192" s="289"/>
    </row>
    <row r="3193" spans="1:5" ht="14.25">
      <c r="A3193"/>
      <c r="B3193"/>
      <c r="C3193"/>
      <c r="D3193"/>
      <c r="E3193" s="289"/>
    </row>
    <row r="3194" spans="1:5" ht="14.25">
      <c r="A3194"/>
      <c r="B3194"/>
      <c r="C3194"/>
      <c r="D3194"/>
      <c r="E3194" s="289"/>
    </row>
    <row r="3195" spans="1:5" ht="14.25">
      <c r="A3195"/>
      <c r="B3195"/>
      <c r="C3195"/>
      <c r="D3195"/>
      <c r="E3195" s="289"/>
    </row>
    <row r="3196" spans="1:5" ht="14.25">
      <c r="A3196"/>
      <c r="B3196"/>
      <c r="C3196"/>
      <c r="D3196"/>
      <c r="E3196" s="289"/>
    </row>
    <row r="3197" spans="1:5" ht="14.25">
      <c r="A3197"/>
      <c r="B3197"/>
      <c r="C3197"/>
      <c r="D3197"/>
      <c r="E3197" s="289"/>
    </row>
    <row r="3198" spans="1:5" ht="14.25">
      <c r="A3198"/>
      <c r="B3198"/>
      <c r="C3198"/>
      <c r="D3198"/>
      <c r="E3198" s="289"/>
    </row>
    <row r="3199" spans="1:5" ht="14.25">
      <c r="A3199"/>
      <c r="B3199"/>
      <c r="C3199"/>
      <c r="D3199"/>
      <c r="E3199" s="289"/>
    </row>
    <row r="3200" spans="1:5" ht="14.25">
      <c r="A3200"/>
      <c r="B3200"/>
      <c r="C3200"/>
      <c r="D3200"/>
      <c r="E3200" s="289"/>
    </row>
    <row r="3201" spans="1:5" ht="14.25">
      <c r="A3201"/>
      <c r="B3201"/>
      <c r="C3201"/>
      <c r="D3201"/>
      <c r="E3201" s="289"/>
    </row>
    <row r="3202" spans="1:5" ht="14.25">
      <c r="A3202"/>
      <c r="B3202"/>
      <c r="C3202"/>
      <c r="D3202"/>
      <c r="E3202" s="289"/>
    </row>
    <row r="3203" spans="1:5" ht="14.25">
      <c r="A3203"/>
      <c r="B3203"/>
      <c r="C3203"/>
      <c r="D3203"/>
      <c r="E3203" s="289"/>
    </row>
    <row r="3204" spans="1:5" ht="14.25">
      <c r="A3204"/>
      <c r="B3204"/>
      <c r="C3204"/>
      <c r="D3204"/>
      <c r="E3204" s="289"/>
    </row>
    <row r="3205" spans="1:5" ht="14.25">
      <c r="A3205"/>
      <c r="B3205"/>
      <c r="C3205"/>
      <c r="D3205"/>
      <c r="E3205" s="289"/>
    </row>
    <row r="3206" spans="1:5" ht="14.25">
      <c r="A3206"/>
      <c r="B3206"/>
      <c r="C3206"/>
      <c r="D3206"/>
      <c r="E3206" s="289"/>
    </row>
    <row r="3207" spans="1:5" ht="14.25">
      <c r="A3207"/>
      <c r="B3207"/>
      <c r="C3207"/>
      <c r="D3207"/>
      <c r="E3207" s="289"/>
    </row>
    <row r="3208" spans="1:5" ht="14.25">
      <c r="A3208"/>
      <c r="B3208"/>
      <c r="C3208"/>
      <c r="D3208"/>
      <c r="E3208" s="289"/>
    </row>
    <row r="3209" spans="1:5" ht="14.25">
      <c r="A3209"/>
      <c r="B3209"/>
      <c r="C3209"/>
      <c r="D3209"/>
      <c r="E3209" s="289"/>
    </row>
    <row r="3210" spans="1:5" ht="14.25">
      <c r="A3210"/>
      <c r="B3210"/>
      <c r="C3210"/>
      <c r="D3210"/>
      <c r="E3210" s="289"/>
    </row>
    <row r="3211" spans="1:5" ht="14.25">
      <c r="A3211"/>
      <c r="B3211"/>
      <c r="C3211"/>
      <c r="D3211"/>
      <c r="E3211" s="289"/>
    </row>
    <row r="3212" spans="1:5" ht="14.25">
      <c r="A3212"/>
      <c r="B3212"/>
      <c r="C3212"/>
      <c r="D3212"/>
      <c r="E3212" s="289"/>
    </row>
    <row r="3213" spans="1:5" ht="14.25">
      <c r="A3213"/>
      <c r="B3213"/>
      <c r="C3213"/>
      <c r="D3213"/>
      <c r="E3213" s="289"/>
    </row>
    <row r="3214" spans="1:5" ht="14.25">
      <c r="A3214"/>
      <c r="B3214"/>
      <c r="C3214"/>
      <c r="D3214"/>
      <c r="E3214" s="289"/>
    </row>
    <row r="3215" spans="1:5" ht="14.25">
      <c r="A3215"/>
      <c r="B3215"/>
      <c r="C3215"/>
      <c r="D3215"/>
      <c r="E3215" s="289"/>
    </row>
    <row r="3216" spans="1:5" ht="14.25">
      <c r="A3216"/>
      <c r="B3216"/>
      <c r="C3216"/>
      <c r="D3216"/>
      <c r="E3216" s="289"/>
    </row>
    <row r="3217" spans="1:5" ht="14.25">
      <c r="A3217"/>
      <c r="B3217"/>
      <c r="C3217"/>
      <c r="D3217"/>
      <c r="E3217" s="289"/>
    </row>
    <row r="3218" spans="1:5" ht="14.25">
      <c r="A3218"/>
      <c r="B3218"/>
      <c r="C3218"/>
      <c r="D3218"/>
      <c r="E3218" s="289"/>
    </row>
    <row r="3219" spans="1:5" ht="14.25">
      <c r="A3219"/>
      <c r="B3219"/>
      <c r="C3219"/>
      <c r="D3219"/>
      <c r="E3219" s="289"/>
    </row>
    <row r="3220" spans="1:5" ht="14.25">
      <c r="A3220"/>
      <c r="B3220"/>
      <c r="C3220"/>
      <c r="D3220"/>
      <c r="E3220" s="289"/>
    </row>
    <row r="3221" spans="1:5" ht="14.25">
      <c r="A3221"/>
      <c r="B3221"/>
      <c r="C3221"/>
      <c r="D3221"/>
      <c r="E3221" s="289"/>
    </row>
    <row r="3222" spans="1:5" ht="14.25">
      <c r="A3222"/>
      <c r="B3222"/>
      <c r="C3222"/>
      <c r="D3222"/>
      <c r="E3222" s="289"/>
    </row>
    <row r="3223" spans="1:5" ht="14.25">
      <c r="A3223"/>
      <c r="B3223"/>
      <c r="C3223"/>
      <c r="D3223"/>
      <c r="E3223" s="289"/>
    </row>
    <row r="3224" spans="1:5" ht="14.25">
      <c r="A3224"/>
      <c r="B3224"/>
      <c r="C3224"/>
      <c r="D3224"/>
      <c r="E3224" s="289"/>
    </row>
    <row r="3225" spans="1:5" ht="14.25">
      <c r="A3225"/>
      <c r="B3225"/>
      <c r="C3225"/>
      <c r="D3225"/>
      <c r="E3225" s="289"/>
    </row>
    <row r="3226" spans="1:5" ht="14.25">
      <c r="A3226"/>
      <c r="B3226"/>
      <c r="C3226"/>
      <c r="D3226"/>
      <c r="E3226" s="289"/>
    </row>
    <row r="3227" spans="1:5" ht="14.25">
      <c r="A3227"/>
      <c r="B3227"/>
      <c r="C3227"/>
      <c r="D3227"/>
      <c r="E3227" s="289"/>
    </row>
    <row r="3228" spans="1:5" ht="14.25">
      <c r="A3228"/>
      <c r="B3228"/>
      <c r="C3228"/>
      <c r="D3228"/>
      <c r="E3228" s="289"/>
    </row>
    <row r="3229" spans="1:5" ht="14.25">
      <c r="A3229"/>
      <c r="B3229"/>
      <c r="C3229"/>
      <c r="D3229"/>
      <c r="E3229" s="289"/>
    </row>
    <row r="3230" spans="1:5" ht="14.25">
      <c r="A3230"/>
      <c r="B3230"/>
      <c r="C3230"/>
      <c r="D3230"/>
      <c r="E3230" s="289"/>
    </row>
    <row r="3231" spans="1:5" ht="14.25">
      <c r="A3231"/>
      <c r="B3231"/>
      <c r="C3231"/>
      <c r="D3231"/>
      <c r="E3231" s="289"/>
    </row>
    <row r="3232" spans="1:5" ht="14.25">
      <c r="A3232"/>
      <c r="B3232"/>
      <c r="C3232"/>
      <c r="D3232"/>
      <c r="E3232" s="289"/>
    </row>
    <row r="3233" spans="1:5" ht="14.25">
      <c r="A3233"/>
      <c r="B3233"/>
      <c r="C3233"/>
      <c r="D3233"/>
      <c r="E3233" s="289"/>
    </row>
    <row r="3234" spans="1:5" ht="14.25">
      <c r="A3234"/>
      <c r="B3234"/>
      <c r="C3234"/>
      <c r="D3234"/>
      <c r="E3234" s="289"/>
    </row>
    <row r="3235" spans="1:5" ht="14.25">
      <c r="A3235"/>
      <c r="B3235"/>
      <c r="C3235"/>
      <c r="D3235"/>
      <c r="E3235" s="289"/>
    </row>
    <row r="3236" spans="1:5" ht="14.25">
      <c r="A3236"/>
      <c r="B3236"/>
      <c r="C3236"/>
      <c r="D3236"/>
      <c r="E3236" s="289"/>
    </row>
    <row r="3237" spans="1:5" ht="14.25">
      <c r="A3237"/>
      <c r="B3237"/>
      <c r="C3237"/>
      <c r="D3237"/>
      <c r="E3237" s="289"/>
    </row>
    <row r="3238" spans="1:5" ht="14.25">
      <c r="A3238"/>
      <c r="B3238"/>
      <c r="C3238"/>
      <c r="D3238"/>
      <c r="E3238" s="289"/>
    </row>
    <row r="3239" spans="1:5" ht="14.25">
      <c r="A3239"/>
      <c r="B3239"/>
      <c r="C3239"/>
      <c r="D3239"/>
      <c r="E3239" s="289"/>
    </row>
    <row r="3240" spans="1:5" ht="14.25">
      <c r="A3240"/>
      <c r="B3240"/>
      <c r="C3240"/>
      <c r="D3240"/>
      <c r="E3240" s="289"/>
    </row>
    <row r="3241" spans="1:5" ht="14.25">
      <c r="A3241"/>
      <c r="B3241"/>
      <c r="C3241"/>
      <c r="D3241"/>
      <c r="E3241" s="289"/>
    </row>
    <row r="3242" spans="1:5" ht="14.25">
      <c r="A3242"/>
      <c r="B3242"/>
      <c r="C3242"/>
      <c r="D3242"/>
      <c r="E3242" s="289"/>
    </row>
    <row r="3243" spans="1:5" ht="14.25">
      <c r="A3243"/>
      <c r="B3243"/>
      <c r="C3243"/>
      <c r="D3243"/>
      <c r="E3243" s="289"/>
    </row>
    <row r="3244" spans="1:5" ht="14.25">
      <c r="A3244"/>
      <c r="B3244"/>
      <c r="C3244"/>
      <c r="D3244"/>
      <c r="E3244" s="289"/>
    </row>
    <row r="3245" spans="1:5" ht="14.25">
      <c r="A3245"/>
      <c r="B3245"/>
      <c r="C3245"/>
      <c r="D3245"/>
      <c r="E3245" s="289"/>
    </row>
    <row r="3246" spans="1:5" ht="14.25">
      <c r="A3246"/>
      <c r="B3246"/>
      <c r="C3246"/>
      <c r="D3246"/>
      <c r="E3246" s="289"/>
    </row>
    <row r="3247" spans="1:5" ht="14.25">
      <c r="A3247"/>
      <c r="B3247"/>
      <c r="C3247"/>
      <c r="D3247"/>
      <c r="E3247" s="289"/>
    </row>
    <row r="3248" spans="1:5" ht="14.25">
      <c r="A3248"/>
      <c r="B3248"/>
      <c r="C3248"/>
      <c r="D3248"/>
      <c r="E3248" s="289"/>
    </row>
    <row r="3249" spans="1:5" ht="14.25">
      <c r="A3249"/>
      <c r="B3249"/>
      <c r="C3249"/>
      <c r="D3249"/>
      <c r="E3249" s="289"/>
    </row>
    <row r="3250" spans="1:5" ht="14.25">
      <c r="A3250"/>
      <c r="B3250"/>
      <c r="C3250"/>
      <c r="D3250"/>
      <c r="E3250" s="289"/>
    </row>
    <row r="3251" spans="1:5" ht="14.25">
      <c r="A3251"/>
      <c r="B3251"/>
      <c r="C3251"/>
      <c r="D3251"/>
      <c r="E3251" s="289"/>
    </row>
    <row r="3252" spans="1:5" ht="14.25">
      <c r="A3252"/>
      <c r="B3252"/>
      <c r="C3252"/>
      <c r="D3252"/>
      <c r="E3252" s="289"/>
    </row>
    <row r="3253" spans="1:5" ht="14.25">
      <c r="A3253"/>
      <c r="B3253"/>
      <c r="C3253"/>
      <c r="D3253"/>
      <c r="E3253" s="289"/>
    </row>
    <row r="3254" spans="1:5" ht="14.25">
      <c r="A3254"/>
      <c r="B3254"/>
      <c r="C3254"/>
      <c r="D3254"/>
      <c r="E3254" s="289"/>
    </row>
    <row r="3255" spans="1:5" ht="14.25">
      <c r="A3255"/>
      <c r="B3255"/>
      <c r="C3255"/>
      <c r="D3255"/>
      <c r="E3255" s="289"/>
    </row>
    <row r="3256" spans="1:5" ht="14.25">
      <c r="A3256"/>
      <c r="B3256"/>
      <c r="C3256"/>
      <c r="D3256"/>
      <c r="E3256" s="289"/>
    </row>
    <row r="3257" spans="1:5" ht="14.25">
      <c r="A3257"/>
      <c r="B3257"/>
      <c r="C3257"/>
      <c r="D3257"/>
      <c r="E3257" s="289"/>
    </row>
    <row r="3258" spans="1:5" ht="14.25">
      <c r="A3258"/>
      <c r="B3258"/>
      <c r="C3258"/>
      <c r="D3258"/>
      <c r="E3258" s="289"/>
    </row>
    <row r="3259" spans="1:5" ht="14.25">
      <c r="A3259"/>
      <c r="B3259"/>
      <c r="C3259"/>
      <c r="D3259"/>
      <c r="E3259" s="289"/>
    </row>
    <row r="3260" spans="1:5" ht="14.25">
      <c r="A3260"/>
      <c r="B3260"/>
      <c r="C3260"/>
      <c r="D3260"/>
      <c r="E3260" s="289"/>
    </row>
    <row r="3261" spans="1:5" ht="14.25">
      <c r="A3261"/>
      <c r="B3261"/>
      <c r="C3261"/>
      <c r="D3261"/>
      <c r="E3261" s="289"/>
    </row>
    <row r="3262" spans="1:5" ht="14.25">
      <c r="A3262"/>
      <c r="B3262"/>
      <c r="C3262"/>
      <c r="D3262"/>
      <c r="E3262" s="363"/>
    </row>
    <row r="3263" spans="1:5" ht="14.25">
      <c r="A3263"/>
      <c r="B3263"/>
      <c r="C3263"/>
      <c r="D3263"/>
      <c r="E3263" s="289"/>
    </row>
    <row r="3264" spans="1:5" ht="14.25">
      <c r="A3264"/>
      <c r="B3264"/>
      <c r="C3264"/>
      <c r="D3264"/>
      <c r="E3264" s="289"/>
    </row>
    <row r="3265" spans="1:5" ht="14.25">
      <c r="A3265"/>
      <c r="B3265"/>
      <c r="C3265"/>
      <c r="D3265"/>
      <c r="E3265" s="289"/>
    </row>
    <row r="3266" spans="1:5" ht="14.25">
      <c r="A3266"/>
      <c r="B3266"/>
      <c r="C3266"/>
      <c r="D3266"/>
      <c r="E3266" s="289"/>
    </row>
    <row r="3267" spans="1:5" ht="14.25">
      <c r="A3267"/>
      <c r="B3267"/>
      <c r="C3267"/>
      <c r="D3267"/>
      <c r="E3267" s="289"/>
    </row>
    <row r="3268" spans="1:5" ht="14.25">
      <c r="A3268"/>
      <c r="B3268"/>
      <c r="C3268"/>
      <c r="D3268"/>
      <c r="E3268" s="289"/>
    </row>
    <row r="3269" spans="1:5" ht="14.25">
      <c r="A3269"/>
      <c r="B3269"/>
      <c r="C3269"/>
      <c r="D3269"/>
      <c r="E3269" s="289"/>
    </row>
    <row r="3270" spans="1:5" ht="14.25">
      <c r="A3270"/>
      <c r="B3270"/>
      <c r="C3270"/>
      <c r="D3270"/>
      <c r="E3270" s="289"/>
    </row>
    <row r="3271" spans="1:5" ht="14.25">
      <c r="A3271"/>
      <c r="B3271"/>
      <c r="C3271"/>
      <c r="D3271"/>
      <c r="E3271" s="363"/>
    </row>
    <row r="3272" spans="1:5" ht="14.25">
      <c r="A3272"/>
      <c r="B3272"/>
      <c r="C3272"/>
      <c r="D3272"/>
      <c r="E3272" s="289"/>
    </row>
    <row r="3273" spans="1:5" ht="14.25">
      <c r="A3273"/>
      <c r="B3273"/>
      <c r="C3273"/>
      <c r="D3273"/>
      <c r="E3273" s="289"/>
    </row>
    <row r="3274" spans="1:5" ht="14.25">
      <c r="A3274"/>
      <c r="B3274"/>
      <c r="C3274"/>
      <c r="D3274"/>
      <c r="E3274" s="289"/>
    </row>
    <row r="3275" spans="1:5" ht="14.25">
      <c r="A3275"/>
      <c r="B3275"/>
      <c r="C3275"/>
      <c r="D3275"/>
      <c r="E3275" s="289"/>
    </row>
    <row r="3276" spans="1:5" ht="14.25">
      <c r="A3276"/>
      <c r="B3276"/>
      <c r="C3276"/>
      <c r="D3276"/>
      <c r="E3276" s="289"/>
    </row>
    <row r="3277" spans="1:5" ht="14.25">
      <c r="A3277"/>
      <c r="B3277"/>
      <c r="C3277"/>
      <c r="D3277"/>
      <c r="E3277" s="363"/>
    </row>
    <row r="3278" spans="1:5" ht="14.25">
      <c r="A3278"/>
      <c r="B3278"/>
      <c r="C3278"/>
      <c r="D3278"/>
      <c r="E3278" s="363"/>
    </row>
    <row r="3279" spans="1:5" ht="14.25">
      <c r="A3279"/>
      <c r="B3279"/>
      <c r="C3279"/>
      <c r="D3279"/>
      <c r="E3279" s="363"/>
    </row>
    <row r="3280" spans="1:5" ht="14.25">
      <c r="A3280"/>
      <c r="B3280"/>
      <c r="C3280"/>
      <c r="D3280"/>
      <c r="E3280" s="289"/>
    </row>
    <row r="3281" spans="1:5" ht="14.25">
      <c r="A3281"/>
      <c r="B3281"/>
      <c r="C3281"/>
      <c r="D3281"/>
      <c r="E3281" s="289"/>
    </row>
    <row r="3282" spans="1:5" ht="14.25">
      <c r="A3282"/>
      <c r="B3282"/>
      <c r="C3282"/>
      <c r="D3282"/>
      <c r="E3282" s="289"/>
    </row>
    <row r="3283" spans="1:5" ht="14.25">
      <c r="A3283"/>
      <c r="B3283"/>
      <c r="C3283"/>
      <c r="D3283"/>
      <c r="E3283" s="289"/>
    </row>
    <row r="3284" spans="1:5" ht="14.25">
      <c r="A3284"/>
      <c r="B3284"/>
      <c r="C3284"/>
      <c r="D3284"/>
      <c r="E3284" s="289"/>
    </row>
    <row r="3285" spans="1:5" ht="14.25">
      <c r="A3285"/>
      <c r="B3285"/>
      <c r="C3285"/>
      <c r="D3285"/>
      <c r="E3285" s="289"/>
    </row>
    <row r="3286" spans="1:5" ht="14.25">
      <c r="A3286"/>
      <c r="B3286"/>
      <c r="C3286"/>
      <c r="D3286"/>
      <c r="E3286" s="289"/>
    </row>
    <row r="3287" spans="1:5" ht="14.25">
      <c r="A3287"/>
      <c r="B3287"/>
      <c r="C3287"/>
      <c r="D3287"/>
      <c r="E3287" s="289"/>
    </row>
    <row r="3288" spans="1:5" ht="14.25">
      <c r="A3288"/>
      <c r="B3288"/>
      <c r="C3288"/>
      <c r="D3288"/>
      <c r="E3288" s="289"/>
    </row>
    <row r="3289" spans="1:5" ht="14.25">
      <c r="A3289"/>
      <c r="B3289"/>
      <c r="C3289"/>
      <c r="D3289"/>
      <c r="E3289" s="289"/>
    </row>
    <row r="3290" spans="1:5" ht="14.25">
      <c r="A3290"/>
      <c r="B3290"/>
      <c r="C3290"/>
      <c r="D3290"/>
      <c r="E3290" s="289"/>
    </row>
    <row r="3291" spans="1:5" ht="14.25">
      <c r="A3291"/>
      <c r="B3291"/>
      <c r="C3291"/>
      <c r="D3291"/>
      <c r="E3291" s="289"/>
    </row>
    <row r="3292" spans="1:5" ht="14.25">
      <c r="A3292"/>
      <c r="B3292"/>
      <c r="C3292"/>
      <c r="D3292"/>
      <c r="E3292" s="289"/>
    </row>
    <row r="3293" spans="1:5" ht="14.25">
      <c r="A3293"/>
      <c r="B3293"/>
      <c r="C3293"/>
      <c r="D3293"/>
      <c r="E3293" s="289"/>
    </row>
    <row r="3294" spans="1:5" ht="14.25">
      <c r="A3294"/>
      <c r="B3294"/>
      <c r="C3294"/>
      <c r="D3294"/>
      <c r="E3294" s="289"/>
    </row>
    <row r="3295" spans="1:5" ht="14.25">
      <c r="A3295"/>
      <c r="B3295"/>
      <c r="C3295"/>
      <c r="D3295"/>
      <c r="E3295" s="289"/>
    </row>
    <row r="3296" spans="1:5" ht="14.25">
      <c r="A3296"/>
      <c r="B3296"/>
      <c r="C3296"/>
      <c r="D3296"/>
      <c r="E3296" s="289"/>
    </row>
    <row r="3297" spans="1:5" ht="14.25">
      <c r="A3297"/>
      <c r="B3297"/>
      <c r="C3297"/>
      <c r="D3297"/>
      <c r="E3297" s="289"/>
    </row>
    <row r="3298" spans="1:5" ht="14.25">
      <c r="A3298"/>
      <c r="B3298"/>
      <c r="C3298"/>
      <c r="D3298"/>
      <c r="E3298" s="289"/>
    </row>
    <row r="3299" spans="1:5" ht="14.25">
      <c r="A3299"/>
      <c r="B3299"/>
      <c r="C3299"/>
      <c r="D3299"/>
      <c r="E3299" s="289"/>
    </row>
    <row r="3300" spans="1:5" ht="14.25">
      <c r="A3300"/>
      <c r="B3300"/>
      <c r="C3300"/>
      <c r="D3300"/>
      <c r="E3300" s="363"/>
    </row>
    <row r="3301" spans="1:5" ht="14.25">
      <c r="A3301"/>
      <c r="B3301"/>
      <c r="C3301"/>
      <c r="D3301"/>
      <c r="E3301" s="289"/>
    </row>
    <row r="3302" spans="1:5" ht="14.25">
      <c r="A3302"/>
      <c r="B3302"/>
      <c r="C3302"/>
      <c r="D3302"/>
      <c r="E3302" s="289"/>
    </row>
    <row r="3303" spans="1:5" ht="14.25">
      <c r="A3303"/>
      <c r="B3303"/>
      <c r="C3303"/>
      <c r="D3303"/>
      <c r="E3303" s="289"/>
    </row>
    <row r="3304" spans="1:5" ht="14.25">
      <c r="A3304"/>
      <c r="B3304"/>
      <c r="C3304"/>
      <c r="D3304"/>
      <c r="E3304" s="289"/>
    </row>
    <row r="3305" spans="1:5" ht="14.25">
      <c r="A3305"/>
      <c r="B3305"/>
      <c r="C3305"/>
      <c r="D3305"/>
      <c r="E3305" s="289"/>
    </row>
    <row r="3306" spans="1:5" ht="14.25">
      <c r="A3306"/>
      <c r="B3306"/>
      <c r="C3306"/>
      <c r="D3306"/>
      <c r="E3306" s="289"/>
    </row>
    <row r="3307" spans="1:5" ht="14.25">
      <c r="A3307"/>
      <c r="B3307"/>
      <c r="C3307"/>
      <c r="D3307"/>
      <c r="E3307" s="289"/>
    </row>
    <row r="3308" spans="1:5" ht="14.25">
      <c r="A3308"/>
      <c r="B3308"/>
      <c r="C3308"/>
      <c r="D3308"/>
      <c r="E3308" s="363"/>
    </row>
    <row r="3309" spans="1:5" ht="14.25">
      <c r="A3309"/>
      <c r="B3309"/>
      <c r="C3309"/>
      <c r="D3309"/>
      <c r="E3309" s="289"/>
    </row>
    <row r="3310" spans="1:5" ht="14.25">
      <c r="A3310"/>
      <c r="B3310"/>
      <c r="C3310"/>
      <c r="D3310"/>
      <c r="E3310" s="289"/>
    </row>
    <row r="3311" spans="1:5" ht="14.25">
      <c r="A3311"/>
      <c r="B3311"/>
      <c r="C3311"/>
      <c r="D3311"/>
      <c r="E3311" s="289"/>
    </row>
    <row r="3312" spans="1:5" ht="14.25">
      <c r="A3312"/>
      <c r="B3312"/>
      <c r="C3312"/>
      <c r="D3312"/>
      <c r="E3312" s="289"/>
    </row>
    <row r="3313" spans="1:5" ht="14.25">
      <c r="A3313"/>
      <c r="B3313"/>
      <c r="C3313"/>
      <c r="D3313"/>
      <c r="E3313" s="289"/>
    </row>
    <row r="3314" spans="1:5" ht="14.25">
      <c r="A3314"/>
      <c r="B3314"/>
      <c r="C3314"/>
      <c r="D3314"/>
      <c r="E3314" s="289"/>
    </row>
    <row r="3315" spans="1:5" ht="14.25">
      <c r="A3315"/>
      <c r="B3315"/>
      <c r="C3315"/>
      <c r="D3315"/>
      <c r="E3315" s="289"/>
    </row>
    <row r="3316" spans="1:5" ht="14.25">
      <c r="A3316"/>
      <c r="B3316"/>
      <c r="C3316"/>
      <c r="D3316"/>
      <c r="E3316" s="289"/>
    </row>
    <row r="3317" spans="1:5" ht="14.25">
      <c r="A3317"/>
      <c r="B3317"/>
      <c r="C3317"/>
      <c r="D3317"/>
      <c r="E3317" s="289"/>
    </row>
    <row r="3318" spans="1:5" ht="14.25">
      <c r="A3318"/>
      <c r="B3318"/>
      <c r="C3318"/>
      <c r="D3318"/>
      <c r="E3318" s="289"/>
    </row>
    <row r="3319" spans="1:5" ht="14.25">
      <c r="A3319"/>
      <c r="B3319"/>
      <c r="C3319"/>
      <c r="D3319"/>
      <c r="E3319" s="289"/>
    </row>
    <row r="3320" spans="1:5" ht="14.25">
      <c r="A3320"/>
      <c r="B3320"/>
      <c r="C3320"/>
      <c r="D3320"/>
      <c r="E3320" s="289"/>
    </row>
    <row r="3321" spans="1:5" ht="14.25">
      <c r="A3321"/>
      <c r="B3321"/>
      <c r="C3321"/>
      <c r="D3321"/>
      <c r="E3321" s="289"/>
    </row>
    <row r="3322" spans="1:5" ht="14.25">
      <c r="A3322"/>
      <c r="B3322"/>
      <c r="C3322"/>
      <c r="D3322"/>
      <c r="E3322" s="289"/>
    </row>
    <row r="3323" spans="1:5" ht="14.25">
      <c r="A3323"/>
      <c r="B3323"/>
      <c r="C3323"/>
      <c r="D3323"/>
      <c r="E3323" s="289"/>
    </row>
    <row r="3324" spans="1:5" ht="14.25">
      <c r="A3324"/>
      <c r="B3324"/>
      <c r="C3324"/>
      <c r="D3324"/>
      <c r="E3324" s="289"/>
    </row>
    <row r="3325" spans="1:5" ht="14.25">
      <c r="A3325"/>
      <c r="B3325"/>
      <c r="C3325"/>
      <c r="D3325"/>
      <c r="E3325" s="289"/>
    </row>
    <row r="3326" spans="1:5" ht="14.25">
      <c r="A3326"/>
      <c r="B3326"/>
      <c r="C3326"/>
      <c r="D3326"/>
      <c r="E3326" s="289"/>
    </row>
    <row r="3327" spans="1:5" ht="14.25">
      <c r="A3327"/>
      <c r="B3327"/>
      <c r="C3327"/>
      <c r="D3327"/>
      <c r="E3327" s="289"/>
    </row>
    <row r="3328" spans="1:5" ht="14.25">
      <c r="A3328"/>
      <c r="B3328"/>
      <c r="C3328"/>
      <c r="D3328"/>
      <c r="E3328" s="289"/>
    </row>
    <row r="3329" spans="1:5" ht="14.25">
      <c r="A3329"/>
      <c r="B3329"/>
      <c r="C3329"/>
      <c r="D3329"/>
      <c r="E3329" s="289"/>
    </row>
    <row r="3330" spans="1:5" ht="14.25">
      <c r="A3330"/>
      <c r="B3330"/>
      <c r="C3330"/>
      <c r="D3330"/>
      <c r="E3330" s="289"/>
    </row>
    <row r="3331" spans="1:5" ht="14.25">
      <c r="A3331"/>
      <c r="B3331"/>
      <c r="C3331"/>
      <c r="D3331"/>
      <c r="E3331" s="289"/>
    </row>
    <row r="3332" spans="1:5" ht="14.25">
      <c r="A3332"/>
      <c r="B3332"/>
      <c r="C3332"/>
      <c r="D3332"/>
      <c r="E3332" s="289"/>
    </row>
    <row r="3333" spans="1:5" ht="14.25">
      <c r="A3333"/>
      <c r="B3333"/>
      <c r="C3333"/>
      <c r="D3333"/>
      <c r="E3333" s="289"/>
    </row>
    <row r="3334" spans="1:5" ht="14.25">
      <c r="A3334"/>
      <c r="B3334"/>
      <c r="C3334"/>
      <c r="D3334"/>
      <c r="E3334" s="289"/>
    </row>
    <row r="3335" spans="1:5" ht="14.25">
      <c r="A3335"/>
      <c r="B3335"/>
      <c r="C3335"/>
      <c r="D3335"/>
      <c r="E3335" s="289"/>
    </row>
    <row r="3336" spans="1:5" ht="14.25">
      <c r="A3336"/>
      <c r="B3336"/>
      <c r="C3336"/>
      <c r="D3336"/>
      <c r="E3336" s="289"/>
    </row>
    <row r="3337" spans="1:5" ht="14.25">
      <c r="A3337"/>
      <c r="B3337"/>
      <c r="C3337"/>
      <c r="D3337"/>
      <c r="E3337" s="289"/>
    </row>
    <row r="3338" spans="1:5" ht="14.25">
      <c r="A3338"/>
      <c r="B3338"/>
      <c r="C3338"/>
      <c r="D3338"/>
      <c r="E3338" s="289"/>
    </row>
    <row r="3339" spans="1:5" ht="14.25">
      <c r="A3339"/>
      <c r="B3339"/>
      <c r="C3339"/>
      <c r="D3339"/>
      <c r="E3339" s="289"/>
    </row>
    <row r="3340" spans="1:5" ht="14.25">
      <c r="A3340"/>
      <c r="B3340"/>
      <c r="C3340"/>
      <c r="D3340"/>
      <c r="E3340" s="289"/>
    </row>
    <row r="3341" spans="1:5" ht="14.25">
      <c r="A3341"/>
      <c r="B3341"/>
      <c r="C3341"/>
      <c r="D3341"/>
      <c r="E3341" s="289"/>
    </row>
    <row r="3342" spans="1:5" ht="14.25">
      <c r="A3342"/>
      <c r="B3342"/>
      <c r="C3342"/>
      <c r="D3342"/>
      <c r="E3342" s="289"/>
    </row>
    <row r="3343" spans="1:5" ht="14.25">
      <c r="A3343"/>
      <c r="B3343"/>
      <c r="C3343"/>
      <c r="D3343"/>
      <c r="E3343" s="289"/>
    </row>
    <row r="3344" spans="1:5" ht="14.25">
      <c r="A3344"/>
      <c r="B3344"/>
      <c r="C3344"/>
      <c r="D3344"/>
      <c r="E3344" s="289"/>
    </row>
    <row r="3345" spans="1:5" ht="14.25">
      <c r="A3345"/>
      <c r="B3345"/>
      <c r="C3345"/>
      <c r="D3345"/>
      <c r="E3345" s="289"/>
    </row>
    <row r="3346" spans="1:5" ht="14.25">
      <c r="A3346"/>
      <c r="B3346"/>
      <c r="C3346"/>
      <c r="D3346"/>
      <c r="E3346" s="289"/>
    </row>
    <row r="3347" spans="1:5" ht="14.25">
      <c r="A3347"/>
      <c r="B3347"/>
      <c r="C3347"/>
      <c r="D3347"/>
      <c r="E3347" s="289"/>
    </row>
    <row r="3348" spans="1:5" ht="14.25">
      <c r="A3348"/>
      <c r="B3348"/>
      <c r="C3348"/>
      <c r="D3348"/>
      <c r="E3348" s="363"/>
    </row>
    <row r="3349" spans="1:5" ht="14.25">
      <c r="A3349"/>
      <c r="B3349"/>
      <c r="C3349"/>
      <c r="D3349"/>
      <c r="E3349" s="363"/>
    </row>
    <row r="3350" spans="1:5" ht="14.25">
      <c r="A3350"/>
      <c r="B3350"/>
      <c r="C3350"/>
      <c r="D3350"/>
      <c r="E3350" s="363"/>
    </row>
    <row r="3351" spans="1:5" ht="14.25">
      <c r="A3351"/>
      <c r="B3351"/>
      <c r="C3351"/>
      <c r="D3351"/>
      <c r="E3351" s="363"/>
    </row>
    <row r="3352" spans="1:5" ht="14.25">
      <c r="A3352"/>
      <c r="B3352"/>
      <c r="C3352"/>
      <c r="D3352"/>
      <c r="E3352" s="363"/>
    </row>
    <row r="3353" spans="1:5" ht="14.25">
      <c r="A3353"/>
      <c r="B3353"/>
      <c r="C3353"/>
      <c r="D3353"/>
      <c r="E3353" s="363"/>
    </row>
    <row r="3354" spans="1:5" ht="14.25">
      <c r="A3354"/>
      <c r="B3354"/>
      <c r="C3354"/>
      <c r="D3354"/>
      <c r="E3354" s="363"/>
    </row>
    <row r="3355" spans="1:5" ht="14.25">
      <c r="A3355"/>
      <c r="B3355"/>
      <c r="C3355"/>
      <c r="D3355"/>
      <c r="E3355" s="363"/>
    </row>
    <row r="3356" spans="1:5" ht="14.25">
      <c r="A3356"/>
      <c r="B3356"/>
      <c r="C3356"/>
      <c r="D3356"/>
      <c r="E3356" s="363"/>
    </row>
    <row r="3357" spans="1:5" ht="14.25">
      <c r="A3357"/>
      <c r="B3357"/>
      <c r="C3357"/>
      <c r="D3357"/>
      <c r="E3357" s="363"/>
    </row>
    <row r="3358" spans="1:5" ht="14.25">
      <c r="A3358"/>
      <c r="B3358"/>
      <c r="C3358"/>
      <c r="D3358"/>
      <c r="E3358" s="289"/>
    </row>
    <row r="3359" spans="1:5" ht="14.25">
      <c r="A3359"/>
      <c r="B3359"/>
      <c r="C3359"/>
      <c r="D3359"/>
      <c r="E3359" s="289"/>
    </row>
    <row r="3360" spans="1:5" ht="14.25">
      <c r="A3360"/>
      <c r="B3360"/>
      <c r="C3360"/>
      <c r="D3360"/>
      <c r="E3360" s="289"/>
    </row>
    <row r="3361" spans="1:5" ht="14.25">
      <c r="A3361"/>
      <c r="B3361"/>
      <c r="C3361"/>
      <c r="D3361"/>
      <c r="E3361" s="289"/>
    </row>
    <row r="3362" spans="1:5" ht="14.25">
      <c r="A3362"/>
      <c r="B3362"/>
      <c r="C3362"/>
      <c r="D3362"/>
      <c r="E3362" s="289"/>
    </row>
    <row r="3363" spans="1:5" ht="14.25">
      <c r="A3363"/>
      <c r="B3363"/>
      <c r="C3363"/>
      <c r="D3363"/>
      <c r="E3363" s="289"/>
    </row>
    <row r="3364" spans="1:5" ht="14.25">
      <c r="A3364"/>
      <c r="B3364"/>
      <c r="C3364"/>
      <c r="D3364"/>
      <c r="E3364" s="289"/>
    </row>
    <row r="3365" spans="1:5" ht="14.25">
      <c r="A3365"/>
      <c r="B3365"/>
      <c r="C3365"/>
      <c r="D3365"/>
      <c r="E3365" s="289"/>
    </row>
    <row r="3366" spans="1:5" ht="14.25">
      <c r="A3366"/>
      <c r="B3366"/>
      <c r="C3366"/>
      <c r="D3366"/>
      <c r="E3366" s="289"/>
    </row>
    <row r="3367" spans="1:5" ht="14.25">
      <c r="A3367"/>
      <c r="B3367"/>
      <c r="C3367"/>
      <c r="D3367"/>
      <c r="E3367" s="289"/>
    </row>
    <row r="3368" spans="1:5" ht="14.25">
      <c r="A3368"/>
      <c r="B3368"/>
      <c r="C3368"/>
      <c r="D3368"/>
      <c r="E3368" s="289"/>
    </row>
    <row r="3369" spans="1:5" ht="14.25">
      <c r="A3369"/>
      <c r="B3369"/>
      <c r="C3369"/>
      <c r="D3369"/>
      <c r="E3369" s="289"/>
    </row>
    <row r="3370" spans="1:5" ht="14.25">
      <c r="A3370"/>
      <c r="B3370"/>
      <c r="C3370"/>
      <c r="D3370"/>
      <c r="E3370" s="289"/>
    </row>
    <row r="3371" spans="1:5" ht="14.25">
      <c r="A3371"/>
      <c r="B3371"/>
      <c r="C3371"/>
      <c r="D3371"/>
      <c r="E3371" s="289"/>
    </row>
    <row r="3372" spans="1:5" ht="14.25">
      <c r="A3372"/>
      <c r="B3372"/>
      <c r="C3372"/>
      <c r="D3372"/>
      <c r="E3372" s="363"/>
    </row>
    <row r="3373" spans="1:5" ht="14.25">
      <c r="A3373"/>
      <c r="B3373"/>
      <c r="C3373"/>
      <c r="D3373"/>
      <c r="E3373" s="289"/>
    </row>
    <row r="3374" spans="1:5" ht="14.25">
      <c r="A3374"/>
      <c r="B3374"/>
      <c r="C3374"/>
      <c r="D3374"/>
      <c r="E3374" s="363"/>
    </row>
    <row r="3375" spans="1:5" ht="14.25">
      <c r="A3375"/>
      <c r="B3375"/>
      <c r="C3375"/>
      <c r="D3375"/>
      <c r="E3375" s="289"/>
    </row>
    <row r="3376" spans="1:5" ht="14.25">
      <c r="A3376"/>
      <c r="B3376"/>
      <c r="C3376"/>
      <c r="D3376"/>
      <c r="E3376" s="363"/>
    </row>
    <row r="3377" spans="1:5" ht="14.25">
      <c r="A3377"/>
      <c r="B3377"/>
      <c r="C3377"/>
      <c r="D3377"/>
      <c r="E3377" s="289"/>
    </row>
    <row r="3378" spans="1:5" ht="14.25">
      <c r="A3378"/>
      <c r="B3378"/>
      <c r="C3378"/>
      <c r="D3378"/>
      <c r="E3378" s="289"/>
    </row>
    <row r="3379" spans="1:5" ht="14.25">
      <c r="A3379"/>
      <c r="B3379"/>
      <c r="C3379"/>
      <c r="D3379"/>
      <c r="E3379" s="289"/>
    </row>
    <row r="3380" spans="1:5" ht="14.25">
      <c r="A3380"/>
      <c r="B3380"/>
      <c r="C3380"/>
      <c r="D3380"/>
      <c r="E3380" s="289"/>
    </row>
    <row r="3381" spans="1:5" ht="14.25">
      <c r="A3381"/>
      <c r="B3381"/>
      <c r="C3381"/>
      <c r="D3381"/>
      <c r="E3381" s="289"/>
    </row>
    <row r="3382" spans="1:5" ht="14.25">
      <c r="A3382"/>
      <c r="B3382"/>
      <c r="C3382"/>
      <c r="D3382"/>
      <c r="E3382" s="289"/>
    </row>
    <row r="3383" spans="1:5" ht="14.25">
      <c r="A3383"/>
      <c r="B3383"/>
      <c r="C3383"/>
      <c r="D3383"/>
      <c r="E3383" s="289"/>
    </row>
    <row r="3384" spans="1:5" ht="14.25">
      <c r="A3384"/>
      <c r="B3384"/>
      <c r="C3384"/>
      <c r="D3384"/>
      <c r="E3384" s="289"/>
    </row>
    <row r="3385" spans="1:5" ht="14.25">
      <c r="A3385"/>
      <c r="B3385"/>
      <c r="C3385"/>
      <c r="D3385"/>
      <c r="E3385" s="289"/>
    </row>
    <row r="3386" spans="1:5" ht="14.25">
      <c r="A3386"/>
      <c r="B3386"/>
      <c r="C3386"/>
      <c r="D3386"/>
      <c r="E3386" s="289"/>
    </row>
    <row r="3387" spans="1:5" ht="14.25">
      <c r="A3387"/>
      <c r="B3387"/>
      <c r="C3387"/>
      <c r="D3387"/>
      <c r="E3387" s="289"/>
    </row>
    <row r="3388" spans="1:5" ht="14.25">
      <c r="A3388"/>
      <c r="B3388"/>
      <c r="C3388"/>
      <c r="D3388"/>
      <c r="E3388" s="289"/>
    </row>
    <row r="3389" spans="1:5" ht="14.25">
      <c r="A3389"/>
      <c r="B3389"/>
      <c r="C3389"/>
      <c r="D3389"/>
      <c r="E3389" s="289"/>
    </row>
    <row r="3390" spans="1:5" ht="14.25">
      <c r="A3390"/>
      <c r="B3390"/>
      <c r="C3390"/>
      <c r="D3390"/>
      <c r="E3390" s="289"/>
    </row>
    <row r="3391" spans="1:5" ht="14.25">
      <c r="A3391"/>
      <c r="B3391"/>
      <c r="C3391"/>
      <c r="D3391"/>
      <c r="E3391" s="289"/>
    </row>
    <row r="3392" spans="1:5" ht="14.25">
      <c r="A3392"/>
      <c r="B3392"/>
      <c r="C3392"/>
      <c r="D3392"/>
      <c r="E3392" s="289"/>
    </row>
    <row r="3393" spans="1:5" ht="14.25">
      <c r="A3393"/>
      <c r="B3393"/>
      <c r="C3393"/>
      <c r="D3393"/>
      <c r="E3393" s="289"/>
    </row>
    <row r="3394" spans="1:5" ht="14.25">
      <c r="A3394"/>
      <c r="B3394"/>
      <c r="C3394"/>
      <c r="D3394"/>
      <c r="E3394" s="289"/>
    </row>
    <row r="3395" spans="1:5" ht="14.25">
      <c r="A3395"/>
      <c r="B3395"/>
      <c r="C3395"/>
      <c r="D3395"/>
      <c r="E3395" s="289"/>
    </row>
    <row r="3396" spans="1:5" ht="14.25">
      <c r="A3396"/>
      <c r="B3396"/>
      <c r="C3396"/>
      <c r="D3396"/>
      <c r="E3396" s="289"/>
    </row>
    <row r="3397" spans="1:5" ht="14.25">
      <c r="A3397"/>
      <c r="B3397"/>
      <c r="C3397"/>
      <c r="D3397"/>
      <c r="E3397" s="289"/>
    </row>
    <row r="3398" spans="1:5" ht="14.25">
      <c r="A3398"/>
      <c r="B3398"/>
      <c r="C3398"/>
      <c r="D3398"/>
      <c r="E3398" s="289"/>
    </row>
    <row r="3399" spans="1:5" ht="14.25">
      <c r="A3399"/>
      <c r="B3399"/>
      <c r="C3399"/>
      <c r="D3399"/>
      <c r="E3399" s="289"/>
    </row>
    <row r="3400" spans="1:5" ht="14.25">
      <c r="A3400"/>
      <c r="B3400"/>
      <c r="C3400"/>
      <c r="D3400"/>
      <c r="E3400" s="289"/>
    </row>
    <row r="3401" spans="1:5" ht="14.25">
      <c r="A3401"/>
      <c r="B3401"/>
      <c r="C3401"/>
      <c r="D3401"/>
      <c r="E3401" s="289"/>
    </row>
    <row r="3402" spans="1:5" ht="14.25">
      <c r="A3402"/>
      <c r="B3402"/>
      <c r="C3402"/>
      <c r="D3402"/>
      <c r="E3402" s="289"/>
    </row>
    <row r="3403" spans="1:5" ht="14.25">
      <c r="A3403"/>
      <c r="B3403"/>
      <c r="C3403"/>
      <c r="D3403"/>
      <c r="E3403" s="289"/>
    </row>
    <row r="3404" spans="1:5" ht="14.25">
      <c r="A3404"/>
      <c r="B3404"/>
      <c r="C3404"/>
      <c r="D3404"/>
      <c r="E3404" s="289"/>
    </row>
    <row r="3405" spans="1:5" ht="14.25">
      <c r="A3405"/>
      <c r="B3405"/>
      <c r="C3405"/>
      <c r="D3405"/>
      <c r="E3405" s="289"/>
    </row>
    <row r="3406" spans="1:5" ht="14.25">
      <c r="A3406"/>
      <c r="B3406"/>
      <c r="C3406"/>
      <c r="D3406"/>
      <c r="E3406" s="289"/>
    </row>
    <row r="3407" spans="1:5" ht="14.25">
      <c r="A3407"/>
      <c r="B3407"/>
      <c r="C3407"/>
      <c r="D3407"/>
      <c r="E3407" s="289"/>
    </row>
    <row r="3408" spans="1:5" ht="14.25">
      <c r="A3408"/>
      <c r="B3408"/>
      <c r="C3408"/>
      <c r="D3408"/>
      <c r="E3408" s="289"/>
    </row>
    <row r="3409" spans="1:5" ht="14.25">
      <c r="A3409"/>
      <c r="B3409"/>
      <c r="C3409"/>
      <c r="D3409"/>
      <c r="E3409" s="289"/>
    </row>
    <row r="3410" spans="1:5" ht="14.25">
      <c r="A3410"/>
      <c r="B3410"/>
      <c r="C3410"/>
      <c r="D3410"/>
      <c r="E3410" s="289"/>
    </row>
    <row r="3411" spans="1:5" ht="14.25">
      <c r="A3411"/>
      <c r="B3411"/>
      <c r="C3411"/>
      <c r="D3411"/>
      <c r="E3411" s="289"/>
    </row>
    <row r="3412" spans="1:5" ht="14.25">
      <c r="A3412"/>
      <c r="B3412"/>
      <c r="C3412"/>
      <c r="D3412"/>
      <c r="E3412" s="289"/>
    </row>
    <row r="3413" spans="1:5" ht="14.25">
      <c r="A3413"/>
      <c r="B3413"/>
      <c r="C3413"/>
      <c r="D3413"/>
      <c r="E3413" s="289"/>
    </row>
    <row r="3414" spans="1:5" ht="14.25">
      <c r="A3414"/>
      <c r="B3414"/>
      <c r="C3414"/>
      <c r="D3414"/>
      <c r="E3414" s="289"/>
    </row>
    <row r="3415" spans="1:5" ht="14.25">
      <c r="A3415"/>
      <c r="B3415"/>
      <c r="C3415"/>
      <c r="D3415"/>
      <c r="E3415" s="289"/>
    </row>
    <row r="3416" spans="1:5" ht="14.25">
      <c r="A3416"/>
      <c r="B3416"/>
      <c r="C3416"/>
      <c r="D3416"/>
      <c r="E3416" s="289"/>
    </row>
    <row r="3417" spans="1:5" ht="14.25">
      <c r="A3417"/>
      <c r="B3417"/>
      <c r="C3417"/>
      <c r="D3417"/>
      <c r="E3417" s="289"/>
    </row>
    <row r="3418" spans="1:5" ht="14.25">
      <c r="A3418"/>
      <c r="B3418"/>
      <c r="C3418"/>
      <c r="D3418"/>
      <c r="E3418" s="289"/>
    </row>
    <row r="3419" spans="1:5" ht="14.25">
      <c r="A3419"/>
      <c r="B3419"/>
      <c r="C3419"/>
      <c r="D3419"/>
      <c r="E3419" s="289"/>
    </row>
    <row r="3420" spans="1:5" ht="14.25">
      <c r="A3420"/>
      <c r="B3420"/>
      <c r="C3420"/>
      <c r="D3420"/>
      <c r="E3420" s="289"/>
    </row>
    <row r="3421" spans="1:5" ht="14.25">
      <c r="A3421"/>
      <c r="B3421"/>
      <c r="C3421"/>
      <c r="D3421"/>
      <c r="E3421" s="289"/>
    </row>
    <row r="3422" spans="1:5" ht="14.25">
      <c r="A3422"/>
      <c r="B3422"/>
      <c r="C3422"/>
      <c r="D3422"/>
      <c r="E3422" s="289"/>
    </row>
    <row r="3423" spans="1:5" ht="14.25">
      <c r="A3423"/>
      <c r="B3423"/>
      <c r="C3423"/>
      <c r="D3423"/>
      <c r="E3423" s="289"/>
    </row>
    <row r="3424" spans="1:5" ht="14.25">
      <c r="A3424"/>
      <c r="B3424"/>
      <c r="C3424"/>
      <c r="D3424"/>
      <c r="E3424" s="289"/>
    </row>
    <row r="3425" spans="1:5" ht="14.25">
      <c r="A3425"/>
      <c r="B3425"/>
      <c r="C3425"/>
      <c r="D3425"/>
      <c r="E3425" s="289"/>
    </row>
    <row r="3426" spans="1:5" ht="14.25">
      <c r="A3426"/>
      <c r="B3426"/>
      <c r="C3426"/>
      <c r="D3426"/>
      <c r="E3426" s="289"/>
    </row>
    <row r="3427" spans="1:5" ht="14.25">
      <c r="A3427"/>
      <c r="B3427"/>
      <c r="C3427"/>
      <c r="D3427"/>
      <c r="E3427" s="289"/>
    </row>
    <row r="3428" spans="1:5" ht="14.25">
      <c r="A3428"/>
      <c r="B3428"/>
      <c r="C3428"/>
      <c r="D3428"/>
      <c r="E3428" s="289"/>
    </row>
    <row r="3429" spans="1:5" ht="14.25">
      <c r="A3429"/>
      <c r="B3429"/>
      <c r="C3429"/>
      <c r="D3429"/>
      <c r="E3429" s="363"/>
    </row>
    <row r="3430" spans="1:5" ht="14.25">
      <c r="A3430"/>
      <c r="B3430"/>
      <c r="C3430"/>
      <c r="D3430"/>
      <c r="E3430" s="289"/>
    </row>
    <row r="3431" spans="1:5" ht="14.25">
      <c r="A3431"/>
      <c r="B3431"/>
      <c r="C3431"/>
      <c r="D3431"/>
      <c r="E3431" s="289"/>
    </row>
    <row r="3432" spans="1:5" ht="14.25">
      <c r="A3432"/>
      <c r="B3432"/>
      <c r="C3432"/>
      <c r="D3432"/>
      <c r="E3432" s="289"/>
    </row>
    <row r="3433" spans="1:5" ht="14.25">
      <c r="A3433"/>
      <c r="B3433"/>
      <c r="C3433"/>
      <c r="D3433"/>
      <c r="E3433" s="289"/>
    </row>
    <row r="3434" spans="1:5" ht="14.25">
      <c r="A3434"/>
      <c r="B3434"/>
      <c r="C3434"/>
      <c r="D3434"/>
      <c r="E3434" s="289"/>
    </row>
    <row r="3435" spans="1:5" ht="14.25">
      <c r="A3435"/>
      <c r="B3435"/>
      <c r="C3435"/>
      <c r="D3435"/>
      <c r="E3435" s="289"/>
    </row>
    <row r="3436" spans="1:5" ht="14.25">
      <c r="A3436"/>
      <c r="B3436"/>
      <c r="C3436"/>
      <c r="D3436"/>
      <c r="E3436" s="289"/>
    </row>
    <row r="3437" spans="1:5" ht="14.25">
      <c r="A3437"/>
      <c r="B3437"/>
      <c r="C3437"/>
      <c r="D3437"/>
      <c r="E3437" s="289"/>
    </row>
    <row r="3438" spans="1:5" ht="14.25">
      <c r="A3438"/>
      <c r="B3438"/>
      <c r="C3438"/>
      <c r="D3438"/>
      <c r="E3438" s="289"/>
    </row>
    <row r="3439" spans="1:5" ht="14.25">
      <c r="A3439"/>
      <c r="B3439"/>
      <c r="C3439"/>
      <c r="D3439"/>
      <c r="E3439" s="289"/>
    </row>
    <row r="3440" spans="1:5" ht="14.25">
      <c r="A3440"/>
      <c r="B3440"/>
      <c r="C3440"/>
      <c r="D3440"/>
      <c r="E3440" s="289"/>
    </row>
    <row r="3441" spans="1:5" ht="14.25">
      <c r="A3441"/>
      <c r="B3441"/>
      <c r="C3441"/>
      <c r="D3441"/>
      <c r="E3441" s="289"/>
    </row>
    <row r="3442" spans="1:5" ht="14.25">
      <c r="A3442"/>
      <c r="B3442"/>
      <c r="C3442"/>
      <c r="D3442"/>
      <c r="E3442" s="289"/>
    </row>
    <row r="3443" spans="1:5" ht="14.25">
      <c r="A3443"/>
      <c r="B3443"/>
      <c r="C3443"/>
      <c r="D3443"/>
      <c r="E3443" s="363"/>
    </row>
    <row r="3444" spans="1:5" ht="14.25">
      <c r="A3444"/>
      <c r="B3444"/>
      <c r="C3444"/>
      <c r="D3444"/>
      <c r="E3444" s="289"/>
    </row>
    <row r="3445" spans="1:5" ht="14.25">
      <c r="A3445"/>
      <c r="B3445"/>
      <c r="C3445"/>
      <c r="D3445"/>
      <c r="E3445" s="289"/>
    </row>
    <row r="3446" spans="1:5" ht="14.25">
      <c r="A3446"/>
      <c r="B3446"/>
      <c r="C3446"/>
      <c r="D3446"/>
      <c r="E3446" s="289"/>
    </row>
    <row r="3447" spans="1:5" ht="14.25">
      <c r="A3447"/>
      <c r="B3447"/>
      <c r="C3447"/>
      <c r="D3447"/>
      <c r="E3447" s="289"/>
    </row>
    <row r="3448" spans="1:5" ht="14.25">
      <c r="A3448"/>
      <c r="B3448"/>
      <c r="C3448"/>
      <c r="D3448"/>
      <c r="E3448" s="289"/>
    </row>
    <row r="3449" spans="1:5" ht="14.25">
      <c r="A3449"/>
      <c r="B3449"/>
      <c r="C3449"/>
      <c r="D3449"/>
      <c r="E3449" s="289"/>
    </row>
    <row r="3450" spans="1:5" ht="14.25">
      <c r="A3450"/>
      <c r="B3450"/>
      <c r="C3450"/>
      <c r="D3450"/>
      <c r="E3450" s="289"/>
    </row>
    <row r="3451" spans="1:5" ht="14.25">
      <c r="A3451"/>
      <c r="B3451"/>
      <c r="C3451"/>
      <c r="D3451"/>
      <c r="E3451" s="289"/>
    </row>
    <row r="3452" spans="1:5" ht="14.25">
      <c r="A3452"/>
      <c r="B3452"/>
      <c r="C3452"/>
      <c r="D3452"/>
      <c r="E3452" s="289"/>
    </row>
    <row r="3453" spans="1:5" ht="14.25">
      <c r="A3453"/>
      <c r="B3453"/>
      <c r="C3453"/>
      <c r="D3453"/>
      <c r="E3453" s="289"/>
    </row>
    <row r="3454" spans="1:5" ht="14.25">
      <c r="A3454"/>
      <c r="B3454"/>
      <c r="C3454"/>
      <c r="D3454"/>
      <c r="E3454" s="289"/>
    </row>
    <row r="3455" spans="1:5" ht="14.25">
      <c r="A3455"/>
      <c r="B3455"/>
      <c r="C3455"/>
      <c r="D3455"/>
      <c r="E3455" s="289"/>
    </row>
    <row r="3456" spans="1:5" ht="14.25">
      <c r="A3456"/>
      <c r="B3456"/>
      <c r="C3456"/>
      <c r="D3456"/>
      <c r="E3456" s="289"/>
    </row>
    <row r="3457" spans="1:5" ht="14.25">
      <c r="A3457"/>
      <c r="B3457"/>
      <c r="C3457"/>
      <c r="D3457"/>
      <c r="E3457" s="289"/>
    </row>
    <row r="3458" spans="1:5" ht="14.25">
      <c r="A3458"/>
      <c r="B3458"/>
      <c r="C3458"/>
      <c r="D3458"/>
      <c r="E3458" s="289"/>
    </row>
    <row r="3459" spans="1:5" ht="14.25">
      <c r="A3459"/>
      <c r="B3459"/>
      <c r="C3459"/>
      <c r="D3459"/>
      <c r="E3459" s="289"/>
    </row>
    <row r="3460" spans="1:5" ht="14.25">
      <c r="A3460"/>
      <c r="B3460"/>
      <c r="C3460"/>
      <c r="D3460"/>
      <c r="E3460" s="289"/>
    </row>
    <row r="3461" spans="1:5" ht="14.25">
      <c r="A3461"/>
      <c r="B3461"/>
      <c r="C3461"/>
      <c r="D3461"/>
      <c r="E3461" s="289"/>
    </row>
    <row r="3462" spans="1:5" ht="14.25">
      <c r="A3462"/>
      <c r="B3462"/>
      <c r="C3462"/>
      <c r="D3462"/>
      <c r="E3462" s="363"/>
    </row>
    <row r="3463" spans="1:5" ht="14.25">
      <c r="A3463"/>
      <c r="B3463"/>
      <c r="C3463"/>
      <c r="D3463"/>
      <c r="E3463" s="363"/>
    </row>
    <row r="3464" spans="1:5" ht="14.25">
      <c r="A3464"/>
      <c r="B3464"/>
      <c r="C3464"/>
      <c r="D3464"/>
      <c r="E3464" s="289"/>
    </row>
    <row r="3465" spans="1:5" ht="14.25">
      <c r="A3465"/>
      <c r="B3465"/>
      <c r="C3465"/>
      <c r="D3465"/>
      <c r="E3465" s="289"/>
    </row>
    <row r="3466" spans="1:5" ht="14.25">
      <c r="A3466"/>
      <c r="B3466"/>
      <c r="C3466"/>
      <c r="D3466"/>
      <c r="E3466" s="289"/>
    </row>
    <row r="3467" spans="1:5" ht="14.25">
      <c r="A3467"/>
      <c r="B3467"/>
      <c r="C3467"/>
      <c r="D3467"/>
      <c r="E3467" s="289"/>
    </row>
    <row r="3468" spans="1:5" ht="14.25">
      <c r="A3468"/>
      <c r="B3468"/>
      <c r="C3468"/>
      <c r="D3468"/>
      <c r="E3468" s="289"/>
    </row>
    <row r="3469" spans="1:5" ht="14.25">
      <c r="A3469"/>
      <c r="B3469"/>
      <c r="C3469"/>
      <c r="D3469"/>
      <c r="E3469" s="289"/>
    </row>
    <row r="3470" spans="1:5" ht="14.25">
      <c r="A3470"/>
      <c r="B3470"/>
      <c r="C3470"/>
      <c r="D3470"/>
      <c r="E3470" s="289"/>
    </row>
    <row r="3471" spans="1:5" ht="14.25">
      <c r="A3471"/>
      <c r="B3471"/>
      <c r="C3471"/>
      <c r="D3471"/>
      <c r="E3471" s="289"/>
    </row>
    <row r="3472" spans="1:5" ht="14.25">
      <c r="A3472"/>
      <c r="B3472"/>
      <c r="C3472"/>
      <c r="D3472"/>
      <c r="E3472" s="289"/>
    </row>
    <row r="3473" spans="1:5" ht="14.25">
      <c r="A3473"/>
      <c r="B3473"/>
      <c r="C3473"/>
      <c r="D3473"/>
      <c r="E3473" s="289"/>
    </row>
    <row r="3474" spans="1:5" ht="14.25">
      <c r="A3474"/>
      <c r="B3474"/>
      <c r="C3474"/>
      <c r="D3474"/>
      <c r="E3474" s="289"/>
    </row>
    <row r="3475" spans="1:5" ht="14.25">
      <c r="A3475"/>
      <c r="B3475"/>
      <c r="C3475"/>
      <c r="D3475"/>
      <c r="E3475" s="289"/>
    </row>
    <row r="3476" spans="1:5" ht="14.25">
      <c r="A3476"/>
      <c r="B3476"/>
      <c r="C3476"/>
      <c r="D3476"/>
      <c r="E3476" s="289"/>
    </row>
    <row r="3477" spans="1:5" ht="14.25">
      <c r="A3477"/>
      <c r="B3477"/>
      <c r="C3477"/>
      <c r="D3477"/>
      <c r="E3477" s="289"/>
    </row>
    <row r="3478" spans="1:5" ht="14.25">
      <c r="A3478"/>
      <c r="B3478"/>
      <c r="C3478"/>
      <c r="D3478"/>
      <c r="E3478" s="289"/>
    </row>
    <row r="3479" spans="1:5" ht="14.25">
      <c r="A3479"/>
      <c r="B3479"/>
      <c r="C3479"/>
      <c r="D3479"/>
      <c r="E3479" s="289"/>
    </row>
    <row r="3480" spans="1:5" ht="14.25">
      <c r="A3480"/>
      <c r="B3480"/>
      <c r="C3480"/>
      <c r="D3480"/>
      <c r="E3480" s="289"/>
    </row>
    <row r="3481" spans="1:5" ht="14.25">
      <c r="A3481"/>
      <c r="B3481"/>
      <c r="C3481"/>
      <c r="D3481"/>
      <c r="E3481" s="289"/>
    </row>
    <row r="3482" spans="1:5" ht="14.25">
      <c r="A3482"/>
      <c r="B3482"/>
      <c r="C3482"/>
      <c r="D3482"/>
      <c r="E3482" s="289"/>
    </row>
    <row r="3483" spans="1:5" ht="14.25">
      <c r="A3483"/>
      <c r="B3483"/>
      <c r="C3483"/>
      <c r="D3483"/>
      <c r="E3483" s="289"/>
    </row>
    <row r="3484" spans="1:5" ht="14.25">
      <c r="A3484"/>
      <c r="B3484"/>
      <c r="C3484"/>
      <c r="D3484"/>
      <c r="E3484" s="289"/>
    </row>
    <row r="3485" spans="1:5" ht="14.25">
      <c r="A3485"/>
      <c r="B3485"/>
      <c r="C3485"/>
      <c r="D3485"/>
      <c r="E3485" s="289"/>
    </row>
    <row r="3486" spans="1:5" ht="14.25">
      <c r="A3486"/>
      <c r="B3486"/>
      <c r="C3486"/>
      <c r="D3486"/>
      <c r="E3486" s="363"/>
    </row>
    <row r="3487" spans="1:5" ht="14.25">
      <c r="A3487"/>
      <c r="B3487"/>
      <c r="C3487"/>
      <c r="D3487"/>
      <c r="E3487" s="289"/>
    </row>
    <row r="3488" spans="1:5" ht="14.25">
      <c r="A3488"/>
      <c r="B3488"/>
      <c r="C3488"/>
      <c r="D3488"/>
      <c r="E3488" s="289"/>
    </row>
    <row r="3489" spans="1:5" ht="14.25">
      <c r="A3489"/>
      <c r="B3489"/>
      <c r="C3489"/>
      <c r="D3489"/>
      <c r="E3489" s="289"/>
    </row>
    <row r="3490" spans="1:5" ht="14.25">
      <c r="A3490"/>
      <c r="B3490"/>
      <c r="C3490"/>
      <c r="D3490"/>
      <c r="E3490" s="289"/>
    </row>
    <row r="3491" spans="1:5" ht="14.25">
      <c r="A3491"/>
      <c r="B3491"/>
      <c r="C3491"/>
      <c r="D3491"/>
      <c r="E3491" s="289"/>
    </row>
    <row r="3492" spans="1:5" ht="14.25">
      <c r="A3492"/>
      <c r="B3492"/>
      <c r="C3492"/>
      <c r="D3492"/>
      <c r="E3492" s="289"/>
    </row>
    <row r="3493" spans="1:5" ht="14.25">
      <c r="A3493"/>
      <c r="B3493"/>
      <c r="C3493"/>
      <c r="D3493"/>
      <c r="E3493" s="289"/>
    </row>
    <row r="3494" spans="1:5" ht="14.25">
      <c r="A3494"/>
      <c r="B3494"/>
      <c r="C3494"/>
      <c r="D3494"/>
      <c r="E3494" s="289"/>
    </row>
    <row r="3495" spans="1:5" ht="14.25">
      <c r="A3495"/>
      <c r="B3495"/>
      <c r="C3495"/>
      <c r="D3495"/>
      <c r="E3495" s="289"/>
    </row>
    <row r="3496" spans="1:5" ht="14.25">
      <c r="A3496"/>
      <c r="B3496"/>
      <c r="C3496"/>
      <c r="D3496"/>
      <c r="E3496" s="289"/>
    </row>
    <row r="3497" spans="1:5" ht="14.25">
      <c r="A3497"/>
      <c r="B3497"/>
      <c r="C3497"/>
      <c r="D3497"/>
      <c r="E3497" s="289"/>
    </row>
    <row r="3498" spans="1:5" ht="14.25">
      <c r="A3498"/>
      <c r="B3498"/>
      <c r="C3498"/>
      <c r="D3498"/>
      <c r="E3498" s="289"/>
    </row>
    <row r="3499" spans="1:5" ht="14.25">
      <c r="A3499"/>
      <c r="B3499"/>
      <c r="C3499"/>
      <c r="D3499"/>
      <c r="E3499" s="289"/>
    </row>
    <row r="3500" spans="1:5" ht="14.25">
      <c r="A3500"/>
      <c r="B3500"/>
      <c r="C3500"/>
      <c r="D3500"/>
      <c r="E3500" s="289"/>
    </row>
    <row r="3501" spans="1:5" ht="14.25">
      <c r="A3501"/>
      <c r="B3501"/>
      <c r="C3501"/>
      <c r="D3501"/>
      <c r="E3501" s="289"/>
    </row>
    <row r="3502" spans="1:5" ht="14.25">
      <c r="A3502"/>
      <c r="B3502"/>
      <c r="C3502"/>
      <c r="D3502"/>
      <c r="E3502" s="289"/>
    </row>
    <row r="3503" spans="1:5" ht="14.25">
      <c r="A3503"/>
      <c r="B3503"/>
      <c r="C3503"/>
      <c r="D3503"/>
      <c r="E3503" s="289"/>
    </row>
    <row r="3504" spans="1:5" ht="14.25">
      <c r="A3504"/>
      <c r="B3504"/>
      <c r="C3504"/>
      <c r="D3504"/>
      <c r="E3504" s="289"/>
    </row>
    <row r="3505" spans="1:5" ht="14.25">
      <c r="A3505"/>
      <c r="B3505"/>
      <c r="C3505"/>
      <c r="D3505"/>
      <c r="E3505" s="289"/>
    </row>
    <row r="3506" spans="1:5" ht="14.25">
      <c r="A3506"/>
      <c r="B3506"/>
      <c r="C3506"/>
      <c r="D3506"/>
      <c r="E3506" s="289"/>
    </row>
    <row r="3507" spans="1:5" ht="14.25">
      <c r="A3507"/>
      <c r="B3507"/>
      <c r="C3507"/>
      <c r="D3507"/>
      <c r="E3507" s="289"/>
    </row>
    <row r="3508" spans="1:5" ht="14.25">
      <c r="A3508"/>
      <c r="B3508"/>
      <c r="C3508"/>
      <c r="D3508"/>
      <c r="E3508" s="289"/>
    </row>
    <row r="3509" spans="1:5" ht="14.25">
      <c r="A3509"/>
      <c r="B3509"/>
      <c r="C3509"/>
      <c r="D3509"/>
      <c r="E3509" s="289"/>
    </row>
    <row r="3510" spans="1:5" ht="14.25">
      <c r="A3510"/>
      <c r="B3510"/>
      <c r="C3510"/>
      <c r="D3510"/>
      <c r="E3510" s="289"/>
    </row>
    <row r="3511" spans="1:5" ht="14.25">
      <c r="A3511"/>
      <c r="B3511"/>
      <c r="C3511"/>
      <c r="D3511"/>
      <c r="E3511" s="289"/>
    </row>
    <row r="3512" spans="1:5" ht="14.25">
      <c r="A3512"/>
      <c r="B3512"/>
      <c r="C3512"/>
      <c r="D3512"/>
      <c r="E3512" s="289"/>
    </row>
    <row r="3513" spans="1:5" ht="14.25">
      <c r="A3513"/>
      <c r="B3513"/>
      <c r="C3513"/>
      <c r="D3513"/>
      <c r="E3513" s="289"/>
    </row>
    <row r="3514" spans="1:5" ht="14.25">
      <c r="A3514"/>
      <c r="B3514"/>
      <c r="C3514"/>
      <c r="D3514"/>
      <c r="E3514" s="289"/>
    </row>
    <row r="3515" spans="1:5" ht="14.25">
      <c r="A3515"/>
      <c r="B3515"/>
      <c r="C3515"/>
      <c r="D3515"/>
      <c r="E3515" s="289"/>
    </row>
    <row r="3516" spans="1:5" ht="14.25">
      <c r="A3516"/>
      <c r="B3516"/>
      <c r="C3516"/>
      <c r="D3516"/>
      <c r="E3516" s="289"/>
    </row>
    <row r="3517" spans="1:5" ht="14.25">
      <c r="A3517"/>
      <c r="B3517"/>
      <c r="C3517"/>
      <c r="D3517"/>
      <c r="E3517" s="289"/>
    </row>
    <row r="3518" spans="1:5" ht="14.25">
      <c r="A3518"/>
      <c r="B3518"/>
      <c r="C3518"/>
      <c r="D3518"/>
      <c r="E3518" s="289"/>
    </row>
    <row r="3519" spans="1:5" ht="14.25">
      <c r="A3519"/>
      <c r="B3519"/>
      <c r="C3519"/>
      <c r="D3519"/>
      <c r="E3519" s="289"/>
    </row>
    <row r="3520" spans="1:5" ht="14.25">
      <c r="A3520"/>
      <c r="B3520"/>
      <c r="C3520"/>
      <c r="D3520"/>
      <c r="E3520" s="289"/>
    </row>
    <row r="3521" spans="1:5" ht="14.25">
      <c r="A3521"/>
      <c r="B3521"/>
      <c r="C3521"/>
      <c r="D3521"/>
      <c r="E3521" s="289"/>
    </row>
    <row r="3522" spans="1:5" ht="14.25">
      <c r="A3522"/>
      <c r="B3522"/>
      <c r="C3522"/>
      <c r="D3522"/>
      <c r="E3522" s="289"/>
    </row>
    <row r="3523" spans="1:5" ht="14.25">
      <c r="A3523"/>
      <c r="B3523"/>
      <c r="C3523"/>
      <c r="D3523"/>
      <c r="E3523" s="289"/>
    </row>
    <row r="3524" spans="1:5" ht="14.25">
      <c r="A3524"/>
      <c r="B3524"/>
      <c r="C3524"/>
      <c r="D3524"/>
      <c r="E3524" s="289"/>
    </row>
    <row r="3525" spans="1:5" ht="14.25">
      <c r="A3525"/>
      <c r="B3525"/>
      <c r="C3525"/>
      <c r="D3525"/>
      <c r="E3525" s="289"/>
    </row>
    <row r="3526" spans="1:5" ht="14.25">
      <c r="A3526"/>
      <c r="B3526"/>
      <c r="C3526"/>
      <c r="D3526"/>
      <c r="E3526" s="363"/>
    </row>
    <row r="3527" spans="1:5" ht="14.25">
      <c r="A3527"/>
      <c r="B3527"/>
      <c r="C3527"/>
      <c r="D3527"/>
      <c r="E3527" s="289"/>
    </row>
    <row r="3528" spans="1:5" ht="14.25">
      <c r="A3528"/>
      <c r="B3528"/>
      <c r="C3528"/>
      <c r="D3528"/>
      <c r="E3528" s="289"/>
    </row>
    <row r="3529" spans="1:5" ht="14.25">
      <c r="A3529"/>
      <c r="B3529"/>
      <c r="C3529"/>
      <c r="D3529"/>
      <c r="E3529" s="289"/>
    </row>
    <row r="3530" spans="1:5" ht="14.25">
      <c r="A3530"/>
      <c r="B3530"/>
      <c r="C3530"/>
      <c r="D3530"/>
      <c r="E3530" s="289"/>
    </row>
    <row r="3531" spans="1:5" ht="14.25">
      <c r="A3531"/>
      <c r="B3531"/>
      <c r="C3531"/>
      <c r="D3531"/>
      <c r="E3531" s="289"/>
    </row>
    <row r="3532" spans="1:5" ht="14.25">
      <c r="A3532"/>
      <c r="B3532"/>
      <c r="C3532"/>
      <c r="D3532"/>
      <c r="E3532" s="289"/>
    </row>
    <row r="3533" spans="1:5" ht="14.25">
      <c r="A3533"/>
      <c r="B3533"/>
      <c r="C3533"/>
      <c r="D3533"/>
      <c r="E3533" s="289"/>
    </row>
    <row r="3534" spans="1:5" ht="14.25">
      <c r="A3534"/>
      <c r="B3534"/>
      <c r="C3534"/>
      <c r="D3534"/>
      <c r="E3534" s="363"/>
    </row>
    <row r="3535" spans="1:5" ht="14.25">
      <c r="A3535"/>
      <c r="B3535"/>
      <c r="C3535"/>
      <c r="D3535"/>
      <c r="E3535" s="363"/>
    </row>
    <row r="3536" spans="1:5" ht="14.25">
      <c r="A3536"/>
      <c r="B3536"/>
      <c r="C3536"/>
      <c r="D3536"/>
      <c r="E3536" s="363"/>
    </row>
    <row r="3537" spans="1:5" ht="14.25">
      <c r="A3537"/>
      <c r="B3537"/>
      <c r="C3537"/>
      <c r="D3537"/>
      <c r="E3537" s="363"/>
    </row>
    <row r="3538" spans="1:5" ht="14.25">
      <c r="A3538"/>
      <c r="B3538"/>
      <c r="C3538"/>
      <c r="D3538"/>
      <c r="E3538" s="363"/>
    </row>
    <row r="3539" spans="1:5" ht="14.25">
      <c r="A3539"/>
      <c r="B3539"/>
      <c r="C3539"/>
      <c r="D3539"/>
      <c r="E3539" s="363"/>
    </row>
    <row r="3540" spans="1:5" ht="14.25">
      <c r="A3540"/>
      <c r="B3540"/>
      <c r="C3540"/>
      <c r="D3540"/>
      <c r="E3540" s="363"/>
    </row>
    <row r="3541" spans="1:5" ht="14.25">
      <c r="A3541"/>
      <c r="B3541"/>
      <c r="C3541"/>
      <c r="D3541"/>
      <c r="E3541" s="289"/>
    </row>
    <row r="3542" spans="1:5" ht="14.25">
      <c r="A3542"/>
      <c r="B3542"/>
      <c r="C3542"/>
      <c r="D3542"/>
      <c r="E3542" s="363"/>
    </row>
    <row r="3543" spans="1:5" ht="14.25">
      <c r="A3543"/>
      <c r="B3543"/>
      <c r="C3543"/>
      <c r="D3543"/>
      <c r="E3543" s="363"/>
    </row>
    <row r="3544" spans="1:5" ht="14.25">
      <c r="A3544"/>
      <c r="B3544"/>
      <c r="C3544"/>
      <c r="D3544"/>
      <c r="E3544" s="363"/>
    </row>
    <row r="3545" spans="1:5" ht="14.25">
      <c r="A3545"/>
      <c r="B3545"/>
      <c r="C3545"/>
      <c r="D3545"/>
      <c r="E3545" s="363"/>
    </row>
    <row r="3546" spans="1:5" ht="14.25">
      <c r="A3546"/>
      <c r="B3546"/>
      <c r="C3546"/>
      <c r="D3546"/>
      <c r="E3546" s="363"/>
    </row>
    <row r="3547" spans="1:5" ht="14.25">
      <c r="A3547"/>
      <c r="B3547"/>
      <c r="C3547"/>
      <c r="D3547"/>
      <c r="E3547" s="363"/>
    </row>
    <row r="3548" spans="1:5" ht="14.25">
      <c r="A3548"/>
      <c r="B3548"/>
      <c r="C3548"/>
      <c r="D3548"/>
      <c r="E3548" s="363"/>
    </row>
    <row r="3549" spans="1:5" ht="14.25">
      <c r="A3549"/>
      <c r="B3549"/>
      <c r="C3549"/>
      <c r="D3549"/>
      <c r="E3549" s="363"/>
    </row>
    <row r="3550" spans="1:5" ht="14.25">
      <c r="A3550"/>
      <c r="B3550"/>
      <c r="C3550"/>
      <c r="D3550"/>
      <c r="E3550" s="363"/>
    </row>
    <row r="3551" spans="1:5" ht="14.25">
      <c r="A3551"/>
      <c r="B3551"/>
      <c r="C3551"/>
      <c r="D3551"/>
      <c r="E3551" s="363"/>
    </row>
    <row r="3552" spans="1:5" ht="14.25">
      <c r="A3552"/>
      <c r="B3552"/>
      <c r="C3552"/>
      <c r="D3552"/>
      <c r="E3552" s="363"/>
    </row>
    <row r="3553" spans="1:5" ht="14.25">
      <c r="A3553"/>
      <c r="B3553"/>
      <c r="C3553"/>
      <c r="D3553"/>
      <c r="E3553" s="363"/>
    </row>
    <row r="3554" spans="1:5" ht="14.25">
      <c r="A3554"/>
      <c r="B3554"/>
      <c r="C3554"/>
      <c r="D3554"/>
      <c r="E3554" s="363"/>
    </row>
    <row r="3555" spans="1:5" ht="14.25">
      <c r="A3555"/>
      <c r="B3555"/>
      <c r="C3555"/>
      <c r="D3555"/>
      <c r="E3555" s="363"/>
    </row>
    <row r="3556" spans="1:5" ht="14.25">
      <c r="A3556"/>
      <c r="B3556"/>
      <c r="C3556"/>
      <c r="D3556"/>
      <c r="E3556" s="363"/>
    </row>
    <row r="3557" spans="1:5" ht="14.25">
      <c r="A3557"/>
      <c r="B3557"/>
      <c r="C3557"/>
      <c r="D3557"/>
      <c r="E3557" s="363"/>
    </row>
    <row r="3558" spans="1:5" ht="14.25">
      <c r="A3558"/>
      <c r="B3558"/>
      <c r="C3558"/>
      <c r="D3558"/>
      <c r="E3558" s="363"/>
    </row>
    <row r="3559" spans="1:5" ht="14.25">
      <c r="A3559"/>
      <c r="B3559"/>
      <c r="C3559"/>
      <c r="D3559"/>
      <c r="E3559" s="363"/>
    </row>
    <row r="3560" spans="1:5" ht="14.25">
      <c r="A3560"/>
      <c r="B3560"/>
      <c r="C3560"/>
      <c r="D3560"/>
      <c r="E3560" s="363"/>
    </row>
    <row r="3561" spans="1:5" ht="14.25">
      <c r="A3561"/>
      <c r="B3561"/>
      <c r="C3561"/>
      <c r="D3561"/>
      <c r="E3561" s="289"/>
    </row>
    <row r="3562" spans="1:5" ht="14.25">
      <c r="A3562"/>
      <c r="B3562"/>
      <c r="C3562"/>
      <c r="D3562"/>
      <c r="E3562" s="363"/>
    </row>
    <row r="3563" spans="1:5" ht="14.25">
      <c r="A3563"/>
      <c r="B3563"/>
      <c r="C3563"/>
      <c r="D3563"/>
      <c r="E3563" s="363"/>
    </row>
    <row r="3564" spans="1:5" ht="14.25">
      <c r="A3564"/>
      <c r="B3564"/>
      <c r="C3564"/>
      <c r="D3564"/>
      <c r="E3564" s="289"/>
    </row>
    <row r="3565" spans="1:5" ht="14.25">
      <c r="A3565"/>
      <c r="B3565"/>
      <c r="C3565"/>
      <c r="D3565"/>
      <c r="E3565" s="289"/>
    </row>
    <row r="3566" spans="1:5" ht="14.25">
      <c r="A3566"/>
      <c r="B3566"/>
      <c r="C3566"/>
      <c r="D3566"/>
      <c r="E3566" s="363"/>
    </row>
    <row r="3567" spans="1:5" ht="14.25">
      <c r="A3567"/>
      <c r="B3567"/>
      <c r="C3567"/>
      <c r="D3567"/>
      <c r="E3567" s="363"/>
    </row>
    <row r="3568" spans="1:5" ht="14.25">
      <c r="A3568"/>
      <c r="B3568"/>
      <c r="C3568"/>
      <c r="D3568"/>
      <c r="E3568" s="289"/>
    </row>
    <row r="3569" spans="1:5" ht="14.25">
      <c r="A3569"/>
      <c r="B3569"/>
      <c r="C3569"/>
      <c r="D3569"/>
      <c r="E3569" s="363"/>
    </row>
    <row r="3570" spans="1:5" ht="14.25">
      <c r="A3570"/>
      <c r="B3570"/>
      <c r="C3570"/>
      <c r="D3570"/>
      <c r="E3570" s="289"/>
    </row>
    <row r="3571" spans="1:5" ht="14.25">
      <c r="A3571"/>
      <c r="B3571"/>
      <c r="C3571"/>
      <c r="D3571"/>
      <c r="E3571" s="363"/>
    </row>
    <row r="3572" spans="1:5" ht="14.25">
      <c r="A3572"/>
      <c r="B3572"/>
      <c r="C3572"/>
      <c r="D3572"/>
      <c r="E3572" s="363"/>
    </row>
    <row r="3573" spans="1:5" ht="14.25">
      <c r="A3573"/>
      <c r="B3573"/>
      <c r="C3573"/>
      <c r="D3573"/>
      <c r="E3573" s="363"/>
    </row>
    <row r="3574" spans="1:5" ht="14.25">
      <c r="A3574"/>
      <c r="B3574"/>
      <c r="C3574"/>
      <c r="D3574"/>
      <c r="E3574" s="363"/>
    </row>
    <row r="3575" spans="1:5" ht="14.25">
      <c r="A3575"/>
      <c r="B3575"/>
      <c r="C3575"/>
      <c r="D3575"/>
      <c r="E3575" s="289"/>
    </row>
    <row r="3576" spans="1:5" ht="14.25">
      <c r="A3576"/>
      <c r="B3576"/>
      <c r="C3576"/>
      <c r="D3576"/>
      <c r="E3576" s="363"/>
    </row>
    <row r="3577" spans="1:5" ht="14.25">
      <c r="A3577"/>
      <c r="B3577"/>
      <c r="C3577"/>
      <c r="D3577"/>
      <c r="E3577" s="363"/>
    </row>
    <row r="3578" spans="1:5" ht="14.25">
      <c r="A3578"/>
      <c r="B3578"/>
      <c r="C3578"/>
      <c r="D3578"/>
      <c r="E3578" s="363"/>
    </row>
    <row r="3579" spans="1:5" ht="14.25">
      <c r="A3579"/>
      <c r="B3579"/>
      <c r="C3579"/>
      <c r="D3579"/>
      <c r="E3579" s="363"/>
    </row>
    <row r="3580" spans="1:5" ht="14.25">
      <c r="A3580"/>
      <c r="B3580"/>
      <c r="C3580"/>
      <c r="D3580"/>
      <c r="E3580" s="363"/>
    </row>
    <row r="3581" spans="1:5" ht="14.25">
      <c r="A3581"/>
      <c r="B3581"/>
      <c r="C3581"/>
      <c r="D3581"/>
      <c r="E3581" s="363"/>
    </row>
    <row r="3582" spans="1:5" ht="14.25">
      <c r="A3582"/>
      <c r="B3582"/>
      <c r="C3582"/>
      <c r="D3582"/>
      <c r="E3582" s="363"/>
    </row>
    <row r="3583" spans="1:5" ht="14.25">
      <c r="A3583"/>
      <c r="B3583"/>
      <c r="C3583"/>
      <c r="D3583"/>
      <c r="E3583" s="363"/>
    </row>
    <row r="3584" spans="1:5" ht="14.25">
      <c r="A3584"/>
      <c r="B3584"/>
      <c r="C3584"/>
      <c r="D3584"/>
      <c r="E3584" s="363"/>
    </row>
    <row r="3585" spans="1:5" ht="14.25">
      <c r="A3585"/>
      <c r="B3585"/>
      <c r="C3585"/>
      <c r="D3585"/>
      <c r="E3585" s="363"/>
    </row>
    <row r="3586" spans="1:5" ht="14.25">
      <c r="A3586"/>
      <c r="B3586"/>
      <c r="C3586"/>
      <c r="D3586"/>
      <c r="E3586" s="363"/>
    </row>
    <row r="3587" spans="1:5" ht="14.25">
      <c r="A3587"/>
      <c r="B3587"/>
      <c r="C3587"/>
      <c r="D3587"/>
      <c r="E3587" s="289"/>
    </row>
    <row r="3588" spans="1:5" ht="14.25">
      <c r="A3588"/>
      <c r="B3588"/>
      <c r="C3588"/>
      <c r="D3588"/>
      <c r="E3588" s="363"/>
    </row>
    <row r="3589" spans="1:5" ht="14.25">
      <c r="A3589"/>
      <c r="B3589"/>
      <c r="C3589"/>
      <c r="D3589"/>
      <c r="E3589" s="289"/>
    </row>
    <row r="3590" spans="1:5" ht="14.25">
      <c r="A3590"/>
      <c r="B3590"/>
      <c r="C3590"/>
      <c r="D3590"/>
      <c r="E3590" s="289"/>
    </row>
    <row r="3591" spans="1:5" ht="14.25">
      <c r="A3591"/>
      <c r="B3591"/>
      <c r="C3591"/>
      <c r="D3591"/>
      <c r="E3591" s="363"/>
    </row>
    <row r="3592" spans="1:5" ht="14.25">
      <c r="A3592"/>
      <c r="B3592"/>
      <c r="C3592"/>
      <c r="D3592"/>
      <c r="E3592" s="289"/>
    </row>
    <row r="3593" spans="1:5" ht="14.25">
      <c r="A3593"/>
      <c r="B3593"/>
      <c r="C3593"/>
      <c r="D3593"/>
      <c r="E3593" s="289"/>
    </row>
    <row r="3594" spans="1:5" ht="14.25">
      <c r="A3594"/>
      <c r="B3594"/>
      <c r="C3594"/>
      <c r="D3594"/>
      <c r="E3594" s="363"/>
    </row>
    <row r="3595" spans="1:5" ht="14.25">
      <c r="A3595"/>
      <c r="B3595"/>
      <c r="C3595"/>
      <c r="D3595"/>
      <c r="E3595" s="363"/>
    </row>
    <row r="3596" spans="1:5" ht="14.25">
      <c r="A3596"/>
      <c r="B3596"/>
      <c r="C3596"/>
      <c r="D3596"/>
      <c r="E3596" s="363"/>
    </row>
    <row r="3597" spans="1:5" ht="14.25">
      <c r="A3597"/>
      <c r="B3597"/>
      <c r="C3597"/>
      <c r="D3597"/>
      <c r="E3597" s="363"/>
    </row>
    <row r="3598" spans="1:5" ht="14.25">
      <c r="A3598"/>
      <c r="B3598"/>
      <c r="C3598"/>
      <c r="D3598"/>
      <c r="E3598" s="289"/>
    </row>
    <row r="3599" spans="1:5" ht="14.25">
      <c r="A3599"/>
      <c r="B3599"/>
      <c r="C3599"/>
      <c r="D3599"/>
      <c r="E3599" s="289"/>
    </row>
    <row r="3600" spans="1:5" ht="14.25">
      <c r="A3600"/>
      <c r="B3600"/>
      <c r="C3600"/>
      <c r="D3600"/>
      <c r="E3600" s="289"/>
    </row>
    <row r="3601" spans="1:5" ht="14.25">
      <c r="A3601"/>
      <c r="B3601"/>
      <c r="C3601"/>
      <c r="D3601"/>
      <c r="E3601" s="289"/>
    </row>
    <row r="3602" spans="1:5" ht="14.25">
      <c r="A3602"/>
      <c r="B3602"/>
      <c r="C3602"/>
      <c r="D3602"/>
      <c r="E3602" s="289"/>
    </row>
    <row r="3603" spans="1:5" ht="14.25">
      <c r="A3603"/>
      <c r="B3603"/>
      <c r="C3603"/>
      <c r="D3603"/>
      <c r="E3603" s="289"/>
    </row>
    <row r="3604" spans="1:5" ht="14.25">
      <c r="A3604"/>
      <c r="B3604"/>
      <c r="C3604"/>
      <c r="D3604"/>
      <c r="E3604" s="289"/>
    </row>
    <row r="3605" spans="1:5" ht="14.25">
      <c r="A3605"/>
      <c r="B3605"/>
      <c r="C3605"/>
      <c r="D3605"/>
      <c r="E3605" s="289"/>
    </row>
    <row r="3606" spans="1:5" ht="14.25">
      <c r="A3606"/>
      <c r="B3606"/>
      <c r="C3606"/>
      <c r="D3606"/>
      <c r="E3606" s="289"/>
    </row>
    <row r="3607" spans="1:5" ht="14.25">
      <c r="A3607"/>
      <c r="B3607"/>
      <c r="C3607"/>
      <c r="D3607"/>
      <c r="E3607" s="289"/>
    </row>
    <row r="3608" spans="1:5" ht="14.25">
      <c r="A3608"/>
      <c r="B3608"/>
      <c r="C3608"/>
      <c r="D3608"/>
      <c r="E3608" s="289"/>
    </row>
    <row r="3609" spans="1:5" ht="14.25">
      <c r="A3609"/>
      <c r="B3609"/>
      <c r="C3609"/>
      <c r="D3609"/>
      <c r="E3609" s="289"/>
    </row>
    <row r="3610" spans="1:5" ht="14.25">
      <c r="A3610"/>
      <c r="B3610"/>
      <c r="C3610"/>
      <c r="D3610"/>
      <c r="E3610" s="289"/>
    </row>
    <row r="3611" spans="1:5" ht="14.25">
      <c r="A3611"/>
      <c r="B3611"/>
      <c r="C3611"/>
      <c r="D3611"/>
      <c r="E3611" s="289"/>
    </row>
    <row r="3612" spans="1:5" ht="14.25">
      <c r="A3612"/>
      <c r="B3612"/>
      <c r="C3612"/>
      <c r="D3612"/>
      <c r="E3612" s="289"/>
    </row>
    <row r="3613" spans="1:5" ht="14.25">
      <c r="A3613"/>
      <c r="B3613"/>
      <c r="C3613"/>
      <c r="D3613"/>
      <c r="E3613" s="289"/>
    </row>
    <row r="3614" spans="1:5" ht="14.25">
      <c r="A3614"/>
      <c r="B3614"/>
      <c r="C3614"/>
      <c r="D3614"/>
      <c r="E3614" s="289"/>
    </row>
    <row r="3615" spans="1:5" ht="14.25">
      <c r="A3615"/>
      <c r="B3615"/>
      <c r="C3615"/>
      <c r="D3615"/>
      <c r="E3615" s="289"/>
    </row>
    <row r="3616" spans="1:5" ht="14.25">
      <c r="A3616"/>
      <c r="B3616"/>
      <c r="C3616"/>
      <c r="D3616"/>
      <c r="E3616" s="289"/>
    </row>
    <row r="3617" spans="1:5" ht="14.25">
      <c r="A3617"/>
      <c r="B3617"/>
      <c r="C3617"/>
      <c r="D3617"/>
      <c r="E3617" s="289"/>
    </row>
    <row r="3618" spans="1:5" ht="14.25">
      <c r="A3618"/>
      <c r="B3618"/>
      <c r="C3618"/>
      <c r="D3618"/>
      <c r="E3618" s="289"/>
    </row>
    <row r="3619" spans="1:5" ht="14.25">
      <c r="A3619"/>
      <c r="B3619"/>
      <c r="C3619"/>
      <c r="D3619"/>
      <c r="E3619" s="289"/>
    </row>
    <row r="3620" spans="1:5" ht="14.25">
      <c r="A3620"/>
      <c r="B3620"/>
      <c r="C3620"/>
      <c r="D3620"/>
      <c r="E3620" s="289"/>
    </row>
    <row r="3621" spans="1:5" ht="14.25">
      <c r="A3621"/>
      <c r="B3621"/>
      <c r="C3621"/>
      <c r="D3621"/>
      <c r="E3621" s="289"/>
    </row>
    <row r="3622" spans="1:5" ht="14.25">
      <c r="A3622"/>
      <c r="B3622"/>
      <c r="C3622"/>
      <c r="D3622"/>
      <c r="E3622" s="289"/>
    </row>
    <row r="3623" spans="1:5" ht="14.25">
      <c r="A3623"/>
      <c r="B3623"/>
      <c r="C3623"/>
      <c r="D3623"/>
      <c r="E3623" s="289"/>
    </row>
    <row r="3624" spans="1:5" ht="14.25">
      <c r="A3624"/>
      <c r="B3624"/>
      <c r="C3624"/>
      <c r="D3624"/>
      <c r="E3624" s="289"/>
    </row>
    <row r="3625" spans="1:5" ht="14.25">
      <c r="A3625"/>
      <c r="B3625"/>
      <c r="C3625"/>
      <c r="D3625"/>
      <c r="E3625" s="289"/>
    </row>
    <row r="3626" spans="1:5" ht="14.25">
      <c r="A3626"/>
      <c r="B3626"/>
      <c r="C3626"/>
      <c r="D3626"/>
      <c r="E3626" s="289"/>
    </row>
    <row r="3627" spans="1:5" ht="14.25">
      <c r="A3627"/>
      <c r="B3627"/>
      <c r="C3627"/>
      <c r="D3627"/>
      <c r="E3627" s="363"/>
    </row>
    <row r="3628" spans="1:5" ht="14.25">
      <c r="A3628"/>
      <c r="B3628"/>
      <c r="C3628"/>
      <c r="D3628"/>
      <c r="E3628" s="289"/>
    </row>
    <row r="3629" spans="1:5" ht="14.25">
      <c r="A3629"/>
      <c r="B3629"/>
      <c r="C3629"/>
      <c r="D3629"/>
      <c r="E3629" s="289"/>
    </row>
    <row r="3630" spans="1:5" ht="14.25">
      <c r="A3630"/>
      <c r="B3630"/>
      <c r="C3630"/>
      <c r="D3630"/>
      <c r="E3630" s="289"/>
    </row>
    <row r="3631" spans="1:5" ht="14.25">
      <c r="A3631"/>
      <c r="B3631"/>
      <c r="C3631"/>
      <c r="D3631"/>
      <c r="E3631" s="363"/>
    </row>
    <row r="3632" spans="1:5" ht="14.25">
      <c r="A3632"/>
      <c r="B3632"/>
      <c r="C3632"/>
      <c r="D3632"/>
      <c r="E3632" s="363"/>
    </row>
    <row r="3633" spans="1:5" ht="14.25">
      <c r="A3633"/>
      <c r="B3633"/>
      <c r="C3633"/>
      <c r="D3633"/>
      <c r="E3633" s="289"/>
    </row>
    <row r="3634" spans="1:5" ht="14.25">
      <c r="A3634"/>
      <c r="B3634"/>
      <c r="C3634"/>
      <c r="D3634"/>
      <c r="E3634" s="289"/>
    </row>
    <row r="3635" spans="1:5" ht="14.25">
      <c r="A3635"/>
      <c r="B3635"/>
      <c r="C3635"/>
      <c r="D3635"/>
      <c r="E3635" s="289"/>
    </row>
    <row r="3636" spans="1:5" ht="14.25">
      <c r="A3636"/>
      <c r="B3636"/>
      <c r="C3636"/>
      <c r="D3636"/>
      <c r="E3636" s="289"/>
    </row>
    <row r="3637" spans="1:5" ht="14.25">
      <c r="A3637"/>
      <c r="B3637"/>
      <c r="C3637"/>
      <c r="D3637"/>
      <c r="E3637" s="289"/>
    </row>
    <row r="3638" spans="1:5" ht="14.25">
      <c r="A3638"/>
      <c r="B3638"/>
      <c r="C3638"/>
      <c r="D3638"/>
      <c r="E3638" s="289"/>
    </row>
    <row r="3639" spans="1:5" ht="14.25">
      <c r="A3639"/>
      <c r="B3639"/>
      <c r="C3639"/>
      <c r="D3639"/>
      <c r="E3639" s="289"/>
    </row>
    <row r="3640" spans="1:5" ht="14.25">
      <c r="A3640"/>
      <c r="B3640"/>
      <c r="C3640"/>
      <c r="D3640"/>
      <c r="E3640" s="289"/>
    </row>
    <row r="3641" spans="1:5" ht="14.25">
      <c r="A3641"/>
      <c r="B3641"/>
      <c r="C3641"/>
      <c r="D3641"/>
      <c r="E3641" s="289"/>
    </row>
    <row r="3642" spans="1:5" ht="14.25">
      <c r="A3642"/>
      <c r="B3642"/>
      <c r="C3642"/>
      <c r="D3642"/>
      <c r="E3642" s="289"/>
    </row>
    <row r="3643" spans="1:5" ht="14.25">
      <c r="A3643"/>
      <c r="B3643"/>
      <c r="C3643"/>
      <c r="D3643"/>
      <c r="E3643" s="289"/>
    </row>
    <row r="3644" spans="1:5" ht="14.25">
      <c r="A3644"/>
      <c r="B3644"/>
      <c r="C3644"/>
      <c r="D3644"/>
      <c r="E3644" s="289"/>
    </row>
    <row r="3645" spans="1:5" ht="14.25">
      <c r="A3645"/>
      <c r="B3645"/>
      <c r="C3645"/>
      <c r="D3645"/>
      <c r="E3645" s="289"/>
    </row>
    <row r="3646" spans="1:5" ht="14.25">
      <c r="A3646"/>
      <c r="B3646"/>
      <c r="C3646"/>
      <c r="D3646"/>
      <c r="E3646" s="289"/>
    </row>
    <row r="3647" spans="1:5" ht="14.25">
      <c r="A3647"/>
      <c r="B3647"/>
      <c r="C3647"/>
      <c r="D3647"/>
      <c r="E3647" s="289"/>
    </row>
    <row r="3648" spans="1:5" ht="14.25">
      <c r="A3648"/>
      <c r="B3648"/>
      <c r="C3648"/>
      <c r="D3648"/>
      <c r="E3648" s="289"/>
    </row>
    <row r="3649" spans="1:5" ht="14.25">
      <c r="A3649"/>
      <c r="B3649"/>
      <c r="C3649"/>
      <c r="D3649"/>
      <c r="E3649" s="289"/>
    </row>
    <row r="3650" spans="1:5" ht="14.25">
      <c r="A3650"/>
      <c r="B3650"/>
      <c r="C3650"/>
      <c r="D3650"/>
      <c r="E3650" s="289"/>
    </row>
    <row r="3651" spans="1:5" ht="14.25">
      <c r="A3651"/>
      <c r="B3651"/>
      <c r="C3651"/>
      <c r="D3651"/>
      <c r="E3651" s="289"/>
    </row>
    <row r="3652" spans="1:5" ht="14.25">
      <c r="A3652"/>
      <c r="B3652"/>
      <c r="C3652"/>
      <c r="D3652"/>
      <c r="E3652" s="289"/>
    </row>
    <row r="3653" spans="1:5" ht="14.25">
      <c r="A3653"/>
      <c r="B3653"/>
      <c r="C3653"/>
      <c r="D3653"/>
      <c r="E3653" s="289"/>
    </row>
    <row r="3654" spans="1:5" ht="14.25">
      <c r="A3654"/>
      <c r="B3654"/>
      <c r="C3654"/>
      <c r="D3654"/>
      <c r="E3654" s="289"/>
    </row>
    <row r="3655" spans="1:5" ht="14.25">
      <c r="A3655"/>
      <c r="B3655"/>
      <c r="C3655"/>
      <c r="D3655"/>
      <c r="E3655" s="289"/>
    </row>
    <row r="3656" spans="1:5" ht="14.25">
      <c r="A3656"/>
      <c r="B3656"/>
      <c r="C3656"/>
      <c r="D3656"/>
      <c r="E3656" s="289"/>
    </row>
    <row r="3657" spans="1:5" ht="14.25">
      <c r="A3657"/>
      <c r="B3657"/>
      <c r="C3657"/>
      <c r="D3657"/>
      <c r="E3657" s="289"/>
    </row>
    <row r="3658" spans="1:5" ht="14.25">
      <c r="A3658"/>
      <c r="B3658"/>
      <c r="C3658"/>
      <c r="D3658"/>
      <c r="E3658" s="289"/>
    </row>
    <row r="3659" spans="1:5" ht="14.25">
      <c r="A3659"/>
      <c r="B3659"/>
      <c r="C3659"/>
      <c r="D3659"/>
      <c r="E3659" s="363"/>
    </row>
    <row r="3660" spans="1:5" ht="14.25">
      <c r="A3660"/>
      <c r="B3660"/>
      <c r="C3660"/>
      <c r="D3660"/>
      <c r="E3660" s="289"/>
    </row>
    <row r="3661" spans="1:5" ht="14.25">
      <c r="A3661"/>
      <c r="B3661"/>
      <c r="C3661"/>
      <c r="D3661"/>
      <c r="E3661" s="289"/>
    </row>
    <row r="3662" spans="1:5" ht="14.25">
      <c r="A3662"/>
      <c r="B3662"/>
      <c r="C3662"/>
      <c r="D3662"/>
      <c r="E3662" s="363"/>
    </row>
    <row r="3663" spans="1:5" ht="14.25">
      <c r="A3663"/>
      <c r="B3663"/>
      <c r="C3663"/>
      <c r="D3663"/>
      <c r="E3663" s="363"/>
    </row>
    <row r="3664" spans="1:5" ht="14.25">
      <c r="A3664"/>
      <c r="B3664"/>
      <c r="C3664"/>
      <c r="D3664"/>
      <c r="E3664" s="289"/>
    </row>
    <row r="3665" spans="1:5" ht="14.25">
      <c r="A3665"/>
      <c r="B3665"/>
      <c r="C3665"/>
      <c r="D3665"/>
      <c r="E3665" s="289"/>
    </row>
    <row r="3666" spans="1:5" ht="14.25">
      <c r="A3666"/>
      <c r="B3666"/>
      <c r="C3666"/>
      <c r="D3666"/>
      <c r="E3666" s="289"/>
    </row>
    <row r="3667" spans="1:5" ht="14.25">
      <c r="A3667"/>
      <c r="B3667"/>
      <c r="C3667"/>
      <c r="D3667"/>
      <c r="E3667" s="289"/>
    </row>
    <row r="3668" spans="1:5" ht="14.25">
      <c r="A3668"/>
      <c r="B3668"/>
      <c r="C3668"/>
      <c r="D3668"/>
      <c r="E3668" s="289"/>
    </row>
    <row r="3669" spans="1:5" ht="14.25">
      <c r="A3669"/>
      <c r="B3669"/>
      <c r="C3669"/>
      <c r="D3669"/>
      <c r="E3669" s="363"/>
    </row>
    <row r="3670" spans="1:5" ht="14.25">
      <c r="A3670"/>
      <c r="B3670"/>
      <c r="C3670"/>
      <c r="D3670"/>
      <c r="E3670" s="289"/>
    </row>
    <row r="3671" spans="1:5" ht="14.25">
      <c r="A3671"/>
      <c r="B3671"/>
      <c r="C3671"/>
      <c r="D3671"/>
      <c r="E3671" s="289"/>
    </row>
    <row r="3672" spans="1:5" ht="14.25">
      <c r="A3672"/>
      <c r="B3672"/>
      <c r="C3672"/>
      <c r="D3672"/>
      <c r="E3672" s="289"/>
    </row>
    <row r="3673" spans="1:5" ht="14.25">
      <c r="A3673"/>
      <c r="B3673"/>
      <c r="C3673"/>
      <c r="D3673"/>
      <c r="E3673" s="289"/>
    </row>
    <row r="3674" spans="1:5" ht="14.25">
      <c r="A3674"/>
      <c r="B3674"/>
      <c r="C3674"/>
      <c r="D3674"/>
      <c r="E3674" s="289"/>
    </row>
    <row r="3675" spans="1:5" ht="14.25">
      <c r="A3675"/>
      <c r="B3675"/>
      <c r="C3675"/>
      <c r="D3675"/>
      <c r="E3675" s="289"/>
    </row>
    <row r="3676" spans="1:5" ht="14.25">
      <c r="A3676"/>
      <c r="B3676"/>
      <c r="C3676"/>
      <c r="D3676"/>
      <c r="E3676" s="289"/>
    </row>
    <row r="3677" spans="1:5" ht="14.25">
      <c r="A3677"/>
      <c r="B3677"/>
      <c r="C3677"/>
      <c r="D3677"/>
      <c r="E3677" s="289"/>
    </row>
    <row r="3678" spans="1:5" ht="14.25">
      <c r="A3678"/>
      <c r="B3678"/>
      <c r="C3678"/>
      <c r="D3678"/>
      <c r="E3678" s="289"/>
    </row>
    <row r="3679" spans="1:5" ht="14.25">
      <c r="A3679"/>
      <c r="B3679"/>
      <c r="C3679"/>
      <c r="D3679"/>
      <c r="E3679" s="289"/>
    </row>
    <row r="3680" spans="1:5" ht="14.25">
      <c r="A3680"/>
      <c r="B3680"/>
      <c r="C3680"/>
      <c r="D3680"/>
      <c r="E3680" s="289"/>
    </row>
    <row r="3681" spans="1:5" ht="14.25">
      <c r="A3681"/>
      <c r="B3681"/>
      <c r="C3681"/>
      <c r="D3681"/>
      <c r="E3681" s="289"/>
    </row>
    <row r="3682" spans="1:5" ht="14.25">
      <c r="A3682"/>
      <c r="B3682"/>
      <c r="C3682"/>
      <c r="D3682"/>
      <c r="E3682" s="289"/>
    </row>
    <row r="3683" spans="1:5" ht="14.25">
      <c r="A3683"/>
      <c r="B3683"/>
      <c r="C3683"/>
      <c r="D3683"/>
      <c r="E3683" s="289"/>
    </row>
    <row r="3684" spans="1:5" ht="14.25">
      <c r="A3684"/>
      <c r="B3684"/>
      <c r="C3684"/>
      <c r="D3684"/>
      <c r="E3684" s="289"/>
    </row>
    <row r="3685" spans="1:5" ht="14.25">
      <c r="A3685"/>
      <c r="B3685"/>
      <c r="C3685"/>
      <c r="D3685"/>
      <c r="E3685" s="363"/>
    </row>
    <row r="3686" spans="1:5" ht="14.25">
      <c r="A3686"/>
      <c r="B3686"/>
      <c r="C3686"/>
      <c r="D3686"/>
      <c r="E3686" s="363"/>
    </row>
    <row r="3687" spans="1:5" ht="14.25">
      <c r="A3687"/>
      <c r="B3687"/>
      <c r="C3687"/>
      <c r="D3687"/>
      <c r="E3687" s="289"/>
    </row>
    <row r="3688" spans="1:5" ht="14.25">
      <c r="A3688"/>
      <c r="B3688"/>
      <c r="C3688"/>
      <c r="D3688"/>
      <c r="E3688" s="289"/>
    </row>
    <row r="3689" spans="1:5" ht="14.25">
      <c r="A3689"/>
      <c r="B3689"/>
      <c r="C3689"/>
      <c r="D3689"/>
      <c r="E3689" s="289"/>
    </row>
    <row r="3690" spans="1:5" ht="14.25">
      <c r="A3690"/>
      <c r="B3690"/>
      <c r="C3690"/>
      <c r="D3690"/>
      <c r="E3690" s="289"/>
    </row>
    <row r="3691" spans="1:5" ht="14.25">
      <c r="A3691"/>
      <c r="B3691"/>
      <c r="C3691"/>
      <c r="D3691"/>
      <c r="E3691" s="289"/>
    </row>
    <row r="3692" spans="1:5" ht="14.25">
      <c r="A3692"/>
      <c r="B3692"/>
      <c r="C3692"/>
      <c r="D3692"/>
      <c r="E3692" s="289"/>
    </row>
    <row r="3693" spans="1:5" ht="14.25">
      <c r="A3693"/>
      <c r="B3693"/>
      <c r="C3693"/>
      <c r="D3693"/>
      <c r="E3693" s="289"/>
    </row>
    <row r="3694" spans="1:5" ht="14.25">
      <c r="A3694"/>
      <c r="B3694"/>
      <c r="C3694"/>
      <c r="D3694"/>
      <c r="E3694" s="289"/>
    </row>
    <row r="3695" spans="1:5" ht="14.25">
      <c r="A3695"/>
      <c r="B3695"/>
      <c r="C3695"/>
      <c r="D3695"/>
      <c r="E3695" s="289"/>
    </row>
    <row r="3696" spans="1:5" ht="14.25">
      <c r="A3696"/>
      <c r="B3696"/>
      <c r="C3696"/>
      <c r="D3696"/>
      <c r="E3696" s="289"/>
    </row>
    <row r="3697" spans="1:5" ht="14.25">
      <c r="A3697"/>
      <c r="B3697"/>
      <c r="C3697"/>
      <c r="D3697"/>
      <c r="E3697" s="289"/>
    </row>
    <row r="3698" spans="1:5" ht="14.25">
      <c r="A3698"/>
      <c r="B3698"/>
      <c r="C3698"/>
      <c r="D3698"/>
      <c r="E3698" s="289"/>
    </row>
    <row r="3699" spans="1:5" ht="14.25">
      <c r="A3699"/>
      <c r="B3699"/>
      <c r="C3699"/>
      <c r="D3699"/>
      <c r="E3699" s="289"/>
    </row>
    <row r="3700" spans="1:5" ht="14.25">
      <c r="A3700"/>
      <c r="B3700"/>
      <c r="C3700"/>
      <c r="D3700"/>
      <c r="E3700" s="289"/>
    </row>
    <row r="3701" spans="1:5" ht="14.25">
      <c r="A3701"/>
      <c r="B3701"/>
      <c r="C3701"/>
      <c r="D3701"/>
      <c r="E3701" s="289"/>
    </row>
    <row r="3702" spans="1:5" ht="14.25">
      <c r="A3702"/>
      <c r="B3702"/>
      <c r="C3702"/>
      <c r="D3702"/>
      <c r="E3702" s="289"/>
    </row>
    <row r="3703" spans="1:5" ht="14.25">
      <c r="A3703"/>
      <c r="B3703"/>
      <c r="C3703"/>
      <c r="D3703"/>
      <c r="E3703" s="289"/>
    </row>
    <row r="3704" spans="1:5" ht="14.25">
      <c r="A3704"/>
      <c r="B3704"/>
      <c r="C3704"/>
      <c r="D3704"/>
      <c r="E3704" s="289"/>
    </row>
    <row r="3705" spans="1:5" ht="14.25">
      <c r="A3705"/>
      <c r="B3705"/>
      <c r="C3705"/>
      <c r="D3705"/>
      <c r="E3705" s="289"/>
    </row>
    <row r="3706" spans="1:5" ht="14.25">
      <c r="A3706"/>
      <c r="B3706"/>
      <c r="C3706"/>
      <c r="D3706"/>
      <c r="E3706" s="289"/>
    </row>
    <row r="3707" spans="1:5" ht="14.25">
      <c r="A3707"/>
      <c r="B3707"/>
      <c r="C3707"/>
      <c r="D3707"/>
      <c r="E3707" s="289"/>
    </row>
    <row r="3708" spans="1:5" ht="14.25">
      <c r="A3708"/>
      <c r="B3708"/>
      <c r="C3708"/>
      <c r="D3708"/>
      <c r="E3708" s="289"/>
    </row>
    <row r="3709" spans="1:5" ht="14.25">
      <c r="A3709"/>
      <c r="B3709"/>
      <c r="C3709"/>
      <c r="D3709"/>
      <c r="E3709" s="289"/>
    </row>
    <row r="3710" spans="1:5" ht="14.25">
      <c r="A3710"/>
      <c r="B3710"/>
      <c r="C3710"/>
      <c r="D3710"/>
      <c r="E3710" s="289"/>
    </row>
    <row r="3711" spans="1:5" ht="14.25">
      <c r="A3711"/>
      <c r="B3711"/>
      <c r="C3711"/>
      <c r="D3711"/>
      <c r="E3711" s="289"/>
    </row>
    <row r="3712" spans="1:5" ht="14.25">
      <c r="A3712"/>
      <c r="B3712"/>
      <c r="C3712"/>
      <c r="D3712"/>
      <c r="E3712" s="289"/>
    </row>
    <row r="3713" spans="1:5" ht="14.25">
      <c r="A3713"/>
      <c r="B3713"/>
      <c r="C3713"/>
      <c r="D3713"/>
      <c r="E3713" s="289"/>
    </row>
    <row r="3714" spans="1:5" ht="14.25">
      <c r="A3714"/>
      <c r="B3714"/>
      <c r="C3714"/>
      <c r="D3714"/>
      <c r="E3714" s="289"/>
    </row>
    <row r="3715" spans="1:5" ht="14.25">
      <c r="A3715"/>
      <c r="B3715"/>
      <c r="C3715"/>
      <c r="D3715"/>
      <c r="E3715" s="363"/>
    </row>
    <row r="3716" spans="1:5" ht="14.25">
      <c r="A3716"/>
      <c r="B3716"/>
      <c r="C3716"/>
      <c r="D3716"/>
      <c r="E3716" s="289"/>
    </row>
    <row r="3717" spans="1:5" ht="14.25">
      <c r="A3717"/>
      <c r="B3717"/>
      <c r="C3717"/>
      <c r="D3717"/>
      <c r="E3717" s="289"/>
    </row>
    <row r="3718" spans="1:5" ht="14.25">
      <c r="A3718"/>
      <c r="B3718"/>
      <c r="C3718"/>
      <c r="D3718"/>
      <c r="E3718" s="289"/>
    </row>
    <row r="3719" spans="1:5" ht="14.25">
      <c r="A3719"/>
      <c r="B3719"/>
      <c r="C3719"/>
      <c r="D3719"/>
      <c r="E3719" s="289"/>
    </row>
    <row r="3720" spans="1:5" ht="14.25">
      <c r="A3720"/>
      <c r="B3720"/>
      <c r="C3720"/>
      <c r="D3720"/>
      <c r="E3720" s="289"/>
    </row>
    <row r="3721" spans="1:5" ht="14.25">
      <c r="A3721"/>
      <c r="B3721"/>
      <c r="C3721"/>
      <c r="D3721"/>
      <c r="E3721" s="289"/>
    </row>
    <row r="3722" spans="1:5" ht="14.25">
      <c r="A3722"/>
      <c r="B3722"/>
      <c r="C3722"/>
      <c r="D3722"/>
      <c r="E3722" s="289"/>
    </row>
    <row r="3723" spans="1:5" ht="14.25">
      <c r="A3723"/>
      <c r="B3723"/>
      <c r="C3723"/>
      <c r="D3723"/>
      <c r="E3723" s="289"/>
    </row>
    <row r="3724" spans="1:5" ht="14.25">
      <c r="A3724"/>
      <c r="B3724"/>
      <c r="C3724"/>
      <c r="D3724"/>
      <c r="E3724" s="289"/>
    </row>
    <row r="3725" spans="1:5" ht="14.25">
      <c r="A3725"/>
      <c r="B3725"/>
      <c r="C3725"/>
      <c r="D3725"/>
      <c r="E3725" s="289"/>
    </row>
    <row r="3726" spans="1:5" ht="14.25">
      <c r="A3726"/>
      <c r="B3726"/>
      <c r="C3726"/>
      <c r="D3726"/>
      <c r="E3726" s="289"/>
    </row>
    <row r="3727" spans="1:5" ht="14.25">
      <c r="A3727"/>
      <c r="B3727"/>
      <c r="C3727"/>
      <c r="D3727"/>
      <c r="E3727" s="289"/>
    </row>
    <row r="3728" spans="1:5" ht="14.25">
      <c r="A3728"/>
      <c r="B3728"/>
      <c r="C3728"/>
      <c r="D3728"/>
      <c r="E3728" s="289"/>
    </row>
    <row r="3729" spans="1:5" ht="14.25">
      <c r="A3729"/>
      <c r="B3729"/>
      <c r="C3729"/>
      <c r="D3729"/>
      <c r="E3729" s="289"/>
    </row>
    <row r="3730" spans="1:5" ht="14.25">
      <c r="A3730"/>
      <c r="B3730"/>
      <c r="C3730"/>
      <c r="D3730"/>
      <c r="E3730" s="289"/>
    </row>
    <row r="3731" spans="1:5" ht="14.25">
      <c r="A3731"/>
      <c r="B3731"/>
      <c r="C3731"/>
      <c r="D3731"/>
      <c r="E3731" s="289"/>
    </row>
    <row r="3732" spans="1:5" ht="14.25">
      <c r="A3732"/>
      <c r="B3732"/>
      <c r="C3732"/>
      <c r="D3732"/>
      <c r="E3732" s="289"/>
    </row>
    <row r="3733" spans="1:5" ht="14.25">
      <c r="A3733"/>
      <c r="B3733"/>
      <c r="C3733"/>
      <c r="D3733"/>
      <c r="E3733" s="289"/>
    </row>
    <row r="3734" spans="1:5" ht="14.25">
      <c r="A3734"/>
      <c r="B3734"/>
      <c r="C3734"/>
      <c r="D3734"/>
      <c r="E3734" s="289"/>
    </row>
    <row r="3735" spans="1:5" ht="14.25">
      <c r="A3735"/>
      <c r="B3735"/>
      <c r="C3735"/>
      <c r="D3735"/>
      <c r="E3735" s="289"/>
    </row>
    <row r="3736" spans="1:5" ht="14.25">
      <c r="A3736"/>
      <c r="B3736"/>
      <c r="C3736"/>
      <c r="D3736"/>
      <c r="E3736" s="289"/>
    </row>
    <row r="3737" spans="1:5" ht="14.25">
      <c r="A3737"/>
      <c r="B3737"/>
      <c r="C3737"/>
      <c r="D3737"/>
      <c r="E3737" s="289"/>
    </row>
    <row r="3738" spans="1:5" ht="14.25">
      <c r="A3738"/>
      <c r="B3738"/>
      <c r="C3738"/>
      <c r="D3738"/>
      <c r="E3738" s="289"/>
    </row>
    <row r="3739" spans="1:5" ht="14.25">
      <c r="A3739"/>
      <c r="B3739"/>
      <c r="C3739"/>
      <c r="D3739"/>
      <c r="E3739" s="289"/>
    </row>
    <row r="3740" spans="1:5" ht="14.25">
      <c r="A3740"/>
      <c r="B3740"/>
      <c r="C3740"/>
      <c r="D3740"/>
      <c r="E3740" s="289"/>
    </row>
    <row r="3741" spans="1:5" ht="14.25">
      <c r="A3741"/>
      <c r="B3741"/>
      <c r="C3741"/>
      <c r="D3741"/>
      <c r="E3741" s="289"/>
    </row>
    <row r="3742" spans="1:5" ht="14.25">
      <c r="A3742"/>
      <c r="B3742"/>
      <c r="C3742"/>
      <c r="D3742"/>
      <c r="E3742" s="289"/>
    </row>
    <row r="3743" spans="1:5" ht="14.25">
      <c r="A3743"/>
      <c r="B3743"/>
      <c r="C3743"/>
      <c r="D3743"/>
      <c r="E3743" s="289"/>
    </row>
    <row r="3744" spans="1:5" ht="14.25">
      <c r="A3744"/>
      <c r="B3744"/>
      <c r="C3744"/>
      <c r="D3744"/>
      <c r="E3744" s="289"/>
    </row>
    <row r="3745" spans="1:5" ht="14.25">
      <c r="A3745"/>
      <c r="B3745"/>
      <c r="C3745"/>
      <c r="D3745"/>
      <c r="E3745" s="289"/>
    </row>
    <row r="3746" spans="1:5" ht="14.25">
      <c r="A3746"/>
      <c r="B3746"/>
      <c r="C3746"/>
      <c r="D3746"/>
      <c r="E3746" s="289"/>
    </row>
    <row r="3747" spans="1:5" ht="14.25">
      <c r="A3747"/>
      <c r="B3747"/>
      <c r="C3747"/>
      <c r="D3747"/>
      <c r="E3747" s="289"/>
    </row>
    <row r="3748" spans="1:5" ht="14.25">
      <c r="A3748"/>
      <c r="B3748"/>
      <c r="C3748"/>
      <c r="D3748"/>
      <c r="E3748" s="289"/>
    </row>
    <row r="3749" spans="1:5" ht="14.25">
      <c r="A3749"/>
      <c r="B3749"/>
      <c r="C3749"/>
      <c r="D3749"/>
      <c r="E3749" s="289"/>
    </row>
    <row r="3750" spans="1:5" ht="14.25">
      <c r="A3750"/>
      <c r="B3750"/>
      <c r="C3750"/>
      <c r="D3750"/>
      <c r="E3750" s="289"/>
    </row>
    <row r="3751" spans="1:5" ht="14.25">
      <c r="A3751"/>
      <c r="B3751"/>
      <c r="C3751"/>
      <c r="D3751"/>
      <c r="E3751" s="289"/>
    </row>
    <row r="3752" spans="1:5" ht="14.25">
      <c r="A3752"/>
      <c r="B3752"/>
      <c r="C3752"/>
      <c r="D3752"/>
      <c r="E3752" s="289"/>
    </row>
    <row r="3753" spans="1:5" ht="14.25">
      <c r="A3753"/>
      <c r="B3753"/>
      <c r="C3753"/>
      <c r="D3753"/>
      <c r="E3753" s="289"/>
    </row>
    <row r="3754" spans="1:5" ht="14.25">
      <c r="A3754"/>
      <c r="B3754"/>
      <c r="C3754"/>
      <c r="D3754"/>
      <c r="E3754" s="289"/>
    </row>
    <row r="3755" spans="1:5" ht="14.25">
      <c r="A3755"/>
      <c r="B3755"/>
      <c r="C3755"/>
      <c r="D3755"/>
      <c r="E3755" s="289"/>
    </row>
    <row r="3756" spans="1:5" ht="14.25">
      <c r="A3756"/>
      <c r="B3756"/>
      <c r="C3756"/>
      <c r="D3756"/>
      <c r="E3756" s="289"/>
    </row>
    <row r="3757" spans="1:5" ht="14.25">
      <c r="A3757"/>
      <c r="B3757"/>
      <c r="C3757"/>
      <c r="D3757"/>
      <c r="E3757" s="289"/>
    </row>
    <row r="3758" spans="1:5" ht="14.25">
      <c r="A3758"/>
      <c r="B3758"/>
      <c r="C3758"/>
      <c r="D3758"/>
      <c r="E3758" s="289"/>
    </row>
    <row r="3759" spans="1:5" ht="14.25">
      <c r="A3759"/>
      <c r="B3759"/>
      <c r="C3759"/>
      <c r="D3759"/>
      <c r="E3759" s="289"/>
    </row>
    <row r="3760" spans="1:5" ht="14.25">
      <c r="A3760"/>
      <c r="B3760"/>
      <c r="C3760"/>
      <c r="D3760"/>
      <c r="E3760" s="289"/>
    </row>
    <row r="3761" spans="1:5" ht="14.25">
      <c r="A3761"/>
      <c r="B3761"/>
      <c r="C3761"/>
      <c r="D3761"/>
      <c r="E3761" s="289"/>
    </row>
    <row r="3762" spans="1:5" ht="14.25">
      <c r="A3762"/>
      <c r="B3762"/>
      <c r="C3762"/>
      <c r="D3762"/>
      <c r="E3762" s="289"/>
    </row>
    <row r="3763" spans="1:5" ht="14.25">
      <c r="A3763"/>
      <c r="B3763"/>
      <c r="C3763"/>
      <c r="D3763"/>
      <c r="E3763" s="289"/>
    </row>
    <row r="3764" spans="1:5" ht="14.25">
      <c r="A3764"/>
      <c r="B3764"/>
      <c r="C3764"/>
      <c r="D3764"/>
      <c r="E3764" s="289"/>
    </row>
    <row r="3765" spans="1:5" ht="14.25">
      <c r="A3765"/>
      <c r="B3765"/>
      <c r="C3765"/>
      <c r="D3765"/>
      <c r="E3765" s="289"/>
    </row>
    <row r="3766" spans="1:5" ht="14.25">
      <c r="A3766"/>
      <c r="B3766"/>
      <c r="C3766"/>
      <c r="D3766"/>
      <c r="E3766" s="289"/>
    </row>
    <row r="3767" spans="1:5" ht="14.25">
      <c r="A3767"/>
      <c r="B3767"/>
      <c r="C3767"/>
      <c r="D3767"/>
      <c r="E3767" s="289"/>
    </row>
    <row r="3768" spans="1:5" ht="14.25">
      <c r="A3768"/>
      <c r="B3768"/>
      <c r="C3768"/>
      <c r="D3768"/>
      <c r="E3768" s="289"/>
    </row>
    <row r="3769" spans="1:5" ht="14.25">
      <c r="A3769"/>
      <c r="B3769"/>
      <c r="C3769"/>
      <c r="D3769"/>
      <c r="E3769" s="363"/>
    </row>
    <row r="3770" spans="1:5" ht="14.25">
      <c r="A3770"/>
      <c r="B3770"/>
      <c r="C3770"/>
      <c r="D3770"/>
      <c r="E3770" s="363"/>
    </row>
    <row r="3771" spans="1:5" ht="14.25">
      <c r="A3771"/>
      <c r="B3771"/>
      <c r="C3771"/>
      <c r="D3771"/>
      <c r="E3771" s="289"/>
    </row>
    <row r="3772" spans="1:5" ht="14.25">
      <c r="A3772"/>
      <c r="B3772"/>
      <c r="C3772"/>
      <c r="D3772"/>
      <c r="E3772" s="289"/>
    </row>
    <row r="3773" spans="1:5" ht="14.25">
      <c r="A3773"/>
      <c r="B3773"/>
      <c r="C3773"/>
      <c r="D3773"/>
      <c r="E3773" s="289"/>
    </row>
    <row r="3774" spans="1:5" ht="14.25">
      <c r="A3774"/>
      <c r="B3774"/>
      <c r="C3774"/>
      <c r="D3774"/>
      <c r="E3774" s="289"/>
    </row>
    <row r="3775" spans="1:5" ht="14.25">
      <c r="A3775"/>
      <c r="B3775"/>
      <c r="C3775"/>
      <c r="D3775"/>
      <c r="E3775" s="289"/>
    </row>
    <row r="3776" spans="1:5" ht="14.25">
      <c r="A3776"/>
      <c r="B3776"/>
      <c r="C3776"/>
      <c r="D3776"/>
      <c r="E3776" s="289"/>
    </row>
    <row r="3777" spans="1:5" ht="14.25">
      <c r="A3777"/>
      <c r="B3777"/>
      <c r="C3777"/>
      <c r="D3777"/>
      <c r="E3777" s="289"/>
    </row>
    <row r="3778" spans="1:5" ht="14.25">
      <c r="A3778"/>
      <c r="B3778"/>
      <c r="C3778"/>
      <c r="D3778"/>
      <c r="E3778" s="363"/>
    </row>
    <row r="3779" spans="1:5" ht="14.25">
      <c r="A3779"/>
      <c r="B3779"/>
      <c r="C3779"/>
      <c r="D3779"/>
      <c r="E3779" s="363"/>
    </row>
    <row r="3780" spans="1:5" ht="14.25">
      <c r="A3780"/>
      <c r="B3780"/>
      <c r="C3780"/>
      <c r="D3780"/>
      <c r="E3780" s="363"/>
    </row>
    <row r="3781" spans="1:5" ht="14.25">
      <c r="A3781"/>
      <c r="B3781"/>
      <c r="C3781"/>
      <c r="D3781"/>
      <c r="E3781" s="289"/>
    </row>
    <row r="3782" spans="1:5" ht="14.25">
      <c r="A3782"/>
      <c r="B3782"/>
      <c r="C3782"/>
      <c r="D3782"/>
      <c r="E3782" s="289"/>
    </row>
    <row r="3783" spans="1:5" ht="14.25">
      <c r="A3783"/>
      <c r="B3783"/>
      <c r="C3783"/>
      <c r="D3783"/>
      <c r="E3783" s="289"/>
    </row>
    <row r="3784" spans="1:5" ht="14.25">
      <c r="A3784"/>
      <c r="B3784"/>
      <c r="C3784"/>
      <c r="D3784"/>
      <c r="E3784" s="289"/>
    </row>
    <row r="3785" spans="1:5" ht="14.25">
      <c r="A3785"/>
      <c r="B3785"/>
      <c r="C3785"/>
      <c r="D3785"/>
      <c r="E3785" s="289"/>
    </row>
    <row r="3786" spans="1:5" ht="14.25">
      <c r="A3786"/>
      <c r="B3786"/>
      <c r="C3786"/>
      <c r="D3786"/>
      <c r="E3786" s="289"/>
    </row>
    <row r="3787" spans="1:5" ht="14.25">
      <c r="A3787"/>
      <c r="B3787"/>
      <c r="C3787"/>
      <c r="D3787"/>
      <c r="E3787" s="289"/>
    </row>
    <row r="3788" spans="1:5" ht="14.25">
      <c r="A3788"/>
      <c r="B3788"/>
      <c r="C3788"/>
      <c r="D3788"/>
      <c r="E3788" s="289"/>
    </row>
    <row r="3789" spans="1:5" ht="14.25">
      <c r="A3789"/>
      <c r="B3789"/>
      <c r="C3789"/>
      <c r="D3789"/>
      <c r="E3789" s="289"/>
    </row>
    <row r="3790" spans="1:5" ht="14.25">
      <c r="A3790"/>
      <c r="B3790"/>
      <c r="C3790"/>
      <c r="D3790"/>
      <c r="E3790" s="289"/>
    </row>
    <row r="3791" spans="1:5" ht="14.25">
      <c r="A3791"/>
      <c r="B3791"/>
      <c r="C3791"/>
      <c r="D3791"/>
      <c r="E3791" s="289"/>
    </row>
    <row r="3792" spans="1:5" ht="14.25">
      <c r="A3792"/>
      <c r="B3792"/>
      <c r="C3792"/>
      <c r="D3792"/>
      <c r="E3792" s="289"/>
    </row>
    <row r="3793" spans="1:5" ht="14.25">
      <c r="A3793"/>
      <c r="B3793"/>
      <c r="C3793"/>
      <c r="D3793"/>
      <c r="E3793" s="289"/>
    </row>
    <row r="3794" spans="1:5" ht="14.25">
      <c r="A3794"/>
      <c r="B3794"/>
      <c r="C3794"/>
      <c r="D3794"/>
      <c r="E3794" s="289"/>
    </row>
    <row r="3795" spans="1:5" ht="14.25">
      <c r="A3795"/>
      <c r="B3795"/>
      <c r="C3795"/>
      <c r="D3795"/>
      <c r="E3795" s="289"/>
    </row>
    <row r="3796" spans="1:5" ht="14.25">
      <c r="A3796"/>
      <c r="B3796"/>
      <c r="C3796"/>
      <c r="D3796"/>
      <c r="E3796" s="289"/>
    </row>
    <row r="3797" spans="1:5" ht="14.25">
      <c r="A3797"/>
      <c r="B3797"/>
      <c r="C3797"/>
      <c r="D3797"/>
      <c r="E3797" s="289"/>
    </row>
    <row r="3798" spans="1:5" ht="14.25">
      <c r="A3798"/>
      <c r="B3798"/>
      <c r="C3798"/>
      <c r="D3798"/>
      <c r="E3798" s="289"/>
    </row>
    <row r="3799" spans="1:5" ht="14.25">
      <c r="A3799"/>
      <c r="B3799"/>
      <c r="C3799"/>
      <c r="D3799"/>
      <c r="E3799" s="289"/>
    </row>
    <row r="3800" spans="1:5" ht="14.25">
      <c r="A3800"/>
      <c r="B3800"/>
      <c r="C3800"/>
      <c r="D3800"/>
      <c r="E3800" s="289"/>
    </row>
    <row r="3801" spans="1:5" ht="14.25">
      <c r="A3801"/>
      <c r="B3801"/>
      <c r="C3801"/>
      <c r="D3801"/>
      <c r="E3801" s="289"/>
    </row>
    <row r="3802" spans="1:5" ht="14.25">
      <c r="A3802"/>
      <c r="B3802"/>
      <c r="C3802"/>
      <c r="D3802"/>
      <c r="E3802" s="289"/>
    </row>
    <row r="3803" spans="1:5" ht="14.25">
      <c r="A3803"/>
      <c r="B3803"/>
      <c r="C3803"/>
      <c r="D3803"/>
      <c r="E3803" s="289"/>
    </row>
    <row r="3804" spans="1:5" ht="14.25">
      <c r="A3804"/>
      <c r="B3804"/>
      <c r="C3804"/>
      <c r="D3804"/>
      <c r="E3804" s="289"/>
    </row>
    <row r="3805" spans="1:5" ht="14.25">
      <c r="A3805"/>
      <c r="B3805"/>
      <c r="C3805"/>
      <c r="D3805"/>
      <c r="E3805" s="363"/>
    </row>
    <row r="3806" spans="1:5" ht="14.25">
      <c r="A3806"/>
      <c r="B3806"/>
      <c r="C3806"/>
      <c r="D3806"/>
      <c r="E3806" s="363"/>
    </row>
    <row r="3807" spans="1:5" ht="14.25">
      <c r="A3807"/>
      <c r="B3807"/>
      <c r="C3807"/>
      <c r="D3807"/>
      <c r="E3807" s="363"/>
    </row>
    <row r="3808" spans="1:5" ht="14.25">
      <c r="A3808"/>
      <c r="B3808"/>
      <c r="C3808"/>
      <c r="D3808"/>
      <c r="E3808" s="363"/>
    </row>
    <row r="3809" spans="1:5" ht="14.25">
      <c r="A3809"/>
      <c r="B3809"/>
      <c r="C3809"/>
      <c r="D3809"/>
      <c r="E3809" s="363"/>
    </row>
    <row r="3810" spans="1:5" ht="14.25">
      <c r="A3810"/>
      <c r="B3810"/>
      <c r="C3810"/>
      <c r="D3810"/>
      <c r="E3810" s="363"/>
    </row>
    <row r="3811" spans="1:5" ht="14.25">
      <c r="A3811"/>
      <c r="B3811"/>
      <c r="C3811"/>
      <c r="D3811"/>
      <c r="E3811" s="363"/>
    </row>
    <row r="3812" spans="1:5" ht="14.25">
      <c r="A3812"/>
      <c r="B3812"/>
      <c r="C3812"/>
      <c r="D3812"/>
      <c r="E3812" s="363"/>
    </row>
    <row r="3813" spans="1:5" ht="14.25">
      <c r="A3813"/>
      <c r="B3813"/>
      <c r="C3813"/>
      <c r="D3813"/>
      <c r="E3813" s="363"/>
    </row>
    <row r="3814" spans="1:5" ht="14.25">
      <c r="A3814"/>
      <c r="B3814"/>
      <c r="C3814"/>
      <c r="D3814"/>
      <c r="E3814" s="363"/>
    </row>
    <row r="3815" spans="1:5" ht="14.25">
      <c r="A3815"/>
      <c r="B3815"/>
      <c r="C3815"/>
      <c r="D3815"/>
      <c r="E3815" s="289"/>
    </row>
    <row r="3816" spans="1:5" ht="14.25">
      <c r="A3816"/>
      <c r="B3816"/>
      <c r="C3816"/>
      <c r="D3816"/>
      <c r="E3816" s="289"/>
    </row>
    <row r="3817" spans="1:5" ht="14.25">
      <c r="A3817"/>
      <c r="B3817"/>
      <c r="C3817"/>
      <c r="D3817"/>
      <c r="E3817" s="363"/>
    </row>
    <row r="3818" spans="1:5" ht="14.25">
      <c r="A3818"/>
      <c r="B3818"/>
      <c r="C3818"/>
      <c r="D3818"/>
      <c r="E3818" s="289"/>
    </row>
    <row r="3819" spans="1:5" ht="14.25">
      <c r="A3819"/>
      <c r="B3819"/>
      <c r="C3819"/>
      <c r="D3819"/>
      <c r="E3819" s="289"/>
    </row>
    <row r="3820" spans="1:5" ht="14.25">
      <c r="A3820"/>
      <c r="B3820"/>
      <c r="C3820"/>
      <c r="D3820"/>
      <c r="E3820" s="363"/>
    </row>
    <row r="3821" spans="1:5" ht="14.25">
      <c r="A3821"/>
      <c r="B3821"/>
      <c r="C3821"/>
      <c r="D3821"/>
      <c r="E3821" s="363"/>
    </row>
    <row r="3822" spans="1:5" ht="14.25">
      <c r="A3822"/>
      <c r="B3822"/>
      <c r="C3822"/>
      <c r="D3822"/>
      <c r="E3822" s="289"/>
    </row>
    <row r="3823" spans="1:5" ht="14.25">
      <c r="A3823"/>
      <c r="B3823"/>
      <c r="C3823"/>
      <c r="D3823"/>
      <c r="E3823" s="289"/>
    </row>
    <row r="3824" spans="1:5" ht="14.25">
      <c r="A3824"/>
      <c r="B3824"/>
      <c r="C3824"/>
      <c r="D3824"/>
      <c r="E3824" s="289"/>
    </row>
    <row r="3825" spans="1:5" ht="14.25">
      <c r="A3825"/>
      <c r="B3825"/>
      <c r="C3825"/>
      <c r="D3825"/>
      <c r="E3825" s="289"/>
    </row>
    <row r="3826" spans="1:5" ht="14.25">
      <c r="A3826"/>
      <c r="B3826"/>
      <c r="C3826"/>
      <c r="D3826"/>
      <c r="E3826" s="289"/>
    </row>
    <row r="3827" spans="1:5" ht="14.25">
      <c r="A3827"/>
      <c r="B3827"/>
      <c r="C3827"/>
      <c r="D3827"/>
      <c r="E3827" s="289"/>
    </row>
    <row r="3828" spans="1:5" ht="14.25">
      <c r="A3828"/>
      <c r="B3828"/>
      <c r="C3828"/>
      <c r="D3828"/>
      <c r="E3828" s="289"/>
    </row>
    <row r="3829" spans="1:5" ht="14.25">
      <c r="A3829"/>
      <c r="B3829"/>
      <c r="C3829"/>
      <c r="D3829"/>
      <c r="E3829" s="289"/>
    </row>
    <row r="3830" spans="1:5" ht="14.25">
      <c r="A3830"/>
      <c r="B3830"/>
      <c r="C3830"/>
      <c r="D3830"/>
      <c r="E3830" s="289"/>
    </row>
    <row r="3831" spans="1:5" ht="14.25">
      <c r="A3831"/>
      <c r="B3831"/>
      <c r="C3831"/>
      <c r="D3831"/>
      <c r="E3831" s="289"/>
    </row>
    <row r="3832" spans="1:5" ht="14.25">
      <c r="A3832"/>
      <c r="B3832"/>
      <c r="C3832"/>
      <c r="D3832"/>
      <c r="E3832" s="289"/>
    </row>
    <row r="3833" spans="1:5" ht="14.25">
      <c r="A3833"/>
      <c r="B3833"/>
      <c r="C3833"/>
      <c r="D3833"/>
      <c r="E3833" s="289"/>
    </row>
    <row r="3834" spans="1:5" ht="14.25">
      <c r="A3834"/>
      <c r="B3834"/>
      <c r="C3834"/>
      <c r="D3834"/>
      <c r="E3834" s="289"/>
    </row>
    <row r="3835" spans="1:5" ht="14.25">
      <c r="A3835"/>
      <c r="B3835"/>
      <c r="C3835"/>
      <c r="D3835"/>
      <c r="E3835" s="289"/>
    </row>
    <row r="3836" spans="1:5" ht="14.25">
      <c r="A3836"/>
      <c r="B3836"/>
      <c r="C3836"/>
      <c r="D3836"/>
      <c r="E3836" s="289"/>
    </row>
    <row r="3837" spans="1:5" ht="14.25">
      <c r="A3837"/>
      <c r="B3837"/>
      <c r="C3837"/>
      <c r="D3837"/>
      <c r="E3837" s="289"/>
    </row>
    <row r="3838" spans="1:5" ht="14.25">
      <c r="A3838"/>
      <c r="B3838"/>
      <c r="C3838"/>
      <c r="D3838"/>
      <c r="E3838" s="289"/>
    </row>
    <row r="3839" spans="1:5" ht="14.25">
      <c r="A3839"/>
      <c r="B3839"/>
      <c r="C3839"/>
      <c r="D3839"/>
      <c r="E3839" s="289"/>
    </row>
    <row r="3840" spans="1:5" ht="14.25">
      <c r="A3840"/>
      <c r="B3840"/>
      <c r="C3840"/>
      <c r="D3840"/>
      <c r="E3840" s="289"/>
    </row>
    <row r="3841" spans="1:5" ht="14.25">
      <c r="A3841"/>
      <c r="B3841"/>
      <c r="C3841"/>
      <c r="D3841"/>
      <c r="E3841" s="289"/>
    </row>
    <row r="3842" spans="1:5" ht="14.25">
      <c r="A3842"/>
      <c r="B3842"/>
      <c r="C3842"/>
      <c r="D3842"/>
      <c r="E3842" s="289"/>
    </row>
    <row r="3843" spans="1:5" ht="14.25">
      <c r="A3843"/>
      <c r="B3843"/>
      <c r="C3843"/>
      <c r="D3843"/>
      <c r="E3843" s="289"/>
    </row>
    <row r="3844" spans="1:5" ht="14.25">
      <c r="A3844"/>
      <c r="B3844"/>
      <c r="C3844"/>
      <c r="D3844"/>
      <c r="E3844" s="289"/>
    </row>
    <row r="3845" spans="1:5" ht="14.25">
      <c r="A3845"/>
      <c r="B3845"/>
      <c r="C3845"/>
      <c r="D3845"/>
      <c r="E3845" s="289"/>
    </row>
    <row r="3846" spans="1:5" ht="14.25">
      <c r="A3846"/>
      <c r="B3846"/>
      <c r="C3846"/>
      <c r="D3846"/>
      <c r="E3846" s="289"/>
    </row>
    <row r="3847" spans="1:5" ht="14.25">
      <c r="A3847"/>
      <c r="B3847"/>
      <c r="C3847"/>
      <c r="D3847"/>
      <c r="E3847" s="289"/>
    </row>
    <row r="3848" spans="1:5" ht="14.25">
      <c r="A3848"/>
      <c r="B3848"/>
      <c r="C3848"/>
      <c r="D3848"/>
      <c r="E3848" s="289"/>
    </row>
    <row r="3849" spans="1:5" ht="14.25">
      <c r="A3849"/>
      <c r="B3849"/>
      <c r="C3849"/>
      <c r="D3849"/>
      <c r="E3849" s="289"/>
    </row>
    <row r="3850" spans="1:5" ht="14.25">
      <c r="A3850"/>
      <c r="B3850"/>
      <c r="C3850"/>
      <c r="D3850"/>
      <c r="E3850" s="289"/>
    </row>
    <row r="3851" spans="1:5" ht="14.25">
      <c r="A3851"/>
      <c r="B3851"/>
      <c r="C3851"/>
      <c r="D3851"/>
      <c r="E3851" s="289"/>
    </row>
    <row r="3852" spans="1:5" ht="14.25">
      <c r="A3852"/>
      <c r="B3852"/>
      <c r="C3852"/>
      <c r="D3852"/>
      <c r="E3852" s="289"/>
    </row>
    <row r="3853" spans="1:5" ht="14.25">
      <c r="A3853"/>
      <c r="B3853"/>
      <c r="C3853"/>
      <c r="D3853"/>
      <c r="E3853" s="289"/>
    </row>
    <row r="3854" spans="1:5" ht="14.25">
      <c r="A3854"/>
      <c r="B3854"/>
      <c r="C3854"/>
      <c r="D3854"/>
      <c r="E3854" s="289"/>
    </row>
    <row r="3855" spans="1:5" ht="14.25">
      <c r="A3855"/>
      <c r="B3855"/>
      <c r="C3855"/>
      <c r="D3855"/>
      <c r="E3855" s="363"/>
    </row>
    <row r="3856" spans="1:5" ht="14.25">
      <c r="A3856"/>
      <c r="B3856"/>
      <c r="C3856"/>
      <c r="D3856"/>
      <c r="E3856" s="363"/>
    </row>
    <row r="3857" spans="1:5" ht="14.25">
      <c r="A3857"/>
      <c r="B3857"/>
      <c r="C3857"/>
      <c r="D3857"/>
      <c r="E3857" s="363"/>
    </row>
    <row r="3858" spans="1:5" ht="14.25">
      <c r="A3858"/>
      <c r="B3858"/>
      <c r="C3858"/>
      <c r="D3858"/>
      <c r="E3858" s="289"/>
    </row>
    <row r="3859" spans="1:5" ht="14.25">
      <c r="A3859"/>
      <c r="B3859"/>
      <c r="C3859"/>
      <c r="D3859"/>
      <c r="E3859" s="289"/>
    </row>
    <row r="3860" spans="1:5" ht="14.25">
      <c r="A3860"/>
      <c r="B3860"/>
      <c r="C3860"/>
      <c r="D3860"/>
      <c r="E3860" s="289"/>
    </row>
    <row r="3861" spans="1:5" ht="14.25">
      <c r="A3861"/>
      <c r="B3861"/>
      <c r="C3861"/>
      <c r="D3861"/>
      <c r="E3861" s="289"/>
    </row>
    <row r="3862" spans="1:5" ht="14.25">
      <c r="A3862"/>
      <c r="B3862"/>
      <c r="C3862"/>
      <c r="D3862"/>
      <c r="E3862" s="289"/>
    </row>
    <row r="3863" spans="1:5" ht="14.25">
      <c r="A3863"/>
      <c r="B3863"/>
      <c r="C3863"/>
      <c r="D3863"/>
      <c r="E3863" s="363"/>
    </row>
    <row r="3864" spans="1:5" ht="14.25">
      <c r="A3864"/>
      <c r="B3864"/>
      <c r="C3864"/>
      <c r="D3864"/>
      <c r="E3864" s="363"/>
    </row>
    <row r="3865" spans="1:5" ht="14.25">
      <c r="A3865"/>
      <c r="B3865"/>
      <c r="C3865"/>
      <c r="D3865"/>
      <c r="E3865" s="289"/>
    </row>
    <row r="3866" spans="1:5" ht="14.25">
      <c r="A3866"/>
      <c r="B3866"/>
      <c r="C3866"/>
      <c r="D3866"/>
      <c r="E3866" s="363"/>
    </row>
    <row r="3867" spans="1:5" ht="14.25">
      <c r="A3867"/>
      <c r="B3867"/>
      <c r="C3867"/>
      <c r="D3867"/>
      <c r="E3867" s="289"/>
    </row>
    <row r="3868" spans="1:5" ht="14.25">
      <c r="A3868"/>
      <c r="B3868"/>
      <c r="C3868"/>
      <c r="D3868"/>
      <c r="E3868" s="363"/>
    </row>
    <row r="3869" spans="1:5" ht="14.25">
      <c r="A3869"/>
      <c r="B3869"/>
      <c r="C3869"/>
      <c r="D3869"/>
      <c r="E3869" s="289"/>
    </row>
    <row r="3870" spans="1:5" ht="14.25">
      <c r="A3870"/>
      <c r="B3870"/>
      <c r="C3870"/>
      <c r="D3870"/>
      <c r="E3870" s="289"/>
    </row>
    <row r="3871" spans="1:5" ht="14.25">
      <c r="A3871"/>
      <c r="B3871"/>
      <c r="C3871"/>
      <c r="D3871"/>
      <c r="E3871" s="289"/>
    </row>
    <row r="3872" spans="1:5" ht="14.25">
      <c r="A3872"/>
      <c r="B3872"/>
      <c r="C3872"/>
      <c r="D3872"/>
      <c r="E3872" s="289"/>
    </row>
    <row r="3873" spans="1:5" ht="14.25">
      <c r="A3873"/>
      <c r="B3873"/>
      <c r="C3873"/>
      <c r="D3873"/>
      <c r="E3873" s="289"/>
    </row>
    <row r="3874" spans="1:5" ht="14.25">
      <c r="A3874"/>
      <c r="B3874"/>
      <c r="C3874"/>
      <c r="D3874"/>
      <c r="E3874" s="289"/>
    </row>
    <row r="3875" spans="1:5" ht="14.25">
      <c r="A3875"/>
      <c r="B3875"/>
      <c r="C3875"/>
      <c r="D3875"/>
      <c r="E3875" s="289"/>
    </row>
    <row r="3876" spans="1:5" ht="14.25">
      <c r="A3876"/>
      <c r="B3876"/>
      <c r="C3876"/>
      <c r="D3876"/>
      <c r="E3876" s="289"/>
    </row>
    <row r="3877" spans="1:5" ht="14.25">
      <c r="A3877"/>
      <c r="B3877"/>
      <c r="C3877"/>
      <c r="D3877"/>
      <c r="E3877" s="289"/>
    </row>
    <row r="3878" spans="1:5" ht="14.25">
      <c r="A3878"/>
      <c r="B3878"/>
      <c r="C3878"/>
      <c r="D3878"/>
      <c r="E3878" s="289"/>
    </row>
    <row r="3879" spans="1:5" ht="14.25">
      <c r="A3879"/>
      <c r="B3879"/>
      <c r="C3879"/>
      <c r="D3879"/>
      <c r="E3879" s="289"/>
    </row>
    <row r="3880" spans="1:5" ht="14.25">
      <c r="A3880"/>
      <c r="B3880"/>
      <c r="C3880"/>
      <c r="D3880"/>
      <c r="E3880" s="289"/>
    </row>
    <row r="3881" spans="1:5" ht="14.25">
      <c r="A3881"/>
      <c r="B3881"/>
      <c r="C3881"/>
      <c r="D3881"/>
      <c r="E3881" s="363"/>
    </row>
    <row r="3882" spans="1:5" ht="14.25">
      <c r="A3882"/>
      <c r="B3882"/>
      <c r="C3882"/>
      <c r="D3882"/>
      <c r="E3882" s="363"/>
    </row>
    <row r="3883" spans="1:5" ht="14.25">
      <c r="A3883"/>
      <c r="B3883"/>
      <c r="C3883"/>
      <c r="D3883"/>
      <c r="E3883" s="363"/>
    </row>
    <row r="3884" spans="1:5" ht="14.25">
      <c r="A3884"/>
      <c r="B3884"/>
      <c r="C3884"/>
      <c r="D3884"/>
      <c r="E3884" s="289"/>
    </row>
    <row r="3885" spans="1:5" ht="14.25">
      <c r="A3885"/>
      <c r="B3885"/>
      <c r="C3885"/>
      <c r="D3885"/>
      <c r="E3885" s="289"/>
    </row>
    <row r="3886" spans="1:5" ht="14.25">
      <c r="A3886"/>
      <c r="B3886"/>
      <c r="C3886"/>
      <c r="D3886"/>
      <c r="E3886" s="289"/>
    </row>
    <row r="3887" spans="1:5" ht="14.25">
      <c r="A3887"/>
      <c r="B3887"/>
      <c r="C3887"/>
      <c r="D3887"/>
      <c r="E3887" s="289"/>
    </row>
    <row r="3888" spans="1:5" ht="14.25">
      <c r="A3888"/>
      <c r="B3888"/>
      <c r="C3888"/>
      <c r="D3888"/>
      <c r="E3888" s="289"/>
    </row>
    <row r="3889" spans="1:5" ht="14.25">
      <c r="A3889"/>
      <c r="B3889"/>
      <c r="C3889"/>
      <c r="D3889"/>
      <c r="E3889" s="289"/>
    </row>
    <row r="3890" spans="1:5" ht="14.25">
      <c r="A3890"/>
      <c r="B3890"/>
      <c r="C3890"/>
      <c r="D3890"/>
      <c r="E3890" s="363"/>
    </row>
    <row r="3891" spans="1:5" ht="14.25">
      <c r="A3891"/>
      <c r="B3891"/>
      <c r="C3891"/>
      <c r="D3891"/>
      <c r="E3891" s="289"/>
    </row>
    <row r="3892" spans="1:5" ht="14.25">
      <c r="A3892"/>
      <c r="B3892"/>
      <c r="C3892"/>
      <c r="D3892"/>
      <c r="E3892" s="363"/>
    </row>
    <row r="3893" spans="1:5" ht="14.25">
      <c r="A3893"/>
      <c r="B3893"/>
      <c r="C3893"/>
      <c r="D3893"/>
      <c r="E3893" s="289"/>
    </row>
    <row r="3894" spans="1:5" ht="14.25">
      <c r="A3894"/>
      <c r="B3894"/>
      <c r="C3894"/>
      <c r="D3894"/>
      <c r="E3894" s="289"/>
    </row>
    <row r="3895" spans="1:5" ht="14.25">
      <c r="A3895"/>
      <c r="B3895"/>
      <c r="C3895"/>
      <c r="D3895"/>
      <c r="E3895" s="289"/>
    </row>
    <row r="3896" spans="1:5" ht="14.25">
      <c r="A3896"/>
      <c r="B3896"/>
      <c r="C3896"/>
      <c r="D3896"/>
      <c r="E3896" s="289"/>
    </row>
    <row r="3897" spans="1:5" ht="14.25">
      <c r="A3897"/>
      <c r="B3897"/>
      <c r="C3897"/>
      <c r="D3897"/>
      <c r="E3897" s="289"/>
    </row>
    <row r="3898" spans="1:5" ht="14.25">
      <c r="A3898"/>
      <c r="B3898"/>
      <c r="C3898"/>
      <c r="D3898"/>
      <c r="E3898" s="289"/>
    </row>
    <row r="3899" spans="1:5" ht="14.25">
      <c r="A3899"/>
      <c r="B3899"/>
      <c r="C3899"/>
      <c r="D3899"/>
      <c r="E3899" s="289"/>
    </row>
    <row r="3900" spans="1:5" ht="14.25">
      <c r="A3900"/>
      <c r="B3900"/>
      <c r="C3900"/>
      <c r="D3900"/>
      <c r="E3900" s="289"/>
    </row>
    <row r="3901" spans="1:5" ht="14.25">
      <c r="A3901"/>
      <c r="B3901"/>
      <c r="C3901"/>
      <c r="D3901"/>
      <c r="E3901" s="289"/>
    </row>
    <row r="3902" spans="1:5" ht="14.25">
      <c r="A3902"/>
      <c r="B3902"/>
      <c r="C3902"/>
      <c r="D3902"/>
      <c r="E3902" s="289"/>
    </row>
    <row r="3903" spans="1:5" ht="14.25">
      <c r="A3903"/>
      <c r="B3903"/>
      <c r="C3903"/>
      <c r="D3903"/>
      <c r="E3903" s="289"/>
    </row>
    <row r="3904" spans="1:5" ht="14.25">
      <c r="A3904"/>
      <c r="B3904"/>
      <c r="C3904"/>
      <c r="D3904"/>
      <c r="E3904" s="289"/>
    </row>
    <row r="3905" spans="1:5" ht="14.25">
      <c r="A3905"/>
      <c r="B3905"/>
      <c r="C3905"/>
      <c r="D3905"/>
      <c r="E3905" s="289"/>
    </row>
    <row r="3906" spans="1:5" ht="14.25">
      <c r="A3906"/>
      <c r="B3906"/>
      <c r="C3906"/>
      <c r="D3906"/>
      <c r="E3906" s="289"/>
    </row>
    <row r="3907" spans="1:5" ht="14.25">
      <c r="A3907"/>
      <c r="B3907"/>
      <c r="C3907"/>
      <c r="D3907"/>
      <c r="E3907" s="289"/>
    </row>
    <row r="3908" spans="1:5" ht="14.25">
      <c r="A3908"/>
      <c r="B3908"/>
      <c r="C3908"/>
      <c r="D3908"/>
      <c r="E3908" s="289"/>
    </row>
    <row r="3909" spans="1:5" ht="14.25">
      <c r="A3909"/>
      <c r="B3909"/>
      <c r="C3909"/>
      <c r="D3909"/>
      <c r="E3909" s="289"/>
    </row>
    <row r="3910" spans="1:5" ht="14.25">
      <c r="A3910"/>
      <c r="B3910"/>
      <c r="C3910"/>
      <c r="D3910"/>
      <c r="E3910" s="289"/>
    </row>
    <row r="3911" spans="1:5" ht="14.25">
      <c r="A3911"/>
      <c r="B3911"/>
      <c r="C3911"/>
      <c r="D3911"/>
      <c r="E3911" s="289"/>
    </row>
    <row r="3912" spans="1:5" ht="14.25">
      <c r="A3912"/>
      <c r="B3912"/>
      <c r="C3912"/>
      <c r="D3912"/>
      <c r="E3912" s="289"/>
    </row>
    <row r="3913" spans="1:5" ht="14.25">
      <c r="A3913"/>
      <c r="B3913"/>
      <c r="C3913"/>
      <c r="D3913"/>
      <c r="E3913" s="289"/>
    </row>
    <row r="3914" spans="1:5" ht="14.25">
      <c r="A3914"/>
      <c r="B3914"/>
      <c r="C3914"/>
      <c r="D3914"/>
      <c r="E3914" s="289"/>
    </row>
    <row r="3915" spans="1:5" ht="14.25">
      <c r="A3915"/>
      <c r="B3915"/>
      <c r="C3915"/>
      <c r="D3915"/>
      <c r="E3915" s="289"/>
    </row>
    <row r="3916" spans="1:5" ht="14.25">
      <c r="A3916"/>
      <c r="B3916"/>
      <c r="C3916"/>
      <c r="D3916"/>
      <c r="E3916" s="289"/>
    </row>
    <row r="3917" spans="1:5" ht="14.25">
      <c r="A3917"/>
      <c r="B3917"/>
      <c r="C3917"/>
      <c r="D3917"/>
      <c r="E3917" s="289"/>
    </row>
    <row r="3918" spans="1:5" ht="14.25">
      <c r="A3918"/>
      <c r="B3918"/>
      <c r="C3918"/>
      <c r="D3918"/>
      <c r="E3918" s="289"/>
    </row>
    <row r="3919" spans="1:5" ht="14.25">
      <c r="A3919"/>
      <c r="B3919"/>
      <c r="C3919"/>
      <c r="D3919"/>
      <c r="E3919" s="289"/>
    </row>
    <row r="3920" spans="1:5" ht="14.25">
      <c r="A3920"/>
      <c r="B3920"/>
      <c r="C3920"/>
      <c r="D3920"/>
      <c r="E3920" s="289"/>
    </row>
    <row r="3921" spans="1:5" ht="14.25">
      <c r="A3921"/>
      <c r="B3921"/>
      <c r="C3921"/>
      <c r="D3921"/>
      <c r="E3921" s="289"/>
    </row>
    <row r="3922" spans="1:5" ht="14.25">
      <c r="A3922"/>
      <c r="B3922"/>
      <c r="C3922"/>
      <c r="D3922"/>
      <c r="E3922" s="289"/>
    </row>
    <row r="3923" spans="1:5" ht="14.25">
      <c r="A3923"/>
      <c r="B3923"/>
      <c r="C3923"/>
      <c r="D3923"/>
      <c r="E3923" s="289"/>
    </row>
    <row r="3924" spans="1:5" ht="14.25">
      <c r="A3924"/>
      <c r="B3924"/>
      <c r="C3924"/>
      <c r="D3924"/>
      <c r="E3924" s="363"/>
    </row>
    <row r="3925" spans="1:5" ht="14.25">
      <c r="A3925"/>
      <c r="B3925"/>
      <c r="C3925"/>
      <c r="D3925"/>
      <c r="E3925" s="289"/>
    </row>
    <row r="3926" spans="1:5" ht="14.25">
      <c r="A3926"/>
      <c r="B3926"/>
      <c r="C3926"/>
      <c r="D3926"/>
      <c r="E3926" s="289"/>
    </row>
    <row r="3927" spans="1:5" ht="14.25">
      <c r="A3927"/>
      <c r="B3927"/>
      <c r="C3927"/>
      <c r="D3927"/>
      <c r="E3927" s="289"/>
    </row>
    <row r="3928" spans="1:5" ht="14.25">
      <c r="A3928"/>
      <c r="B3928"/>
      <c r="C3928"/>
      <c r="D3928"/>
      <c r="E3928" s="289"/>
    </row>
    <row r="3929" spans="1:5" ht="14.25">
      <c r="A3929"/>
      <c r="B3929"/>
      <c r="C3929"/>
      <c r="D3929"/>
      <c r="E3929" s="289"/>
    </row>
    <row r="3930" spans="1:5" ht="14.25">
      <c r="A3930"/>
      <c r="B3930"/>
      <c r="C3930"/>
      <c r="D3930"/>
      <c r="E3930" s="289"/>
    </row>
    <row r="3931" spans="1:5" ht="14.25">
      <c r="A3931"/>
      <c r="B3931"/>
      <c r="C3931"/>
      <c r="D3931"/>
      <c r="E3931" s="289"/>
    </row>
    <row r="3932" spans="1:5" ht="14.25">
      <c r="A3932"/>
      <c r="B3932"/>
      <c r="C3932"/>
      <c r="D3932"/>
      <c r="E3932" s="289"/>
    </row>
    <row r="3933" spans="1:5" ht="14.25">
      <c r="A3933"/>
      <c r="B3933"/>
      <c r="C3933"/>
      <c r="D3933"/>
      <c r="E3933" s="289"/>
    </row>
    <row r="3934" spans="1:5" ht="14.25">
      <c r="A3934"/>
      <c r="B3934"/>
      <c r="C3934"/>
      <c r="D3934"/>
      <c r="E3934" s="289"/>
    </row>
    <row r="3935" spans="1:5" ht="14.25">
      <c r="A3935"/>
      <c r="B3935"/>
      <c r="C3935"/>
      <c r="D3935"/>
      <c r="E3935" s="289"/>
    </row>
    <row r="3936" spans="1:5" ht="14.25">
      <c r="A3936"/>
      <c r="B3936"/>
      <c r="C3936"/>
      <c r="D3936"/>
      <c r="E3936" s="289"/>
    </row>
    <row r="3937" spans="1:5" ht="14.25">
      <c r="A3937"/>
      <c r="B3937"/>
      <c r="C3937"/>
      <c r="D3937"/>
      <c r="E3937" s="289"/>
    </row>
    <row r="3938" spans="1:5" ht="14.25">
      <c r="A3938"/>
      <c r="B3938"/>
      <c r="C3938"/>
      <c r="D3938"/>
      <c r="E3938" s="289"/>
    </row>
    <row r="3939" spans="1:5" ht="14.25">
      <c r="A3939"/>
      <c r="B3939"/>
      <c r="C3939"/>
      <c r="D3939"/>
      <c r="E3939" s="363"/>
    </row>
    <row r="3940" spans="1:5" ht="14.25">
      <c r="A3940"/>
      <c r="B3940"/>
      <c r="C3940"/>
      <c r="D3940"/>
      <c r="E3940" s="289"/>
    </row>
    <row r="3941" spans="1:5" ht="14.25">
      <c r="A3941"/>
      <c r="B3941"/>
      <c r="C3941"/>
      <c r="D3941"/>
      <c r="E3941" s="363"/>
    </row>
    <row r="3942" spans="1:5" ht="14.25">
      <c r="A3942"/>
      <c r="B3942"/>
      <c r="C3942"/>
      <c r="D3942"/>
      <c r="E3942" s="289"/>
    </row>
    <row r="3943" spans="1:5" ht="14.25">
      <c r="A3943"/>
      <c r="B3943"/>
      <c r="C3943"/>
      <c r="D3943"/>
      <c r="E3943" s="289"/>
    </row>
    <row r="3944" spans="1:5" ht="14.25">
      <c r="A3944"/>
      <c r="B3944"/>
      <c r="C3944"/>
      <c r="D3944"/>
      <c r="E3944" s="363"/>
    </row>
    <row r="3945" spans="1:5" ht="14.25">
      <c r="A3945"/>
      <c r="B3945"/>
      <c r="C3945"/>
      <c r="D3945"/>
      <c r="E3945" s="289"/>
    </row>
    <row r="3946" spans="1:5" ht="14.25">
      <c r="A3946"/>
      <c r="B3946"/>
      <c r="C3946"/>
      <c r="D3946"/>
      <c r="E3946" s="289"/>
    </row>
    <row r="3947" spans="1:5" ht="14.25">
      <c r="A3947"/>
      <c r="B3947"/>
      <c r="C3947"/>
      <c r="D3947"/>
      <c r="E3947" s="289"/>
    </row>
    <row r="3948" spans="1:5" ht="14.25">
      <c r="A3948"/>
      <c r="B3948"/>
      <c r="C3948"/>
      <c r="D3948"/>
      <c r="E3948" s="289"/>
    </row>
    <row r="3949" spans="1:5" ht="14.25">
      <c r="A3949"/>
      <c r="B3949"/>
      <c r="C3949"/>
      <c r="D3949"/>
      <c r="E3949" s="289"/>
    </row>
    <row r="3950" spans="1:5" ht="14.25">
      <c r="A3950"/>
      <c r="B3950"/>
      <c r="C3950"/>
      <c r="D3950"/>
      <c r="E3950" s="363"/>
    </row>
    <row r="3951" spans="1:5" ht="14.25">
      <c r="A3951"/>
      <c r="B3951"/>
      <c r="C3951"/>
      <c r="D3951"/>
      <c r="E3951" s="363"/>
    </row>
    <row r="3952" spans="1:5" ht="14.25">
      <c r="A3952"/>
      <c r="B3952"/>
      <c r="C3952"/>
      <c r="D3952"/>
      <c r="E3952" s="289"/>
    </row>
    <row r="3953" spans="1:5" ht="14.25">
      <c r="A3953"/>
      <c r="B3953"/>
      <c r="C3953"/>
      <c r="D3953"/>
      <c r="E3953" s="289"/>
    </row>
    <row r="3954" spans="1:5" ht="14.25">
      <c r="A3954"/>
      <c r="B3954"/>
      <c r="C3954"/>
      <c r="D3954"/>
      <c r="E3954" s="289"/>
    </row>
    <row r="3955" spans="1:5" ht="14.25">
      <c r="A3955"/>
      <c r="B3955"/>
      <c r="C3955"/>
      <c r="D3955"/>
      <c r="E3955" s="289"/>
    </row>
    <row r="3956" spans="1:5" ht="14.25">
      <c r="A3956"/>
      <c r="B3956"/>
      <c r="C3956"/>
      <c r="D3956"/>
      <c r="E3956" s="289"/>
    </row>
    <row r="3957" spans="1:5" ht="14.25">
      <c r="A3957"/>
      <c r="B3957"/>
      <c r="C3957"/>
      <c r="D3957"/>
      <c r="E3957" s="363"/>
    </row>
    <row r="3958" spans="1:5" ht="14.25">
      <c r="A3958"/>
      <c r="B3958"/>
      <c r="C3958"/>
      <c r="D3958"/>
      <c r="E3958" s="289"/>
    </row>
    <row r="3959" spans="1:5" ht="14.25">
      <c r="A3959"/>
      <c r="B3959"/>
      <c r="C3959"/>
      <c r="D3959"/>
      <c r="E3959" s="289"/>
    </row>
    <row r="3960" spans="1:5" ht="14.25">
      <c r="A3960"/>
      <c r="B3960"/>
      <c r="C3960"/>
      <c r="D3960"/>
      <c r="E3960" s="289"/>
    </row>
    <row r="3961" spans="1:5" ht="14.25">
      <c r="A3961"/>
      <c r="B3961"/>
      <c r="C3961"/>
      <c r="D3961"/>
      <c r="E3961" s="289"/>
    </row>
    <row r="3962" spans="1:5" ht="14.25">
      <c r="A3962"/>
      <c r="B3962"/>
      <c r="C3962"/>
      <c r="D3962"/>
      <c r="E3962" s="289"/>
    </row>
    <row r="3963" spans="1:5" ht="14.25">
      <c r="A3963"/>
      <c r="B3963"/>
      <c r="C3963"/>
      <c r="D3963"/>
      <c r="E3963" s="289"/>
    </row>
    <row r="3964" spans="1:5" ht="14.25">
      <c r="A3964"/>
      <c r="B3964"/>
      <c r="C3964"/>
      <c r="D3964"/>
      <c r="E3964" s="289"/>
    </row>
    <row r="3965" spans="1:5" ht="14.25">
      <c r="A3965"/>
      <c r="B3965"/>
      <c r="C3965"/>
      <c r="D3965"/>
      <c r="E3965" s="289"/>
    </row>
    <row r="3966" spans="1:5" ht="14.25">
      <c r="A3966"/>
      <c r="B3966"/>
      <c r="C3966"/>
      <c r="D3966"/>
      <c r="E3966" s="289"/>
    </row>
    <row r="3967" spans="1:5" ht="14.25">
      <c r="A3967"/>
      <c r="B3967"/>
      <c r="C3967"/>
      <c r="D3967"/>
      <c r="E3967" s="289"/>
    </row>
    <row r="3968" spans="1:5" ht="14.25">
      <c r="A3968"/>
      <c r="B3968"/>
      <c r="C3968"/>
      <c r="D3968"/>
      <c r="E3968" s="289"/>
    </row>
    <row r="3969" spans="1:5" ht="14.25">
      <c r="A3969"/>
      <c r="B3969"/>
      <c r="C3969"/>
      <c r="D3969"/>
      <c r="E3969" s="289"/>
    </row>
    <row r="3970" spans="1:5" ht="14.25">
      <c r="A3970"/>
      <c r="B3970"/>
      <c r="C3970"/>
      <c r="D3970"/>
      <c r="E3970" s="289"/>
    </row>
    <row r="3971" spans="1:5" ht="14.25">
      <c r="A3971"/>
      <c r="B3971"/>
      <c r="C3971"/>
      <c r="D3971"/>
      <c r="E3971" s="289"/>
    </row>
    <row r="3972" spans="1:5" ht="14.25">
      <c r="A3972"/>
      <c r="B3972"/>
      <c r="C3972"/>
      <c r="D3972"/>
      <c r="E3972" s="289"/>
    </row>
    <row r="3973" spans="1:5" ht="14.25">
      <c r="A3973"/>
      <c r="B3973"/>
      <c r="C3973"/>
      <c r="D3973"/>
      <c r="E3973" s="289"/>
    </row>
    <row r="3974" spans="1:5" ht="14.25">
      <c r="A3974"/>
      <c r="B3974"/>
      <c r="C3974"/>
      <c r="D3974"/>
      <c r="E3974" s="289"/>
    </row>
    <row r="3975" spans="1:5" ht="14.25">
      <c r="A3975"/>
      <c r="B3975"/>
      <c r="C3975"/>
      <c r="D3975"/>
      <c r="E3975" s="289"/>
    </row>
    <row r="3976" spans="1:5" ht="14.25">
      <c r="A3976"/>
      <c r="B3976"/>
      <c r="C3976"/>
      <c r="D3976"/>
      <c r="E3976" s="289"/>
    </row>
    <row r="3977" spans="1:5" ht="14.25">
      <c r="A3977"/>
      <c r="B3977"/>
      <c r="C3977"/>
      <c r="D3977"/>
      <c r="E3977" s="289"/>
    </row>
    <row r="3978" spans="1:5" ht="14.25">
      <c r="A3978"/>
      <c r="B3978"/>
      <c r="C3978"/>
      <c r="D3978"/>
      <c r="E3978" s="289"/>
    </row>
    <row r="3979" spans="1:5" ht="14.25">
      <c r="A3979"/>
      <c r="B3979"/>
      <c r="C3979"/>
      <c r="D3979"/>
      <c r="E3979" s="289"/>
    </row>
    <row r="3980" spans="1:5" ht="14.25">
      <c r="A3980"/>
      <c r="B3980"/>
      <c r="C3980"/>
      <c r="D3980"/>
      <c r="E3980" s="363"/>
    </row>
    <row r="3981" spans="1:5" ht="14.25">
      <c r="A3981"/>
      <c r="B3981"/>
      <c r="C3981"/>
      <c r="D3981"/>
      <c r="E3981" s="289"/>
    </row>
    <row r="3982" spans="1:5" ht="14.25">
      <c r="A3982"/>
      <c r="B3982"/>
      <c r="C3982"/>
      <c r="D3982"/>
      <c r="E3982" s="289"/>
    </row>
    <row r="3983" spans="1:5" ht="14.25">
      <c r="A3983"/>
      <c r="B3983"/>
      <c r="C3983"/>
      <c r="D3983"/>
      <c r="E3983" s="363"/>
    </row>
    <row r="3984" spans="1:5" ht="14.25">
      <c r="A3984"/>
      <c r="B3984"/>
      <c r="C3984"/>
      <c r="D3984"/>
      <c r="E3984" s="363"/>
    </row>
    <row r="3985" spans="1:5" ht="14.25">
      <c r="A3985"/>
      <c r="B3985"/>
      <c r="C3985"/>
      <c r="D3985"/>
      <c r="E3985" s="363"/>
    </row>
    <row r="3986" spans="1:5" ht="14.25">
      <c r="A3986"/>
      <c r="B3986"/>
      <c r="C3986"/>
      <c r="D3986"/>
      <c r="E3986" s="363"/>
    </row>
    <row r="3987" spans="1:5" ht="14.25">
      <c r="A3987"/>
      <c r="B3987"/>
      <c r="C3987"/>
      <c r="D3987"/>
      <c r="E3987" s="363"/>
    </row>
    <row r="3988" spans="1:5" ht="14.25">
      <c r="A3988"/>
      <c r="B3988"/>
      <c r="C3988"/>
      <c r="D3988"/>
      <c r="E3988" s="363"/>
    </row>
    <row r="3989" spans="1:5" ht="14.25">
      <c r="A3989"/>
      <c r="B3989"/>
      <c r="C3989"/>
      <c r="D3989"/>
      <c r="E3989" s="363"/>
    </row>
    <row r="3990" spans="1:5" ht="14.25">
      <c r="A3990"/>
      <c r="B3990"/>
      <c r="C3990"/>
      <c r="D3990"/>
      <c r="E3990" s="363"/>
    </row>
    <row r="3991" spans="1:5" ht="14.25">
      <c r="A3991"/>
      <c r="B3991"/>
      <c r="C3991"/>
      <c r="D3991"/>
      <c r="E3991" s="289"/>
    </row>
    <row r="3992" spans="1:5" ht="14.25">
      <c r="A3992"/>
      <c r="B3992"/>
      <c r="C3992"/>
      <c r="D3992"/>
      <c r="E3992" s="289"/>
    </row>
    <row r="3993" spans="1:5" ht="14.25">
      <c r="A3993"/>
      <c r="B3993"/>
      <c r="C3993"/>
      <c r="D3993"/>
      <c r="E3993" s="289"/>
    </row>
    <row r="3994" spans="1:5" ht="14.25">
      <c r="A3994"/>
      <c r="B3994"/>
      <c r="C3994"/>
      <c r="D3994"/>
      <c r="E3994" s="289"/>
    </row>
    <row r="3995" spans="1:5" ht="14.25">
      <c r="A3995"/>
      <c r="B3995"/>
      <c r="C3995"/>
      <c r="D3995"/>
      <c r="E3995" s="289"/>
    </row>
    <row r="3996" spans="1:5" ht="14.25">
      <c r="A3996"/>
      <c r="B3996"/>
      <c r="C3996"/>
      <c r="D3996"/>
      <c r="E3996" s="289"/>
    </row>
    <row r="3997" spans="1:5" ht="14.25">
      <c r="A3997"/>
      <c r="B3997"/>
      <c r="C3997"/>
      <c r="D3997"/>
      <c r="E3997" s="289"/>
    </row>
    <row r="3998" spans="1:5" ht="14.25">
      <c r="A3998"/>
      <c r="B3998"/>
      <c r="C3998"/>
      <c r="D3998"/>
      <c r="E3998" s="363"/>
    </row>
    <row r="3999" spans="1:5" ht="14.25">
      <c r="A3999"/>
      <c r="B3999"/>
      <c r="C3999"/>
      <c r="D3999"/>
      <c r="E3999" s="289"/>
    </row>
    <row r="4000" spans="1:5" ht="14.25">
      <c r="A4000"/>
      <c r="B4000"/>
      <c r="C4000"/>
      <c r="D4000"/>
      <c r="E4000" s="289"/>
    </row>
    <row r="4001" spans="1:5" ht="14.25">
      <c r="A4001"/>
      <c r="B4001"/>
      <c r="C4001"/>
      <c r="D4001"/>
      <c r="E4001" s="289"/>
    </row>
    <row r="4002" spans="1:5" ht="14.25">
      <c r="A4002"/>
      <c r="B4002"/>
      <c r="C4002"/>
      <c r="D4002"/>
      <c r="E4002" s="289"/>
    </row>
    <row r="4003" spans="1:5" ht="14.25">
      <c r="A4003"/>
      <c r="B4003"/>
      <c r="C4003"/>
      <c r="D4003"/>
      <c r="E4003" s="289"/>
    </row>
    <row r="4004" spans="1:5" ht="14.25">
      <c r="A4004"/>
      <c r="B4004"/>
      <c r="C4004"/>
      <c r="D4004"/>
      <c r="E4004" s="289"/>
    </row>
    <row r="4005" spans="1:5" ht="14.25">
      <c r="A4005"/>
      <c r="B4005"/>
      <c r="C4005"/>
      <c r="D4005"/>
      <c r="E4005" s="289"/>
    </row>
    <row r="4006" spans="1:5" ht="14.25">
      <c r="A4006"/>
      <c r="B4006"/>
      <c r="C4006"/>
      <c r="D4006"/>
      <c r="E4006" s="289"/>
    </row>
    <row r="4007" spans="1:5" ht="14.25">
      <c r="A4007"/>
      <c r="B4007"/>
      <c r="C4007"/>
      <c r="D4007"/>
      <c r="E4007" s="289"/>
    </row>
    <row r="4008" spans="1:5" ht="14.25">
      <c r="A4008"/>
      <c r="B4008"/>
      <c r="C4008"/>
      <c r="D4008"/>
      <c r="E4008" s="289"/>
    </row>
    <row r="4009" spans="1:5" ht="14.25">
      <c r="A4009"/>
      <c r="B4009"/>
      <c r="C4009"/>
      <c r="D4009"/>
      <c r="E4009" s="289"/>
    </row>
    <row r="4010" spans="1:5" ht="14.25">
      <c r="A4010"/>
      <c r="B4010"/>
      <c r="C4010"/>
      <c r="D4010"/>
      <c r="E4010" s="289"/>
    </row>
    <row r="4011" spans="1:5" ht="14.25">
      <c r="A4011"/>
      <c r="B4011"/>
      <c r="C4011"/>
      <c r="D4011"/>
      <c r="E4011" s="363"/>
    </row>
    <row r="4012" spans="1:5" ht="14.25">
      <c r="A4012"/>
      <c r="B4012"/>
      <c r="C4012"/>
      <c r="D4012"/>
      <c r="E4012" s="289"/>
    </row>
    <row r="4013" spans="1:5" ht="14.25">
      <c r="A4013"/>
      <c r="B4013"/>
      <c r="C4013"/>
      <c r="D4013"/>
      <c r="E4013" s="289"/>
    </row>
    <row r="4014" spans="1:5" ht="14.25">
      <c r="A4014"/>
      <c r="B4014"/>
      <c r="C4014"/>
      <c r="D4014"/>
      <c r="E4014" s="289"/>
    </row>
    <row r="4015" spans="1:5" ht="14.25">
      <c r="A4015"/>
      <c r="B4015"/>
      <c r="C4015"/>
      <c r="D4015"/>
      <c r="E4015" s="289"/>
    </row>
    <row r="4016" spans="1:5" ht="14.25">
      <c r="A4016"/>
      <c r="B4016"/>
      <c r="C4016"/>
      <c r="D4016"/>
      <c r="E4016" s="289"/>
    </row>
    <row r="4017" spans="1:5" ht="14.25">
      <c r="A4017"/>
      <c r="B4017"/>
      <c r="C4017"/>
      <c r="D4017"/>
      <c r="E4017" s="289"/>
    </row>
    <row r="4018" spans="1:5" ht="14.25">
      <c r="A4018"/>
      <c r="B4018"/>
      <c r="C4018"/>
      <c r="D4018"/>
      <c r="E4018" s="289"/>
    </row>
    <row r="4019" spans="1:5" ht="14.25">
      <c r="A4019"/>
      <c r="B4019"/>
      <c r="C4019"/>
      <c r="D4019"/>
      <c r="E4019" s="289"/>
    </row>
    <row r="4020" spans="1:5" ht="14.25">
      <c r="A4020"/>
      <c r="B4020"/>
      <c r="C4020"/>
      <c r="D4020"/>
      <c r="E4020" s="289"/>
    </row>
    <row r="4021" spans="1:5" ht="14.25">
      <c r="A4021"/>
      <c r="B4021"/>
      <c r="C4021"/>
      <c r="D4021"/>
      <c r="E4021" s="289"/>
    </row>
    <row r="4022" spans="1:5" ht="14.25">
      <c r="A4022"/>
      <c r="B4022"/>
      <c r="C4022"/>
      <c r="D4022"/>
      <c r="E4022" s="289"/>
    </row>
    <row r="4023" spans="1:5" ht="14.25">
      <c r="A4023"/>
      <c r="B4023"/>
      <c r="C4023"/>
      <c r="D4023"/>
      <c r="E4023" s="289"/>
    </row>
    <row r="4024" spans="1:5" ht="14.25">
      <c r="A4024"/>
      <c r="B4024"/>
      <c r="C4024"/>
      <c r="D4024"/>
      <c r="E4024" s="289"/>
    </row>
    <row r="4025" spans="1:5" ht="14.25">
      <c r="A4025"/>
      <c r="B4025"/>
      <c r="C4025"/>
      <c r="D4025"/>
      <c r="E4025" s="289"/>
    </row>
    <row r="4026" spans="1:5" ht="14.25">
      <c r="A4026"/>
      <c r="B4026"/>
      <c r="C4026"/>
      <c r="D4026"/>
      <c r="E4026" s="289"/>
    </row>
    <row r="4027" spans="1:5" ht="14.25">
      <c r="A4027"/>
      <c r="B4027"/>
      <c r="C4027"/>
      <c r="D4027"/>
      <c r="E4027" s="289"/>
    </row>
    <row r="4028" spans="1:5" ht="14.25">
      <c r="A4028"/>
      <c r="B4028"/>
      <c r="C4028"/>
      <c r="D4028"/>
      <c r="E4028" s="289"/>
    </row>
    <row r="4029" spans="1:5" ht="14.25">
      <c r="A4029"/>
      <c r="B4029"/>
      <c r="C4029"/>
      <c r="D4029"/>
      <c r="E4029" s="289"/>
    </row>
    <row r="4030" spans="1:5" ht="14.25">
      <c r="A4030"/>
      <c r="B4030"/>
      <c r="C4030"/>
      <c r="D4030"/>
      <c r="E4030" s="363"/>
    </row>
    <row r="4031" spans="1:5" ht="14.25">
      <c r="A4031"/>
      <c r="B4031"/>
      <c r="C4031"/>
      <c r="D4031"/>
      <c r="E4031" s="289"/>
    </row>
    <row r="4032" spans="1:5" ht="14.25">
      <c r="A4032"/>
      <c r="B4032"/>
      <c r="C4032"/>
      <c r="D4032"/>
      <c r="E4032" s="289"/>
    </row>
    <row r="4033" spans="1:5" ht="14.25">
      <c r="A4033"/>
      <c r="B4033"/>
      <c r="C4033"/>
      <c r="D4033"/>
      <c r="E4033" s="289"/>
    </row>
    <row r="4034" spans="1:5" ht="14.25">
      <c r="A4034"/>
      <c r="B4034"/>
      <c r="C4034"/>
      <c r="D4034"/>
      <c r="E4034" s="289"/>
    </row>
    <row r="4035" spans="1:5" ht="14.25">
      <c r="A4035"/>
      <c r="B4035"/>
      <c r="C4035"/>
      <c r="D4035"/>
      <c r="E4035" s="289"/>
    </row>
    <row r="4036" spans="1:5" ht="14.25">
      <c r="A4036"/>
      <c r="B4036"/>
      <c r="C4036"/>
      <c r="D4036"/>
      <c r="E4036" s="289"/>
    </row>
    <row r="4037" spans="1:5" ht="14.25">
      <c r="A4037"/>
      <c r="B4037"/>
      <c r="C4037"/>
      <c r="D4037"/>
      <c r="E4037" s="289"/>
    </row>
    <row r="4038" spans="1:5" ht="14.25">
      <c r="A4038"/>
      <c r="B4038"/>
      <c r="C4038"/>
      <c r="D4038"/>
      <c r="E4038" s="289"/>
    </row>
    <row r="4039" spans="1:5" ht="14.25">
      <c r="A4039"/>
      <c r="B4039"/>
      <c r="C4039"/>
      <c r="D4039"/>
      <c r="E4039" s="289"/>
    </row>
    <row r="4040" spans="1:5" ht="14.25">
      <c r="A4040"/>
      <c r="B4040"/>
      <c r="C4040"/>
      <c r="D4040"/>
      <c r="E4040" s="289"/>
    </row>
    <row r="4041" spans="1:5" ht="14.25">
      <c r="A4041"/>
      <c r="B4041"/>
      <c r="C4041"/>
      <c r="D4041"/>
      <c r="E4041" s="289"/>
    </row>
    <row r="4042" spans="1:5" ht="14.25">
      <c r="A4042"/>
      <c r="B4042"/>
      <c r="C4042"/>
      <c r="D4042"/>
      <c r="E4042" s="289"/>
    </row>
    <row r="4043" spans="1:5" ht="14.25">
      <c r="A4043"/>
      <c r="B4043"/>
      <c r="C4043"/>
      <c r="D4043"/>
      <c r="E4043" s="289"/>
    </row>
    <row r="4044" spans="1:5" ht="14.25">
      <c r="A4044"/>
      <c r="B4044"/>
      <c r="C4044"/>
      <c r="D4044"/>
      <c r="E4044" s="289"/>
    </row>
    <row r="4045" spans="1:5" ht="14.25">
      <c r="A4045"/>
      <c r="B4045"/>
      <c r="C4045"/>
      <c r="D4045"/>
      <c r="E4045" s="289"/>
    </row>
    <row r="4046" spans="1:5" ht="14.25">
      <c r="A4046"/>
      <c r="B4046"/>
      <c r="C4046"/>
      <c r="D4046"/>
      <c r="E4046" s="289"/>
    </row>
    <row r="4047" spans="1:5" ht="14.25">
      <c r="A4047"/>
      <c r="B4047"/>
      <c r="C4047"/>
      <c r="D4047"/>
      <c r="E4047" s="289"/>
    </row>
    <row r="4048" spans="1:5" ht="14.25">
      <c r="A4048"/>
      <c r="B4048"/>
      <c r="C4048"/>
      <c r="D4048"/>
      <c r="E4048" s="289"/>
    </row>
    <row r="4049" spans="1:5" ht="14.25">
      <c r="A4049"/>
      <c r="B4049"/>
      <c r="C4049"/>
      <c r="D4049"/>
      <c r="E4049" s="289"/>
    </row>
    <row r="4050" spans="1:5" ht="14.25">
      <c r="A4050"/>
      <c r="B4050"/>
      <c r="C4050"/>
      <c r="D4050"/>
      <c r="E4050" s="289"/>
    </row>
    <row r="4051" spans="1:5" ht="14.25">
      <c r="A4051"/>
      <c r="B4051"/>
      <c r="C4051"/>
      <c r="D4051"/>
      <c r="E4051" s="289"/>
    </row>
    <row r="4052" spans="1:5" ht="14.25">
      <c r="A4052"/>
      <c r="B4052"/>
      <c r="C4052"/>
      <c r="D4052"/>
      <c r="E4052" s="289"/>
    </row>
    <row r="4053" spans="1:5" ht="14.25">
      <c r="A4053"/>
      <c r="B4053"/>
      <c r="C4053"/>
      <c r="D4053"/>
      <c r="E4053" s="289"/>
    </row>
    <row r="4054" spans="1:5" ht="14.25">
      <c r="A4054"/>
      <c r="B4054"/>
      <c r="C4054"/>
      <c r="D4054"/>
      <c r="E4054" s="289"/>
    </row>
    <row r="4055" spans="1:5" ht="14.25">
      <c r="A4055"/>
      <c r="B4055"/>
      <c r="C4055"/>
      <c r="D4055"/>
      <c r="E4055" s="289"/>
    </row>
    <row r="4056" spans="1:5" ht="14.25">
      <c r="A4056"/>
      <c r="B4056"/>
      <c r="C4056"/>
      <c r="D4056"/>
      <c r="E4056" s="289"/>
    </row>
    <row r="4057" spans="1:5" ht="14.25">
      <c r="A4057"/>
      <c r="B4057"/>
      <c r="C4057"/>
      <c r="D4057"/>
      <c r="E4057" s="289"/>
    </row>
    <row r="4058" spans="1:5" ht="14.25">
      <c r="A4058"/>
      <c r="B4058"/>
      <c r="C4058"/>
      <c r="D4058"/>
      <c r="E4058" s="289"/>
    </row>
    <row r="4059" spans="1:5" ht="14.25">
      <c r="A4059"/>
      <c r="B4059"/>
      <c r="C4059"/>
      <c r="D4059"/>
      <c r="E4059" s="289"/>
    </row>
    <row r="4060" spans="1:5" ht="14.25">
      <c r="A4060"/>
      <c r="B4060"/>
      <c r="C4060"/>
      <c r="D4060"/>
      <c r="E4060" s="289"/>
    </row>
    <row r="4061" spans="1:5" ht="14.25">
      <c r="A4061"/>
      <c r="B4061"/>
      <c r="C4061"/>
      <c r="D4061"/>
      <c r="E4061" s="289"/>
    </row>
    <row r="4062" spans="1:5" ht="14.25">
      <c r="A4062"/>
      <c r="B4062"/>
      <c r="C4062"/>
      <c r="D4062"/>
      <c r="E4062" s="289"/>
    </row>
    <row r="4063" spans="1:5" ht="14.25">
      <c r="A4063"/>
      <c r="B4063"/>
      <c r="C4063"/>
      <c r="D4063"/>
      <c r="E4063" s="289"/>
    </row>
    <row r="4064" spans="1:5" ht="14.25">
      <c r="A4064"/>
      <c r="B4064"/>
      <c r="C4064"/>
      <c r="D4064"/>
      <c r="E4064" s="289"/>
    </row>
    <row r="4065" spans="1:5" ht="14.25">
      <c r="A4065"/>
      <c r="B4065"/>
      <c r="C4065"/>
      <c r="D4065"/>
      <c r="E4065" s="289"/>
    </row>
    <row r="4066" spans="1:5" ht="14.25">
      <c r="A4066"/>
      <c r="B4066"/>
      <c r="C4066"/>
      <c r="D4066"/>
      <c r="E4066" s="289"/>
    </row>
    <row r="4067" spans="1:5" ht="14.25">
      <c r="A4067"/>
      <c r="B4067"/>
      <c r="C4067"/>
      <c r="D4067"/>
      <c r="E4067" s="289"/>
    </row>
    <row r="4068" spans="1:5" ht="14.25">
      <c r="A4068"/>
      <c r="B4068"/>
      <c r="C4068"/>
      <c r="D4068"/>
      <c r="E4068" s="289"/>
    </row>
    <row r="4069" spans="1:5" ht="14.25">
      <c r="A4069"/>
      <c r="B4069"/>
      <c r="C4069"/>
      <c r="D4069"/>
      <c r="E4069" s="289"/>
    </row>
    <row r="4070" spans="1:5" ht="14.25">
      <c r="A4070"/>
      <c r="B4070"/>
      <c r="C4070"/>
      <c r="D4070"/>
      <c r="E4070" s="289"/>
    </row>
    <row r="4071" spans="1:5" ht="14.25">
      <c r="A4071"/>
      <c r="B4071"/>
      <c r="C4071"/>
      <c r="D4071"/>
      <c r="E4071" s="289"/>
    </row>
    <row r="4072" spans="1:5" ht="14.25">
      <c r="A4072"/>
      <c r="B4072"/>
      <c r="C4072"/>
      <c r="D4072"/>
      <c r="E4072" s="289"/>
    </row>
    <row r="4073" spans="1:5" ht="14.25">
      <c r="A4073"/>
      <c r="B4073"/>
      <c r="C4073"/>
      <c r="D4073"/>
      <c r="E4073" s="289"/>
    </row>
    <row r="4074" spans="1:5" ht="14.25">
      <c r="A4074"/>
      <c r="B4074"/>
      <c r="C4074"/>
      <c r="D4074"/>
      <c r="E4074" s="289"/>
    </row>
    <row r="4075" spans="1:5" ht="14.25">
      <c r="A4075"/>
      <c r="B4075"/>
      <c r="C4075"/>
      <c r="D4075"/>
      <c r="E4075" s="289"/>
    </row>
    <row r="4076" spans="1:5" ht="14.25">
      <c r="A4076"/>
      <c r="B4076"/>
      <c r="C4076"/>
      <c r="D4076"/>
      <c r="E4076" s="289"/>
    </row>
    <row r="4077" spans="1:5" ht="14.25">
      <c r="A4077"/>
      <c r="B4077"/>
      <c r="C4077"/>
      <c r="D4077"/>
      <c r="E4077" s="289"/>
    </row>
    <row r="4078" spans="1:5" ht="14.25">
      <c r="A4078"/>
      <c r="B4078"/>
      <c r="C4078"/>
      <c r="D4078"/>
      <c r="E4078" s="289"/>
    </row>
    <row r="4079" spans="1:5" ht="14.25">
      <c r="A4079"/>
      <c r="B4079"/>
      <c r="C4079"/>
      <c r="D4079"/>
      <c r="E4079" s="289"/>
    </row>
    <row r="4080" spans="1:5" ht="14.25">
      <c r="A4080"/>
      <c r="B4080"/>
      <c r="C4080"/>
      <c r="D4080"/>
      <c r="E4080" s="289"/>
    </row>
    <row r="4081" spans="1:5" ht="14.25">
      <c r="A4081"/>
      <c r="B4081"/>
      <c r="C4081"/>
      <c r="D4081"/>
      <c r="E4081" s="289"/>
    </row>
    <row r="4082" spans="1:5" ht="14.25">
      <c r="A4082"/>
      <c r="B4082"/>
      <c r="C4082"/>
      <c r="D4082"/>
      <c r="E4082" s="289"/>
    </row>
    <row r="4083" spans="1:5" ht="14.25">
      <c r="A4083"/>
      <c r="B4083"/>
      <c r="C4083"/>
      <c r="D4083"/>
      <c r="E4083" s="289"/>
    </row>
    <row r="4084" spans="1:5" ht="14.25">
      <c r="A4084"/>
      <c r="B4084"/>
      <c r="C4084"/>
      <c r="D4084"/>
      <c r="E4084" s="289"/>
    </row>
    <row r="4085" spans="1:5" ht="14.25">
      <c r="A4085"/>
      <c r="B4085"/>
      <c r="C4085"/>
      <c r="D4085"/>
      <c r="E4085" s="289"/>
    </row>
    <row r="4086" spans="1:5" ht="14.25">
      <c r="A4086"/>
      <c r="B4086"/>
      <c r="C4086"/>
      <c r="D4086"/>
      <c r="E4086" s="289"/>
    </row>
    <row r="4087" spans="1:5" ht="14.25">
      <c r="A4087"/>
      <c r="B4087"/>
      <c r="C4087"/>
      <c r="D4087"/>
      <c r="E4087" s="289"/>
    </row>
    <row r="4088" spans="1:5" ht="14.25">
      <c r="A4088"/>
      <c r="B4088"/>
      <c r="C4088"/>
      <c r="D4088"/>
      <c r="E4088" s="289"/>
    </row>
    <row r="4089" spans="1:5" ht="14.25">
      <c r="A4089"/>
      <c r="B4089"/>
      <c r="C4089"/>
      <c r="D4089"/>
      <c r="E4089" s="289"/>
    </row>
    <row r="4090" spans="1:5" ht="14.25">
      <c r="A4090"/>
      <c r="B4090"/>
      <c r="C4090"/>
      <c r="D4090"/>
      <c r="E4090" s="289"/>
    </row>
    <row r="4091" spans="1:5" ht="14.25">
      <c r="A4091"/>
      <c r="B4091"/>
      <c r="C4091"/>
      <c r="D4091"/>
      <c r="E4091" s="289"/>
    </row>
    <row r="4092" spans="1:5" ht="14.25">
      <c r="A4092"/>
      <c r="B4092"/>
      <c r="C4092"/>
      <c r="D4092"/>
      <c r="E4092" s="289"/>
    </row>
    <row r="4093" spans="1:5" ht="14.25">
      <c r="A4093"/>
      <c r="B4093"/>
      <c r="C4093"/>
      <c r="D4093"/>
      <c r="E4093" s="289"/>
    </row>
    <row r="4094" spans="1:5" ht="14.25">
      <c r="A4094"/>
      <c r="B4094"/>
      <c r="C4094"/>
      <c r="D4094"/>
      <c r="E4094" s="289"/>
    </row>
    <row r="4095" spans="1:5" ht="14.25">
      <c r="A4095"/>
      <c r="B4095"/>
      <c r="C4095"/>
      <c r="D4095"/>
      <c r="E4095" s="289"/>
    </row>
    <row r="4096" spans="1:5" ht="14.25">
      <c r="A4096"/>
      <c r="B4096"/>
      <c r="C4096"/>
      <c r="D4096"/>
      <c r="E4096" s="289"/>
    </row>
    <row r="4097" spans="1:5" ht="14.25">
      <c r="A4097"/>
      <c r="B4097"/>
      <c r="C4097"/>
      <c r="D4097"/>
      <c r="E4097" s="289"/>
    </row>
    <row r="4098" spans="1:5" ht="14.25">
      <c r="A4098"/>
      <c r="B4098"/>
      <c r="C4098"/>
      <c r="D4098"/>
      <c r="E4098" s="289"/>
    </row>
    <row r="4099" spans="1:5" ht="14.25">
      <c r="A4099"/>
      <c r="B4099"/>
      <c r="C4099"/>
      <c r="D4099"/>
      <c r="E4099" s="289"/>
    </row>
    <row r="4100" spans="1:5" ht="14.25">
      <c r="A4100"/>
      <c r="B4100"/>
      <c r="C4100"/>
      <c r="D4100"/>
      <c r="E4100" s="289"/>
    </row>
    <row r="4101" spans="1:5" ht="14.25">
      <c r="A4101"/>
      <c r="B4101"/>
      <c r="C4101"/>
      <c r="D4101"/>
      <c r="E4101" s="289"/>
    </row>
    <row r="4102" spans="1:5" ht="14.25">
      <c r="A4102"/>
      <c r="B4102"/>
      <c r="C4102"/>
      <c r="D4102"/>
      <c r="E4102" s="289"/>
    </row>
    <row r="4103" spans="1:5" ht="14.25">
      <c r="A4103"/>
      <c r="B4103"/>
      <c r="C4103"/>
      <c r="D4103"/>
      <c r="E4103" s="289"/>
    </row>
    <row r="4104" spans="1:5" ht="14.25">
      <c r="A4104"/>
      <c r="B4104"/>
      <c r="C4104"/>
      <c r="D4104"/>
      <c r="E4104" s="289"/>
    </row>
    <row r="4105" spans="1:5" ht="14.25">
      <c r="A4105"/>
      <c r="B4105"/>
      <c r="C4105"/>
      <c r="D4105"/>
      <c r="E4105" s="289"/>
    </row>
    <row r="4106" spans="1:5" ht="14.25">
      <c r="A4106"/>
      <c r="B4106"/>
      <c r="C4106"/>
      <c r="D4106"/>
      <c r="E4106" s="289"/>
    </row>
    <row r="4107" spans="1:5" ht="14.25">
      <c r="A4107"/>
      <c r="B4107"/>
      <c r="C4107"/>
      <c r="D4107"/>
      <c r="E4107" s="289"/>
    </row>
    <row r="4108" spans="1:5" ht="14.25">
      <c r="A4108"/>
      <c r="B4108"/>
      <c r="C4108"/>
      <c r="D4108"/>
      <c r="E4108" s="289"/>
    </row>
    <row r="4109" spans="1:5" ht="14.25">
      <c r="A4109"/>
      <c r="B4109"/>
      <c r="C4109"/>
      <c r="D4109"/>
      <c r="E4109" s="289"/>
    </row>
    <row r="4110" spans="1:5" ht="14.25">
      <c r="A4110"/>
      <c r="B4110"/>
      <c r="C4110"/>
      <c r="D4110"/>
      <c r="E4110" s="289"/>
    </row>
    <row r="4111" spans="1:5" ht="14.25">
      <c r="A4111"/>
      <c r="B4111"/>
      <c r="C4111"/>
      <c r="D4111"/>
      <c r="E4111" s="289"/>
    </row>
    <row r="4112" spans="1:5" ht="14.25">
      <c r="A4112"/>
      <c r="B4112"/>
      <c r="C4112"/>
      <c r="D4112"/>
      <c r="E4112" s="289"/>
    </row>
    <row r="4113" spans="1:5" ht="14.25">
      <c r="A4113"/>
      <c r="B4113"/>
      <c r="C4113"/>
      <c r="D4113"/>
      <c r="E4113" s="289"/>
    </row>
    <row r="4114" spans="1:5" ht="14.25">
      <c r="A4114"/>
      <c r="B4114"/>
      <c r="C4114"/>
      <c r="D4114"/>
      <c r="E4114" s="289"/>
    </row>
    <row r="4115" spans="1:5" ht="14.25">
      <c r="A4115"/>
      <c r="B4115"/>
      <c r="C4115"/>
      <c r="D4115"/>
      <c r="E4115" s="289"/>
    </row>
    <row r="4116" spans="1:5" ht="14.25">
      <c r="A4116"/>
      <c r="B4116"/>
      <c r="C4116"/>
      <c r="D4116"/>
      <c r="E4116" s="289"/>
    </row>
    <row r="4117" spans="1:5" ht="14.25">
      <c r="A4117"/>
      <c r="B4117"/>
      <c r="C4117"/>
      <c r="D4117"/>
      <c r="E4117" s="289"/>
    </row>
    <row r="4118" spans="1:5" ht="14.25">
      <c r="A4118"/>
      <c r="B4118"/>
      <c r="C4118"/>
      <c r="D4118"/>
      <c r="E4118" s="289"/>
    </row>
    <row r="4119" spans="1:5" ht="14.25">
      <c r="A4119"/>
      <c r="B4119"/>
      <c r="C4119"/>
      <c r="D4119"/>
      <c r="E4119" s="289"/>
    </row>
    <row r="4120" spans="1:5" ht="14.25">
      <c r="A4120"/>
      <c r="B4120"/>
      <c r="C4120"/>
      <c r="D4120"/>
      <c r="E4120" s="289"/>
    </row>
    <row r="4121" spans="1:5" ht="14.25">
      <c r="A4121"/>
      <c r="B4121"/>
      <c r="C4121"/>
      <c r="D4121"/>
      <c r="E4121" s="289"/>
    </row>
    <row r="4122" spans="1:5" ht="14.25">
      <c r="A4122"/>
      <c r="B4122"/>
      <c r="C4122"/>
      <c r="D4122"/>
      <c r="E4122" s="289"/>
    </row>
    <row r="4123" spans="1:5" ht="14.25">
      <c r="A4123"/>
      <c r="B4123"/>
      <c r="C4123"/>
      <c r="D4123"/>
      <c r="E4123" s="289"/>
    </row>
    <row r="4124" spans="1:5" ht="14.25">
      <c r="A4124"/>
      <c r="B4124"/>
      <c r="C4124"/>
      <c r="D4124"/>
      <c r="E4124" s="289"/>
    </row>
    <row r="4125" spans="1:5" ht="14.25">
      <c r="A4125"/>
      <c r="B4125"/>
      <c r="C4125"/>
      <c r="D4125"/>
      <c r="E4125" s="289"/>
    </row>
    <row r="4126" spans="1:5" ht="14.25">
      <c r="A4126"/>
      <c r="B4126"/>
      <c r="C4126"/>
      <c r="D4126"/>
      <c r="E4126" s="289"/>
    </row>
    <row r="4127" spans="1:5" ht="14.25">
      <c r="A4127"/>
      <c r="B4127"/>
      <c r="C4127"/>
      <c r="D4127"/>
      <c r="E4127" s="289"/>
    </row>
    <row r="4128" spans="1:5" ht="14.25">
      <c r="A4128"/>
      <c r="B4128"/>
      <c r="C4128"/>
      <c r="D4128"/>
      <c r="E4128" s="289"/>
    </row>
    <row r="4129" spans="1:5" ht="14.25">
      <c r="A4129"/>
      <c r="B4129"/>
      <c r="C4129"/>
      <c r="D4129"/>
      <c r="E4129" s="289"/>
    </row>
    <row r="4130" spans="1:5" ht="14.25">
      <c r="A4130"/>
      <c r="B4130"/>
      <c r="C4130"/>
      <c r="D4130"/>
      <c r="E4130" s="289"/>
    </row>
    <row r="4131" spans="1:5" ht="14.25">
      <c r="A4131"/>
      <c r="B4131"/>
      <c r="C4131"/>
      <c r="D4131"/>
      <c r="E4131" s="289"/>
    </row>
    <row r="4132" spans="1:5" ht="14.25">
      <c r="A4132"/>
      <c r="B4132"/>
      <c r="C4132"/>
      <c r="D4132"/>
      <c r="E4132" s="289"/>
    </row>
    <row r="4133" spans="1:5" ht="14.25">
      <c r="A4133"/>
      <c r="B4133"/>
      <c r="C4133"/>
      <c r="D4133"/>
      <c r="E4133" s="289"/>
    </row>
    <row r="4134" spans="1:5" ht="14.25">
      <c r="A4134"/>
      <c r="B4134"/>
      <c r="C4134"/>
      <c r="D4134"/>
      <c r="E4134" s="289"/>
    </row>
    <row r="4135" spans="1:5" ht="14.25">
      <c r="A4135"/>
      <c r="B4135"/>
      <c r="C4135"/>
      <c r="D4135"/>
      <c r="E4135" s="289"/>
    </row>
    <row r="4136" spans="1:5" ht="14.25">
      <c r="A4136"/>
      <c r="B4136"/>
      <c r="C4136"/>
      <c r="D4136"/>
      <c r="E4136" s="289"/>
    </row>
    <row r="4137" spans="1:5" ht="14.25">
      <c r="A4137"/>
      <c r="B4137"/>
      <c r="C4137"/>
      <c r="D4137"/>
      <c r="E4137" s="289"/>
    </row>
    <row r="4138" spans="1:5" ht="14.25">
      <c r="A4138"/>
      <c r="B4138"/>
      <c r="C4138"/>
      <c r="D4138"/>
      <c r="E4138" s="289"/>
    </row>
    <row r="4139" spans="1:5" ht="14.25">
      <c r="A4139"/>
      <c r="B4139"/>
      <c r="C4139"/>
      <c r="D4139"/>
      <c r="E4139" s="289"/>
    </row>
    <row r="4140" spans="1:5" ht="14.25">
      <c r="A4140"/>
      <c r="B4140"/>
      <c r="C4140"/>
      <c r="D4140"/>
      <c r="E4140" s="289"/>
    </row>
    <row r="4141" spans="1:5" ht="14.25">
      <c r="A4141"/>
      <c r="B4141"/>
      <c r="C4141"/>
      <c r="D4141"/>
      <c r="E4141" s="289"/>
    </row>
    <row r="4142" spans="1:5" ht="14.25">
      <c r="A4142"/>
      <c r="B4142"/>
      <c r="C4142"/>
      <c r="D4142"/>
      <c r="E4142" s="289"/>
    </row>
    <row r="4143" spans="1:5" ht="14.25">
      <c r="A4143"/>
      <c r="B4143"/>
      <c r="C4143"/>
      <c r="D4143"/>
      <c r="E4143" s="289"/>
    </row>
    <row r="4144" spans="1:5" ht="14.25">
      <c r="A4144"/>
      <c r="B4144"/>
      <c r="C4144"/>
      <c r="D4144"/>
      <c r="E4144" s="289"/>
    </row>
    <row r="4145" spans="1:5" ht="14.25">
      <c r="A4145"/>
      <c r="B4145"/>
      <c r="C4145"/>
      <c r="D4145"/>
      <c r="E4145" s="289"/>
    </row>
    <row r="4146" spans="1:5" ht="14.25">
      <c r="A4146"/>
      <c r="B4146"/>
      <c r="C4146"/>
      <c r="D4146"/>
      <c r="E4146" s="289"/>
    </row>
    <row r="4147" spans="1:5" ht="14.25">
      <c r="A4147"/>
      <c r="B4147"/>
      <c r="C4147"/>
      <c r="D4147"/>
      <c r="E4147" s="289"/>
    </row>
    <row r="4148" spans="1:5" ht="14.25">
      <c r="A4148"/>
      <c r="B4148"/>
      <c r="C4148"/>
      <c r="D4148"/>
      <c r="E4148" s="289"/>
    </row>
    <row r="4149" spans="1:5" ht="14.25">
      <c r="A4149"/>
      <c r="B4149"/>
      <c r="C4149"/>
      <c r="D4149"/>
      <c r="E4149" s="289"/>
    </row>
    <row r="4150" spans="1:5" ht="14.25">
      <c r="A4150"/>
      <c r="B4150"/>
      <c r="C4150"/>
      <c r="D4150"/>
      <c r="E4150" s="289"/>
    </row>
    <row r="4151" spans="1:5" ht="14.25">
      <c r="A4151"/>
      <c r="B4151"/>
      <c r="C4151"/>
      <c r="D4151"/>
      <c r="E4151" s="289"/>
    </row>
    <row r="4152" spans="1:5" ht="14.25">
      <c r="A4152"/>
      <c r="B4152"/>
      <c r="C4152"/>
      <c r="D4152"/>
      <c r="E4152" s="289"/>
    </row>
    <row r="4153" spans="1:5" ht="14.25">
      <c r="A4153"/>
      <c r="B4153"/>
      <c r="C4153"/>
      <c r="D4153"/>
      <c r="E4153" s="289"/>
    </row>
    <row r="4154" spans="1:5" ht="14.25">
      <c r="A4154"/>
      <c r="B4154"/>
      <c r="C4154"/>
      <c r="D4154"/>
      <c r="E4154" s="289"/>
    </row>
    <row r="4155" spans="1:5" ht="14.25">
      <c r="A4155"/>
      <c r="B4155"/>
      <c r="C4155"/>
      <c r="D4155"/>
      <c r="E4155" s="289"/>
    </row>
    <row r="4156" spans="1:5" ht="14.25">
      <c r="A4156"/>
      <c r="B4156"/>
      <c r="C4156"/>
      <c r="D4156"/>
      <c r="E4156" s="289"/>
    </row>
    <row r="4157" spans="1:5" ht="14.25">
      <c r="A4157"/>
      <c r="B4157"/>
      <c r="C4157"/>
      <c r="D4157"/>
      <c r="E4157" s="289"/>
    </row>
    <row r="4158" spans="1:5" ht="14.25">
      <c r="A4158"/>
      <c r="B4158"/>
      <c r="C4158"/>
      <c r="D4158"/>
      <c r="E4158" s="289"/>
    </row>
    <row r="4159" spans="1:5" ht="14.25">
      <c r="A4159"/>
      <c r="B4159"/>
      <c r="C4159"/>
      <c r="D4159"/>
      <c r="E4159" s="289"/>
    </row>
    <row r="4160" spans="1:5" ht="14.25">
      <c r="A4160"/>
      <c r="B4160"/>
      <c r="C4160"/>
      <c r="D4160"/>
      <c r="E4160" s="289"/>
    </row>
    <row r="4161" spans="1:5" ht="14.25">
      <c r="A4161"/>
      <c r="B4161"/>
      <c r="C4161"/>
      <c r="D4161"/>
      <c r="E4161" s="289"/>
    </row>
    <row r="4162" spans="1:5" ht="14.25">
      <c r="A4162"/>
      <c r="B4162"/>
      <c r="C4162"/>
      <c r="D4162"/>
      <c r="E4162" s="289"/>
    </row>
    <row r="4163" spans="1:5" ht="14.25">
      <c r="A4163"/>
      <c r="B4163"/>
      <c r="C4163"/>
      <c r="D4163"/>
      <c r="E4163" s="289"/>
    </row>
    <row r="4164" spans="1:5" ht="14.25">
      <c r="A4164"/>
      <c r="B4164"/>
      <c r="C4164"/>
      <c r="D4164"/>
      <c r="E4164" s="289"/>
    </row>
    <row r="4165" spans="1:5" ht="14.25">
      <c r="A4165"/>
      <c r="B4165"/>
      <c r="C4165"/>
      <c r="D4165"/>
      <c r="E4165" s="289"/>
    </row>
    <row r="4166" spans="1:5" ht="14.25">
      <c r="A4166"/>
      <c r="B4166"/>
      <c r="C4166"/>
      <c r="D4166"/>
      <c r="E4166" s="289"/>
    </row>
    <row r="4167" spans="1:5" ht="14.25">
      <c r="A4167"/>
      <c r="B4167"/>
      <c r="C4167"/>
      <c r="D4167"/>
      <c r="E4167" s="289"/>
    </row>
    <row r="4168" spans="1:5" ht="14.25">
      <c r="A4168"/>
      <c r="B4168"/>
      <c r="C4168"/>
      <c r="D4168"/>
      <c r="E4168" s="289"/>
    </row>
    <row r="4169" spans="1:5" ht="14.25">
      <c r="A4169"/>
      <c r="B4169"/>
      <c r="C4169"/>
      <c r="D4169"/>
      <c r="E4169" s="289"/>
    </row>
    <row r="4170" spans="1:5" ht="14.25">
      <c r="A4170"/>
      <c r="B4170"/>
      <c r="C4170"/>
      <c r="D4170"/>
      <c r="E4170" s="289"/>
    </row>
    <row r="4171" spans="1:5" ht="14.25">
      <c r="A4171"/>
      <c r="B4171"/>
      <c r="C4171"/>
      <c r="D4171"/>
      <c r="E4171" s="289"/>
    </row>
    <row r="4172" spans="1:5" ht="14.25">
      <c r="A4172"/>
      <c r="B4172"/>
      <c r="C4172"/>
      <c r="D4172"/>
      <c r="E4172" s="289"/>
    </row>
    <row r="4173" spans="1:5" ht="14.25">
      <c r="A4173"/>
      <c r="B4173"/>
      <c r="C4173"/>
      <c r="D4173"/>
      <c r="E4173" s="289"/>
    </row>
    <row r="4174" spans="1:5" ht="14.25">
      <c r="A4174"/>
      <c r="B4174"/>
      <c r="C4174"/>
      <c r="D4174"/>
      <c r="E4174" s="289"/>
    </row>
    <row r="4175" spans="1:5" ht="14.25">
      <c r="A4175"/>
      <c r="B4175"/>
      <c r="C4175"/>
      <c r="D4175"/>
      <c r="E4175" s="289"/>
    </row>
    <row r="4176" spans="1:5" ht="14.25">
      <c r="A4176"/>
      <c r="B4176"/>
      <c r="C4176"/>
      <c r="D4176"/>
      <c r="E4176" s="363"/>
    </row>
    <row r="4177" spans="1:5" ht="14.25">
      <c r="A4177"/>
      <c r="B4177"/>
      <c r="C4177"/>
      <c r="D4177"/>
      <c r="E4177" s="289"/>
    </row>
    <row r="4178" spans="1:5" ht="14.25">
      <c r="A4178"/>
      <c r="B4178"/>
      <c r="C4178"/>
      <c r="D4178"/>
      <c r="E4178" s="363"/>
    </row>
    <row r="4179" spans="1:5" ht="14.25">
      <c r="A4179"/>
      <c r="B4179"/>
      <c r="C4179"/>
      <c r="D4179"/>
      <c r="E4179" s="289"/>
    </row>
    <row r="4180" spans="1:5" ht="14.25">
      <c r="A4180"/>
      <c r="B4180"/>
      <c r="C4180"/>
      <c r="D4180"/>
      <c r="E4180" s="363"/>
    </row>
    <row r="4181" spans="1:5" ht="14.25">
      <c r="A4181"/>
      <c r="B4181"/>
      <c r="C4181"/>
      <c r="D4181"/>
      <c r="E4181" s="289"/>
    </row>
    <row r="4182" spans="1:5" ht="14.25">
      <c r="A4182"/>
      <c r="B4182"/>
      <c r="C4182"/>
      <c r="D4182"/>
      <c r="E4182" s="363"/>
    </row>
    <row r="4183" spans="1:5" ht="14.25">
      <c r="A4183"/>
      <c r="B4183"/>
      <c r="C4183"/>
      <c r="D4183"/>
      <c r="E4183" s="289"/>
    </row>
    <row r="4184" spans="1:5" ht="14.25">
      <c r="A4184"/>
      <c r="B4184"/>
      <c r="C4184"/>
      <c r="D4184"/>
      <c r="E4184" s="289"/>
    </row>
    <row r="4185" spans="1:5" ht="14.25">
      <c r="A4185"/>
      <c r="B4185"/>
      <c r="C4185"/>
      <c r="D4185"/>
      <c r="E4185" s="289"/>
    </row>
    <row r="4186" spans="1:5" ht="14.25">
      <c r="A4186"/>
      <c r="B4186"/>
      <c r="C4186"/>
      <c r="D4186"/>
      <c r="E4186" s="289"/>
    </row>
    <row r="4187" spans="1:5" ht="14.25">
      <c r="A4187"/>
      <c r="B4187"/>
      <c r="C4187"/>
      <c r="D4187"/>
      <c r="E4187" s="289"/>
    </row>
    <row r="4188" spans="1:5" ht="14.25">
      <c r="A4188"/>
      <c r="B4188"/>
      <c r="C4188"/>
      <c r="D4188"/>
      <c r="E4188" s="289"/>
    </row>
    <row r="4189" spans="1:5" ht="14.25">
      <c r="A4189"/>
      <c r="B4189"/>
      <c r="C4189"/>
      <c r="D4189"/>
      <c r="E4189" s="289"/>
    </row>
    <row r="4190" spans="1:5" ht="14.25">
      <c r="A4190"/>
      <c r="B4190"/>
      <c r="C4190"/>
      <c r="D4190"/>
      <c r="E4190" s="289"/>
    </row>
    <row r="4191" spans="1:5" ht="14.25">
      <c r="A4191"/>
      <c r="B4191"/>
      <c r="C4191"/>
      <c r="D4191"/>
      <c r="E4191" s="289"/>
    </row>
    <row r="4192" spans="1:5" ht="14.25">
      <c r="A4192"/>
      <c r="B4192"/>
      <c r="C4192"/>
      <c r="D4192"/>
      <c r="E4192" s="289"/>
    </row>
    <row r="4193" spans="1:5" ht="14.25">
      <c r="A4193"/>
      <c r="B4193"/>
      <c r="C4193"/>
      <c r="D4193"/>
      <c r="E4193" s="289"/>
    </row>
    <row r="4194" spans="1:5" ht="14.25">
      <c r="A4194"/>
      <c r="B4194"/>
      <c r="C4194"/>
      <c r="D4194"/>
      <c r="E4194" s="289"/>
    </row>
    <row r="4195" spans="1:5" ht="14.25">
      <c r="A4195"/>
      <c r="B4195"/>
      <c r="C4195"/>
      <c r="D4195"/>
      <c r="E4195" s="289"/>
    </row>
    <row r="4196" spans="1:5" ht="14.25">
      <c r="A4196"/>
      <c r="B4196"/>
      <c r="C4196"/>
      <c r="D4196"/>
      <c r="E4196" s="289"/>
    </row>
    <row r="4197" spans="1:5" ht="14.25">
      <c r="A4197"/>
      <c r="B4197"/>
      <c r="C4197"/>
      <c r="D4197"/>
      <c r="E4197" s="289"/>
    </row>
    <row r="4198" spans="1:5" ht="14.25">
      <c r="A4198"/>
      <c r="B4198"/>
      <c r="C4198"/>
      <c r="D4198"/>
      <c r="E4198" s="289"/>
    </row>
    <row r="4199" spans="1:5" ht="14.25">
      <c r="A4199"/>
      <c r="B4199"/>
      <c r="C4199"/>
      <c r="D4199"/>
      <c r="E4199" s="289"/>
    </row>
    <row r="4200" spans="1:5" ht="14.25">
      <c r="A4200"/>
      <c r="B4200"/>
      <c r="C4200"/>
      <c r="D4200"/>
      <c r="E4200" s="289"/>
    </row>
    <row r="4201" spans="1:5" ht="14.25">
      <c r="A4201"/>
      <c r="B4201"/>
      <c r="C4201"/>
      <c r="D4201"/>
      <c r="E4201" s="289"/>
    </row>
    <row r="4202" spans="1:5" ht="14.25">
      <c r="A4202"/>
      <c r="B4202"/>
      <c r="C4202"/>
      <c r="D4202"/>
      <c r="E4202" s="289"/>
    </row>
    <row r="4203" spans="1:5" ht="14.25">
      <c r="A4203"/>
      <c r="B4203"/>
      <c r="C4203"/>
      <c r="D4203"/>
      <c r="E4203" s="289"/>
    </row>
    <row r="4204" spans="1:5" ht="14.25">
      <c r="A4204"/>
      <c r="B4204"/>
      <c r="C4204"/>
      <c r="D4204"/>
      <c r="E4204" s="289"/>
    </row>
    <row r="4205" spans="1:5" ht="14.25">
      <c r="A4205"/>
      <c r="B4205"/>
      <c r="C4205"/>
      <c r="D4205"/>
      <c r="E4205" s="289"/>
    </row>
    <row r="4206" spans="1:5" ht="14.25">
      <c r="A4206"/>
      <c r="B4206"/>
      <c r="C4206"/>
      <c r="D4206"/>
      <c r="E4206" s="289"/>
    </row>
    <row r="4207" spans="1:5" ht="14.25">
      <c r="A4207"/>
      <c r="B4207"/>
      <c r="C4207"/>
      <c r="D4207"/>
      <c r="E4207" s="289"/>
    </row>
    <row r="4208" spans="1:5" ht="14.25">
      <c r="A4208"/>
      <c r="B4208"/>
      <c r="C4208"/>
      <c r="D4208"/>
      <c r="E4208" s="289"/>
    </row>
    <row r="4209" spans="1:5" ht="14.25">
      <c r="A4209"/>
      <c r="B4209"/>
      <c r="C4209"/>
      <c r="D4209"/>
      <c r="E4209" s="289"/>
    </row>
    <row r="4210" spans="1:5" ht="14.25">
      <c r="A4210"/>
      <c r="B4210"/>
      <c r="C4210"/>
      <c r="D4210"/>
      <c r="E4210" s="289"/>
    </row>
    <row r="4211" spans="1:5" ht="14.25">
      <c r="A4211"/>
      <c r="B4211"/>
      <c r="C4211"/>
      <c r="D4211"/>
      <c r="E4211" s="289"/>
    </row>
    <row r="4212" spans="1:5" ht="14.25">
      <c r="A4212"/>
      <c r="B4212"/>
      <c r="C4212"/>
      <c r="D4212"/>
      <c r="E4212" s="363"/>
    </row>
    <row r="4213" spans="1:5" ht="14.25">
      <c r="A4213"/>
      <c r="B4213"/>
      <c r="C4213"/>
      <c r="D4213"/>
      <c r="E4213" s="289"/>
    </row>
    <row r="4214" spans="1:5" ht="14.25">
      <c r="A4214"/>
      <c r="B4214"/>
      <c r="C4214"/>
      <c r="D4214"/>
      <c r="E4214" s="289"/>
    </row>
    <row r="4215" spans="1:5" ht="14.25">
      <c r="A4215"/>
      <c r="B4215"/>
      <c r="C4215"/>
      <c r="D4215"/>
      <c r="E4215" s="289"/>
    </row>
    <row r="4216" spans="1:5" ht="14.25">
      <c r="A4216"/>
      <c r="B4216"/>
      <c r="C4216"/>
      <c r="D4216"/>
      <c r="E4216" s="289"/>
    </row>
    <row r="4217" spans="1:5" ht="14.25">
      <c r="A4217"/>
      <c r="B4217"/>
      <c r="C4217"/>
      <c r="D4217"/>
      <c r="E4217" s="289"/>
    </row>
    <row r="4218" spans="1:5" ht="14.25">
      <c r="A4218"/>
      <c r="B4218"/>
      <c r="C4218"/>
      <c r="D4218"/>
      <c r="E4218" s="289"/>
    </row>
    <row r="4219" spans="1:5" ht="14.25">
      <c r="A4219"/>
      <c r="B4219"/>
      <c r="C4219"/>
      <c r="D4219"/>
      <c r="E4219" s="289"/>
    </row>
    <row r="4220" spans="1:5" ht="14.25">
      <c r="A4220"/>
      <c r="B4220"/>
      <c r="C4220"/>
      <c r="D4220"/>
      <c r="E4220" s="289"/>
    </row>
    <row r="4221" spans="1:5" ht="14.25">
      <c r="A4221"/>
      <c r="B4221"/>
      <c r="C4221"/>
      <c r="D4221"/>
      <c r="E4221" s="289"/>
    </row>
    <row r="4222" spans="1:5" ht="14.25">
      <c r="A4222"/>
      <c r="B4222"/>
      <c r="C4222"/>
      <c r="D4222"/>
      <c r="E4222" s="289"/>
    </row>
    <row r="4223" spans="1:5" ht="14.25">
      <c r="A4223"/>
      <c r="B4223"/>
      <c r="C4223"/>
      <c r="D4223"/>
      <c r="E4223" s="289"/>
    </row>
    <row r="4224" spans="1:5" ht="14.25">
      <c r="A4224"/>
      <c r="B4224"/>
      <c r="C4224"/>
      <c r="D4224"/>
      <c r="E4224" s="289"/>
    </row>
    <row r="4225" spans="1:5" ht="14.25">
      <c r="A4225"/>
      <c r="B4225"/>
      <c r="C4225"/>
      <c r="D4225"/>
      <c r="E4225" s="289"/>
    </row>
    <row r="4226" spans="1:5" ht="14.25">
      <c r="A4226"/>
      <c r="B4226"/>
      <c r="C4226"/>
      <c r="D4226"/>
      <c r="E4226" s="289"/>
    </row>
    <row r="4227" spans="1:5" ht="14.25">
      <c r="A4227"/>
      <c r="B4227"/>
      <c r="C4227"/>
      <c r="D4227"/>
      <c r="E4227" s="289"/>
    </row>
    <row r="4228" spans="1:5" ht="14.25">
      <c r="A4228"/>
      <c r="B4228"/>
      <c r="C4228"/>
      <c r="D4228"/>
      <c r="E4228" s="289"/>
    </row>
    <row r="4229" spans="1:5" ht="14.25">
      <c r="A4229"/>
      <c r="B4229"/>
      <c r="C4229"/>
      <c r="D4229"/>
      <c r="E4229" s="289"/>
    </row>
    <row r="4230" spans="1:5" ht="14.25">
      <c r="A4230"/>
      <c r="B4230"/>
      <c r="C4230"/>
      <c r="D4230"/>
      <c r="E4230" s="289"/>
    </row>
    <row r="4231" spans="1:5" ht="14.25">
      <c r="A4231"/>
      <c r="B4231"/>
      <c r="C4231"/>
      <c r="D4231"/>
      <c r="E4231" s="289"/>
    </row>
    <row r="4232" spans="1:5" ht="14.25">
      <c r="A4232"/>
      <c r="B4232"/>
      <c r="C4232"/>
      <c r="D4232"/>
      <c r="E4232" s="289"/>
    </row>
    <row r="4233" spans="1:5" ht="14.25">
      <c r="A4233"/>
      <c r="B4233"/>
      <c r="C4233"/>
      <c r="D4233"/>
      <c r="E4233" s="289"/>
    </row>
    <row r="4234" spans="1:5" ht="14.25">
      <c r="A4234"/>
      <c r="B4234"/>
      <c r="C4234"/>
      <c r="D4234"/>
      <c r="E4234" s="289"/>
    </row>
    <row r="4235" spans="1:5" ht="14.25">
      <c r="A4235"/>
      <c r="B4235"/>
      <c r="C4235"/>
      <c r="D4235"/>
      <c r="E4235" s="289"/>
    </row>
    <row r="4236" spans="1:5" ht="14.25">
      <c r="A4236"/>
      <c r="B4236"/>
      <c r="C4236"/>
      <c r="D4236"/>
      <c r="E4236" s="289"/>
    </row>
    <row r="4237" spans="1:5" ht="14.25">
      <c r="A4237"/>
      <c r="B4237"/>
      <c r="C4237"/>
      <c r="D4237"/>
      <c r="E4237" s="289"/>
    </row>
    <row r="4238" spans="1:5" ht="14.25">
      <c r="A4238"/>
      <c r="B4238"/>
      <c r="C4238"/>
      <c r="D4238"/>
      <c r="E4238" s="289"/>
    </row>
    <row r="4239" spans="1:5" ht="14.25">
      <c r="A4239"/>
      <c r="B4239"/>
      <c r="C4239"/>
      <c r="D4239"/>
      <c r="E4239" s="289"/>
    </row>
    <row r="4240" spans="1:5" ht="14.25">
      <c r="A4240"/>
      <c r="B4240"/>
      <c r="C4240"/>
      <c r="D4240"/>
      <c r="E4240" s="289"/>
    </row>
    <row r="4241" spans="1:5" ht="14.25">
      <c r="A4241"/>
      <c r="B4241"/>
      <c r="C4241"/>
      <c r="D4241"/>
      <c r="E4241" s="289"/>
    </row>
    <row r="4242" spans="1:5" ht="14.25">
      <c r="A4242"/>
      <c r="B4242"/>
      <c r="C4242"/>
      <c r="D4242"/>
      <c r="E4242" s="289"/>
    </row>
    <row r="4243" spans="1:5" ht="14.25">
      <c r="A4243"/>
      <c r="B4243"/>
      <c r="C4243"/>
      <c r="D4243"/>
      <c r="E4243" s="289"/>
    </row>
    <row r="4244" spans="1:5" ht="14.25">
      <c r="A4244"/>
      <c r="B4244"/>
      <c r="C4244"/>
      <c r="D4244"/>
      <c r="E4244" s="289"/>
    </row>
    <row r="4245" spans="1:5" ht="14.25">
      <c r="A4245"/>
      <c r="B4245"/>
      <c r="C4245"/>
      <c r="D4245"/>
      <c r="E4245" s="289"/>
    </row>
    <row r="4246" spans="1:5" ht="14.25">
      <c r="A4246"/>
      <c r="B4246"/>
      <c r="C4246"/>
      <c r="D4246"/>
      <c r="E4246" s="289"/>
    </row>
    <row r="4247" spans="1:5" ht="14.25">
      <c r="A4247"/>
      <c r="B4247"/>
      <c r="C4247"/>
      <c r="D4247"/>
      <c r="E4247" s="289"/>
    </row>
    <row r="4248" spans="1:5" ht="14.25">
      <c r="A4248"/>
      <c r="B4248"/>
      <c r="C4248"/>
      <c r="D4248"/>
      <c r="E4248" s="289"/>
    </row>
    <row r="4249" spans="1:5" ht="14.25">
      <c r="A4249"/>
      <c r="B4249"/>
      <c r="C4249"/>
      <c r="D4249"/>
      <c r="E4249" s="289"/>
    </row>
    <row r="4250" spans="1:5" ht="14.25">
      <c r="A4250"/>
      <c r="B4250"/>
      <c r="C4250"/>
      <c r="D4250"/>
      <c r="E4250" s="289"/>
    </row>
    <row r="4251" spans="1:5" ht="14.25">
      <c r="A4251"/>
      <c r="B4251"/>
      <c r="C4251"/>
      <c r="D4251"/>
      <c r="E4251" s="289"/>
    </row>
    <row r="4252" spans="1:5" ht="14.25">
      <c r="A4252"/>
      <c r="B4252"/>
      <c r="C4252"/>
      <c r="D4252"/>
      <c r="E4252" s="289"/>
    </row>
    <row r="4253" spans="1:5" ht="14.25">
      <c r="A4253"/>
      <c r="B4253"/>
      <c r="C4253"/>
      <c r="D4253"/>
      <c r="E4253" s="289"/>
    </row>
    <row r="4254" spans="1:5" ht="14.25">
      <c r="A4254"/>
      <c r="B4254"/>
      <c r="C4254"/>
      <c r="D4254"/>
      <c r="E4254" s="289"/>
    </row>
    <row r="4255" spans="1:5" ht="14.25">
      <c r="A4255"/>
      <c r="B4255"/>
      <c r="C4255"/>
      <c r="D4255"/>
      <c r="E4255" s="289"/>
    </row>
    <row r="4256" spans="1:5" ht="14.25">
      <c r="A4256"/>
      <c r="B4256"/>
      <c r="C4256"/>
      <c r="D4256"/>
      <c r="E4256" s="289"/>
    </row>
    <row r="4257" spans="1:5" ht="14.25">
      <c r="A4257"/>
      <c r="B4257"/>
      <c r="C4257"/>
      <c r="D4257"/>
      <c r="E4257" s="289"/>
    </row>
    <row r="4258" spans="1:5" ht="14.25">
      <c r="A4258"/>
      <c r="B4258"/>
      <c r="C4258"/>
      <c r="D4258"/>
      <c r="E4258" s="289"/>
    </row>
    <row r="4259" spans="1:5" ht="14.25">
      <c r="A4259"/>
      <c r="B4259"/>
      <c r="C4259"/>
      <c r="D4259"/>
      <c r="E4259" s="289"/>
    </row>
    <row r="4260" spans="1:5" ht="14.25">
      <c r="A4260"/>
      <c r="B4260"/>
      <c r="C4260"/>
      <c r="D4260"/>
      <c r="E4260" s="289"/>
    </row>
    <row r="4261" spans="1:5" ht="14.25">
      <c r="A4261"/>
      <c r="B4261"/>
      <c r="C4261"/>
      <c r="D4261"/>
      <c r="E4261" s="289"/>
    </row>
    <row r="4262" spans="1:5" ht="14.25">
      <c r="A4262"/>
      <c r="B4262"/>
      <c r="C4262"/>
      <c r="D4262"/>
      <c r="E4262" s="289"/>
    </row>
    <row r="4263" spans="1:5" ht="14.25">
      <c r="A4263"/>
      <c r="B4263"/>
      <c r="C4263"/>
      <c r="D4263"/>
      <c r="E4263" s="289"/>
    </row>
    <row r="4264" spans="1:5" ht="14.25">
      <c r="A4264"/>
      <c r="B4264"/>
      <c r="C4264"/>
      <c r="D4264"/>
      <c r="E4264" s="363"/>
    </row>
    <row r="4265" spans="1:5" ht="14.25">
      <c r="A4265"/>
      <c r="B4265"/>
      <c r="C4265"/>
      <c r="D4265"/>
      <c r="E4265" s="289"/>
    </row>
    <row r="4266" spans="1:5" ht="14.25">
      <c r="A4266"/>
      <c r="B4266"/>
      <c r="C4266"/>
      <c r="D4266"/>
      <c r="E4266" s="289"/>
    </row>
    <row r="4267" spans="1:5" ht="14.25">
      <c r="A4267"/>
      <c r="B4267"/>
      <c r="C4267"/>
      <c r="D4267"/>
      <c r="E4267" s="289"/>
    </row>
    <row r="4268" spans="1:5" ht="14.25">
      <c r="A4268"/>
      <c r="B4268"/>
      <c r="C4268"/>
      <c r="D4268"/>
      <c r="E4268" s="289"/>
    </row>
    <row r="4269" spans="1:5" ht="14.25">
      <c r="A4269"/>
      <c r="B4269"/>
      <c r="C4269"/>
      <c r="D4269"/>
      <c r="E4269" s="289"/>
    </row>
    <row r="4270" spans="1:5" ht="14.25">
      <c r="A4270"/>
      <c r="B4270"/>
      <c r="C4270"/>
      <c r="D4270"/>
      <c r="E4270" s="289"/>
    </row>
    <row r="4271" spans="1:5" ht="14.25">
      <c r="A4271"/>
      <c r="B4271"/>
      <c r="C4271"/>
      <c r="D4271"/>
      <c r="E4271" s="289"/>
    </row>
    <row r="4272" spans="1:5" ht="14.25">
      <c r="A4272"/>
      <c r="B4272"/>
      <c r="C4272"/>
      <c r="D4272"/>
      <c r="E4272" s="289"/>
    </row>
    <row r="4273" spans="1:5" ht="14.25">
      <c r="A4273"/>
      <c r="B4273"/>
      <c r="C4273"/>
      <c r="D4273"/>
      <c r="E4273" s="289"/>
    </row>
    <row r="4274" spans="1:5" ht="14.25">
      <c r="A4274"/>
      <c r="B4274"/>
      <c r="C4274"/>
      <c r="D4274"/>
      <c r="E4274" s="289"/>
    </row>
    <row r="4275" spans="1:5" ht="14.25">
      <c r="A4275"/>
      <c r="B4275"/>
      <c r="C4275"/>
      <c r="D4275"/>
      <c r="E4275" s="289"/>
    </row>
    <row r="4276" spans="1:5" ht="14.25">
      <c r="A4276"/>
      <c r="B4276"/>
      <c r="C4276"/>
      <c r="D4276"/>
      <c r="E4276" s="289"/>
    </row>
    <row r="4277" spans="1:5" ht="14.25">
      <c r="A4277"/>
      <c r="B4277"/>
      <c r="C4277"/>
      <c r="D4277"/>
      <c r="E4277" s="289"/>
    </row>
    <row r="4278" spans="1:5" ht="14.25">
      <c r="A4278"/>
      <c r="B4278"/>
      <c r="C4278"/>
      <c r="D4278"/>
      <c r="E4278" s="289"/>
    </row>
    <row r="4279" spans="1:5" ht="14.25">
      <c r="A4279"/>
      <c r="B4279"/>
      <c r="C4279"/>
      <c r="D4279"/>
      <c r="E4279" s="289"/>
    </row>
    <row r="4280" spans="1:5" ht="14.25">
      <c r="A4280"/>
      <c r="B4280"/>
      <c r="C4280"/>
      <c r="D4280"/>
      <c r="E4280" s="289"/>
    </row>
    <row r="4281" spans="1:5" ht="14.25">
      <c r="A4281"/>
      <c r="B4281"/>
      <c r="C4281"/>
      <c r="D4281"/>
      <c r="E4281" s="289"/>
    </row>
    <row r="4282" spans="1:5" ht="14.25">
      <c r="A4282"/>
      <c r="B4282"/>
      <c r="C4282"/>
      <c r="D4282"/>
      <c r="E4282" s="289"/>
    </row>
    <row r="4283" spans="1:5" ht="14.25">
      <c r="A4283"/>
      <c r="B4283"/>
      <c r="C4283"/>
      <c r="D4283"/>
      <c r="E4283" s="289"/>
    </row>
    <row r="4284" spans="1:5" ht="14.25">
      <c r="A4284"/>
      <c r="B4284"/>
      <c r="C4284"/>
      <c r="D4284"/>
      <c r="E4284" s="289"/>
    </row>
    <row r="4285" spans="1:5" ht="14.25">
      <c r="A4285"/>
      <c r="B4285"/>
      <c r="C4285"/>
      <c r="D4285"/>
      <c r="E4285" s="289"/>
    </row>
    <row r="4286" spans="1:5" ht="14.25">
      <c r="A4286"/>
      <c r="B4286"/>
      <c r="C4286"/>
      <c r="D4286"/>
      <c r="E4286" s="289"/>
    </row>
    <row r="4287" spans="1:5" ht="14.25">
      <c r="A4287"/>
      <c r="B4287"/>
      <c r="C4287"/>
      <c r="D4287"/>
      <c r="E4287" s="289"/>
    </row>
    <row r="4288" spans="1:5" ht="14.25">
      <c r="A4288"/>
      <c r="B4288"/>
      <c r="C4288"/>
      <c r="D4288"/>
      <c r="E4288" s="289"/>
    </row>
    <row r="4289" spans="1:5" ht="14.25">
      <c r="A4289"/>
      <c r="B4289"/>
      <c r="C4289"/>
      <c r="D4289"/>
      <c r="E4289" s="289"/>
    </row>
    <row r="4290" spans="1:5" ht="14.25">
      <c r="A4290"/>
      <c r="B4290"/>
      <c r="C4290"/>
      <c r="D4290"/>
      <c r="E4290" s="289"/>
    </row>
    <row r="4291" spans="1:5" ht="14.25">
      <c r="A4291"/>
      <c r="B4291"/>
      <c r="C4291"/>
      <c r="D4291"/>
      <c r="E4291" s="289"/>
    </row>
    <row r="4292" spans="1:5" ht="14.25">
      <c r="A4292"/>
      <c r="B4292"/>
      <c r="C4292"/>
      <c r="D4292"/>
      <c r="E4292" s="289"/>
    </row>
    <row r="4293" spans="1:5" ht="14.25">
      <c r="A4293"/>
      <c r="B4293"/>
      <c r="C4293"/>
      <c r="D4293"/>
      <c r="E4293" s="289"/>
    </row>
    <row r="4294" spans="1:5" ht="14.25">
      <c r="A4294"/>
      <c r="B4294"/>
      <c r="C4294"/>
      <c r="D4294"/>
      <c r="E4294" s="289"/>
    </row>
    <row r="4295" spans="1:5" ht="14.25">
      <c r="A4295"/>
      <c r="B4295"/>
      <c r="C4295"/>
      <c r="D4295"/>
      <c r="E4295" s="289"/>
    </row>
    <row r="4296" spans="1:5" ht="14.25">
      <c r="A4296"/>
      <c r="B4296"/>
      <c r="C4296"/>
      <c r="D4296"/>
      <c r="E4296" s="289"/>
    </row>
    <row r="4297" spans="1:5" ht="14.25">
      <c r="A4297"/>
      <c r="B4297"/>
      <c r="C4297"/>
      <c r="D4297"/>
      <c r="E4297" s="289"/>
    </row>
    <row r="4298" spans="1:5" ht="14.25">
      <c r="A4298"/>
      <c r="B4298"/>
      <c r="C4298"/>
      <c r="D4298"/>
      <c r="E4298" s="289"/>
    </row>
    <row r="4299" spans="1:5" ht="14.25">
      <c r="A4299"/>
      <c r="B4299"/>
      <c r="C4299"/>
      <c r="D4299"/>
      <c r="E4299" s="363"/>
    </row>
    <row r="4300" spans="1:5" ht="14.25">
      <c r="A4300"/>
      <c r="B4300"/>
      <c r="C4300"/>
      <c r="D4300"/>
      <c r="E4300" s="289"/>
    </row>
    <row r="4301" spans="1:5" ht="14.25">
      <c r="A4301"/>
      <c r="B4301"/>
      <c r="C4301"/>
      <c r="D4301"/>
      <c r="E4301" s="289"/>
    </row>
    <row r="4302" spans="1:5" ht="14.25">
      <c r="A4302"/>
      <c r="B4302"/>
      <c r="C4302"/>
      <c r="D4302"/>
      <c r="E4302" s="289"/>
    </row>
    <row r="4303" spans="1:5" ht="14.25">
      <c r="A4303"/>
      <c r="B4303"/>
      <c r="C4303"/>
      <c r="D4303"/>
      <c r="E4303" s="289"/>
    </row>
    <row r="4304" spans="1:5" ht="14.25">
      <c r="A4304"/>
      <c r="B4304"/>
      <c r="C4304"/>
      <c r="D4304"/>
      <c r="E4304" s="289"/>
    </row>
    <row r="4305" spans="1:5" ht="14.25">
      <c r="A4305"/>
      <c r="B4305"/>
      <c r="C4305"/>
      <c r="D4305"/>
      <c r="E4305" s="289"/>
    </row>
    <row r="4306" spans="1:5" ht="14.25">
      <c r="A4306"/>
      <c r="B4306"/>
      <c r="C4306"/>
      <c r="D4306"/>
      <c r="E4306" s="289"/>
    </row>
    <row r="4307" spans="1:5" ht="14.25">
      <c r="A4307"/>
      <c r="B4307"/>
      <c r="C4307"/>
      <c r="D4307"/>
      <c r="E4307" s="289"/>
    </row>
    <row r="4308" spans="1:5" ht="14.25">
      <c r="A4308"/>
      <c r="B4308"/>
      <c r="C4308"/>
      <c r="D4308"/>
      <c r="E4308" s="289"/>
    </row>
    <row r="4309" spans="1:5" ht="14.25">
      <c r="A4309"/>
      <c r="B4309"/>
      <c r="C4309"/>
      <c r="D4309"/>
      <c r="E4309" s="289"/>
    </row>
    <row r="4310" spans="1:5" ht="14.25">
      <c r="A4310"/>
      <c r="B4310"/>
      <c r="C4310"/>
      <c r="D4310"/>
      <c r="E4310" s="289"/>
    </row>
    <row r="4311" spans="1:5" ht="14.25">
      <c r="A4311"/>
      <c r="B4311"/>
      <c r="C4311"/>
      <c r="D4311"/>
      <c r="E4311" s="363"/>
    </row>
    <row r="4312" spans="1:5" ht="14.25">
      <c r="A4312"/>
      <c r="B4312"/>
      <c r="C4312"/>
      <c r="D4312"/>
      <c r="E4312" s="289"/>
    </row>
    <row r="4313" spans="1:5" ht="14.25">
      <c r="A4313"/>
      <c r="B4313"/>
      <c r="C4313"/>
      <c r="D4313"/>
      <c r="E4313" s="289"/>
    </row>
    <row r="4314" spans="1:5" ht="14.25">
      <c r="A4314"/>
      <c r="B4314"/>
      <c r="C4314"/>
      <c r="D4314"/>
      <c r="E4314" s="289"/>
    </row>
    <row r="4315" spans="1:5" ht="14.25">
      <c r="A4315"/>
      <c r="B4315"/>
      <c r="C4315"/>
      <c r="D4315"/>
      <c r="E4315" s="289"/>
    </row>
    <row r="4316" spans="1:5" ht="14.25">
      <c r="A4316"/>
      <c r="B4316"/>
      <c r="C4316"/>
      <c r="D4316"/>
      <c r="E4316" s="289"/>
    </row>
    <row r="4317" spans="1:5" ht="14.25">
      <c r="A4317"/>
      <c r="B4317"/>
      <c r="C4317"/>
      <c r="D4317"/>
      <c r="E4317" s="289"/>
    </row>
    <row r="4318" spans="1:5" ht="14.25">
      <c r="A4318"/>
      <c r="B4318"/>
      <c r="C4318"/>
      <c r="D4318"/>
      <c r="E4318" s="289"/>
    </row>
    <row r="4319" spans="1:5" ht="14.25">
      <c r="A4319"/>
      <c r="B4319"/>
      <c r="C4319"/>
      <c r="D4319"/>
      <c r="E4319" s="289"/>
    </row>
    <row r="4320" spans="1:5" ht="14.25">
      <c r="A4320"/>
      <c r="B4320"/>
      <c r="C4320"/>
      <c r="D4320"/>
      <c r="E4320" s="289"/>
    </row>
    <row r="4321" spans="1:5" ht="14.25">
      <c r="A4321"/>
      <c r="B4321"/>
      <c r="C4321"/>
      <c r="D4321"/>
      <c r="E4321" s="289"/>
    </row>
    <row r="4322" spans="1:5" ht="14.25">
      <c r="A4322"/>
      <c r="B4322"/>
      <c r="C4322"/>
      <c r="D4322"/>
      <c r="E4322" s="289"/>
    </row>
    <row r="4323" spans="1:5" ht="14.25">
      <c r="A4323"/>
      <c r="B4323"/>
      <c r="C4323"/>
      <c r="D4323"/>
      <c r="E4323" s="289"/>
    </row>
    <row r="4324" spans="1:5" ht="14.25">
      <c r="A4324"/>
      <c r="B4324"/>
      <c r="C4324"/>
      <c r="D4324"/>
      <c r="E4324" s="289"/>
    </row>
    <row r="4325" spans="1:5" ht="14.25">
      <c r="A4325"/>
      <c r="B4325"/>
      <c r="C4325"/>
      <c r="D4325"/>
      <c r="E4325" s="289"/>
    </row>
    <row r="4326" spans="1:5" ht="14.25">
      <c r="A4326"/>
      <c r="B4326"/>
      <c r="C4326"/>
      <c r="D4326"/>
      <c r="E4326" s="289"/>
    </row>
    <row r="4327" spans="1:5" ht="14.25">
      <c r="A4327"/>
      <c r="B4327"/>
      <c r="C4327"/>
      <c r="D4327"/>
      <c r="E4327" s="289"/>
    </row>
    <row r="4328" spans="1:5" ht="14.25">
      <c r="A4328"/>
      <c r="B4328"/>
      <c r="C4328"/>
      <c r="D4328"/>
      <c r="E4328" s="289"/>
    </row>
    <row r="4329" spans="1:5" ht="14.25">
      <c r="A4329"/>
      <c r="B4329"/>
      <c r="C4329"/>
      <c r="D4329"/>
      <c r="E4329" s="289"/>
    </row>
    <row r="4330" spans="1:5" ht="14.25">
      <c r="A4330"/>
      <c r="B4330"/>
      <c r="C4330"/>
      <c r="D4330"/>
      <c r="E4330" s="289"/>
    </row>
    <row r="4331" spans="1:5" ht="14.25">
      <c r="A4331"/>
      <c r="B4331"/>
      <c r="C4331"/>
      <c r="D4331"/>
      <c r="E4331" s="289"/>
    </row>
    <row r="4332" spans="1:5" ht="14.25">
      <c r="A4332"/>
      <c r="B4332"/>
      <c r="C4332"/>
      <c r="D4332"/>
      <c r="E4332" s="289"/>
    </row>
    <row r="4333" spans="1:5" ht="14.25">
      <c r="A4333"/>
      <c r="B4333"/>
      <c r="C4333"/>
      <c r="D4333"/>
      <c r="E4333" s="289"/>
    </row>
    <row r="4334" spans="1:5" ht="14.25">
      <c r="A4334"/>
      <c r="B4334"/>
      <c r="C4334"/>
      <c r="D4334"/>
      <c r="E4334" s="289"/>
    </row>
    <row r="4335" spans="1:5" ht="14.25">
      <c r="A4335"/>
      <c r="B4335"/>
      <c r="C4335"/>
      <c r="D4335"/>
      <c r="E4335" s="289"/>
    </row>
    <row r="4336" spans="1:5" ht="14.25">
      <c r="A4336"/>
      <c r="B4336"/>
      <c r="C4336"/>
      <c r="D4336"/>
      <c r="E4336" s="289"/>
    </row>
    <row r="4337" spans="1:5" ht="14.25">
      <c r="A4337"/>
      <c r="B4337"/>
      <c r="C4337"/>
      <c r="D4337"/>
      <c r="E4337" s="289"/>
    </row>
    <row r="4338" spans="1:5" ht="14.25">
      <c r="A4338"/>
      <c r="B4338"/>
      <c r="C4338"/>
      <c r="D4338"/>
      <c r="E4338" s="289"/>
    </row>
    <row r="4339" spans="1:5" ht="14.25">
      <c r="A4339"/>
      <c r="B4339"/>
      <c r="C4339"/>
      <c r="D4339"/>
      <c r="E4339" s="289"/>
    </row>
    <row r="4340" spans="1:5" ht="14.25">
      <c r="A4340"/>
      <c r="B4340"/>
      <c r="C4340"/>
      <c r="D4340"/>
      <c r="E4340" s="289"/>
    </row>
    <row r="4341" spans="1:5" ht="14.25">
      <c r="A4341"/>
      <c r="B4341"/>
      <c r="C4341"/>
      <c r="D4341"/>
      <c r="E4341" s="289"/>
    </row>
    <row r="4342" spans="1:5" ht="14.25">
      <c r="A4342"/>
      <c r="B4342"/>
      <c r="C4342"/>
      <c r="D4342"/>
      <c r="E4342" s="289"/>
    </row>
    <row r="4343" spans="1:5" ht="14.25">
      <c r="A4343"/>
      <c r="B4343"/>
      <c r="C4343"/>
      <c r="D4343"/>
      <c r="E4343" s="289"/>
    </row>
    <row r="4344" spans="1:5" ht="14.25">
      <c r="A4344"/>
      <c r="B4344"/>
      <c r="C4344"/>
      <c r="D4344"/>
      <c r="E4344" s="289"/>
    </row>
    <row r="4345" spans="1:5" ht="14.25">
      <c r="A4345"/>
      <c r="B4345"/>
      <c r="C4345"/>
      <c r="D4345"/>
      <c r="E4345" s="289"/>
    </row>
    <row r="4346" spans="1:5" ht="14.25">
      <c r="A4346"/>
      <c r="B4346"/>
      <c r="C4346"/>
      <c r="D4346"/>
      <c r="E4346" s="289"/>
    </row>
    <row r="4347" spans="1:5" ht="14.25">
      <c r="A4347"/>
      <c r="B4347"/>
      <c r="C4347"/>
      <c r="D4347"/>
      <c r="E4347" s="289"/>
    </row>
    <row r="4348" spans="1:5" ht="14.25">
      <c r="A4348"/>
      <c r="B4348"/>
      <c r="C4348"/>
      <c r="D4348"/>
      <c r="E4348" s="289"/>
    </row>
    <row r="4349" spans="1:5" ht="14.25">
      <c r="A4349"/>
      <c r="B4349"/>
      <c r="C4349"/>
      <c r="D4349"/>
      <c r="E4349" s="289"/>
    </row>
    <row r="4350" spans="1:5" ht="14.25">
      <c r="A4350"/>
      <c r="B4350"/>
      <c r="C4350"/>
      <c r="D4350"/>
      <c r="E4350" s="289"/>
    </row>
    <row r="4351" spans="1:5" ht="14.25">
      <c r="A4351"/>
      <c r="B4351"/>
      <c r="C4351"/>
      <c r="D4351"/>
      <c r="E4351" s="289"/>
    </row>
    <row r="4352" spans="1:5" ht="14.25">
      <c r="A4352"/>
      <c r="B4352"/>
      <c r="C4352"/>
      <c r="D4352"/>
      <c r="E4352" s="289"/>
    </row>
    <row r="4353" spans="1:5" ht="14.25">
      <c r="A4353"/>
      <c r="B4353"/>
      <c r="C4353"/>
      <c r="D4353"/>
      <c r="E4353" s="289"/>
    </row>
    <row r="4354" spans="1:5" ht="14.25">
      <c r="A4354"/>
      <c r="B4354"/>
      <c r="C4354"/>
      <c r="D4354"/>
      <c r="E4354" s="289"/>
    </row>
    <row r="4355" spans="1:5" ht="14.25">
      <c r="A4355"/>
      <c r="B4355"/>
      <c r="C4355"/>
      <c r="D4355"/>
      <c r="E4355" s="363"/>
    </row>
    <row r="4356" spans="1:5" ht="14.25">
      <c r="A4356"/>
      <c r="B4356"/>
      <c r="C4356"/>
      <c r="D4356"/>
      <c r="E4356" s="289"/>
    </row>
    <row r="4357" spans="1:5" ht="14.25">
      <c r="A4357"/>
      <c r="B4357"/>
      <c r="C4357"/>
      <c r="D4357"/>
      <c r="E4357" s="289"/>
    </row>
    <row r="4358" spans="1:5" ht="14.25">
      <c r="A4358"/>
      <c r="B4358"/>
      <c r="C4358"/>
      <c r="D4358"/>
      <c r="E4358" s="289"/>
    </row>
    <row r="4359" spans="1:5" ht="14.25">
      <c r="A4359"/>
      <c r="B4359"/>
      <c r="C4359"/>
      <c r="D4359"/>
      <c r="E4359" s="289"/>
    </row>
    <row r="4360" spans="1:5" ht="14.25">
      <c r="A4360"/>
      <c r="B4360"/>
      <c r="C4360"/>
      <c r="D4360"/>
      <c r="E4360" s="289"/>
    </row>
    <row r="4361" spans="1:5" ht="14.25">
      <c r="A4361"/>
      <c r="B4361"/>
      <c r="C4361"/>
      <c r="D4361"/>
      <c r="E4361" s="289"/>
    </row>
    <row r="4362" spans="1:5" ht="14.25">
      <c r="A4362"/>
      <c r="B4362"/>
      <c r="C4362"/>
      <c r="D4362"/>
      <c r="E4362" s="289"/>
    </row>
    <row r="4363" spans="1:5" ht="14.25">
      <c r="A4363"/>
      <c r="B4363"/>
      <c r="C4363"/>
      <c r="D4363"/>
      <c r="E4363" s="289"/>
    </row>
    <row r="4364" spans="1:5" ht="14.25">
      <c r="A4364"/>
      <c r="B4364"/>
      <c r="C4364"/>
      <c r="D4364"/>
      <c r="E4364" s="289"/>
    </row>
    <row r="4365" spans="1:5" ht="14.25">
      <c r="A4365"/>
      <c r="B4365"/>
      <c r="C4365"/>
      <c r="D4365"/>
      <c r="E4365" s="289"/>
    </row>
    <row r="4366" spans="1:5" ht="14.25">
      <c r="A4366"/>
      <c r="B4366"/>
      <c r="C4366"/>
      <c r="D4366"/>
      <c r="E4366" s="289"/>
    </row>
    <row r="4367" spans="1:5" ht="14.25">
      <c r="A4367"/>
      <c r="B4367"/>
      <c r="C4367"/>
      <c r="D4367"/>
      <c r="E4367" s="289"/>
    </row>
    <row r="4368" spans="1:5" ht="14.25">
      <c r="A4368"/>
      <c r="B4368"/>
      <c r="C4368"/>
      <c r="D4368"/>
      <c r="E4368" s="363"/>
    </row>
    <row r="4369" spans="1:5" ht="14.25">
      <c r="A4369"/>
      <c r="B4369"/>
      <c r="C4369"/>
      <c r="D4369"/>
      <c r="E4369" s="289"/>
    </row>
    <row r="4370" spans="1:5" ht="14.25">
      <c r="A4370"/>
      <c r="B4370"/>
      <c r="C4370"/>
      <c r="D4370"/>
      <c r="E4370" s="289"/>
    </row>
    <row r="4371" spans="1:5" ht="14.25">
      <c r="A4371"/>
      <c r="B4371"/>
      <c r="C4371"/>
      <c r="D4371"/>
      <c r="E4371" s="289"/>
    </row>
    <row r="4372" spans="1:5" ht="14.25">
      <c r="A4372"/>
      <c r="B4372"/>
      <c r="C4372"/>
      <c r="D4372"/>
      <c r="E4372" s="289"/>
    </row>
    <row r="4373" spans="1:5" ht="14.25">
      <c r="A4373"/>
      <c r="B4373"/>
      <c r="C4373"/>
      <c r="D4373"/>
      <c r="E4373" s="289"/>
    </row>
    <row r="4374" spans="1:5" ht="14.25">
      <c r="A4374"/>
      <c r="B4374"/>
      <c r="C4374"/>
      <c r="D4374"/>
      <c r="E4374" s="289"/>
    </row>
    <row r="4375" spans="1:5" ht="14.25">
      <c r="A4375"/>
      <c r="B4375"/>
      <c r="C4375"/>
      <c r="D4375"/>
      <c r="E4375" s="363"/>
    </row>
    <row r="4376" spans="1:5" ht="14.25">
      <c r="A4376"/>
      <c r="B4376"/>
      <c r="C4376"/>
      <c r="D4376"/>
      <c r="E4376" s="289"/>
    </row>
    <row r="4377" spans="1:5" ht="14.25">
      <c r="A4377"/>
      <c r="B4377"/>
      <c r="C4377"/>
      <c r="D4377"/>
      <c r="E4377" s="289"/>
    </row>
    <row r="4378" spans="1:5" ht="14.25">
      <c r="A4378"/>
      <c r="B4378"/>
      <c r="C4378"/>
      <c r="D4378"/>
      <c r="E4378" s="289"/>
    </row>
    <row r="4379" spans="1:5" ht="14.25">
      <c r="A4379"/>
      <c r="B4379"/>
      <c r="C4379"/>
      <c r="D4379"/>
      <c r="E4379" s="289"/>
    </row>
    <row r="4380" spans="1:5" ht="14.25">
      <c r="A4380"/>
      <c r="B4380"/>
      <c r="C4380"/>
      <c r="D4380"/>
      <c r="E4380" s="289"/>
    </row>
    <row r="4381" spans="1:5" ht="14.25">
      <c r="A4381"/>
      <c r="B4381"/>
      <c r="C4381"/>
      <c r="D4381"/>
      <c r="E4381" s="289"/>
    </row>
    <row r="4382" spans="1:5" ht="14.25">
      <c r="A4382"/>
      <c r="B4382"/>
      <c r="C4382"/>
      <c r="D4382"/>
      <c r="E4382" s="289"/>
    </row>
    <row r="4383" spans="1:5" ht="14.25">
      <c r="A4383"/>
      <c r="B4383"/>
      <c r="C4383"/>
      <c r="D4383"/>
      <c r="E4383" s="289"/>
    </row>
    <row r="4384" spans="1:5" ht="14.25">
      <c r="A4384"/>
      <c r="B4384"/>
      <c r="C4384"/>
      <c r="D4384"/>
      <c r="E4384" s="289"/>
    </row>
    <row r="4385" spans="1:5" ht="14.25">
      <c r="A4385"/>
      <c r="B4385"/>
      <c r="C4385"/>
      <c r="D4385"/>
      <c r="E4385" s="289"/>
    </row>
    <row r="4386" spans="1:5" ht="14.25">
      <c r="A4386"/>
      <c r="B4386"/>
      <c r="C4386"/>
      <c r="D4386"/>
      <c r="E4386" s="289"/>
    </row>
    <row r="4387" spans="1:5" ht="14.25">
      <c r="A4387"/>
      <c r="B4387"/>
      <c r="C4387"/>
      <c r="D4387"/>
      <c r="E4387" s="289"/>
    </row>
    <row r="4388" spans="1:5" ht="14.25">
      <c r="A4388"/>
      <c r="B4388"/>
      <c r="C4388"/>
      <c r="D4388"/>
      <c r="E4388" s="289"/>
    </row>
    <row r="4389" spans="1:5" ht="14.25">
      <c r="A4389"/>
      <c r="B4389"/>
      <c r="C4389"/>
      <c r="D4389"/>
      <c r="E4389" s="363"/>
    </row>
    <row r="4390" spans="1:5" ht="14.25">
      <c r="A4390"/>
      <c r="B4390"/>
      <c r="C4390"/>
      <c r="D4390"/>
      <c r="E4390" s="363"/>
    </row>
    <row r="4391" spans="1:5" ht="14.25">
      <c r="A4391"/>
      <c r="B4391"/>
      <c r="C4391"/>
      <c r="D4391"/>
      <c r="E4391" s="363"/>
    </row>
    <row r="4392" spans="1:5" ht="14.25">
      <c r="A4392"/>
      <c r="B4392"/>
      <c r="C4392"/>
      <c r="D4392"/>
      <c r="E4392" s="363"/>
    </row>
    <row r="4393" spans="1:5" ht="14.25">
      <c r="A4393"/>
      <c r="B4393"/>
      <c r="C4393"/>
      <c r="D4393"/>
      <c r="E4393" s="363"/>
    </row>
    <row r="4394" spans="1:5" ht="14.25">
      <c r="A4394"/>
      <c r="B4394"/>
      <c r="C4394"/>
      <c r="D4394"/>
      <c r="E4394" s="363"/>
    </row>
    <row r="4395" spans="1:5" ht="14.25">
      <c r="A4395"/>
      <c r="B4395"/>
      <c r="C4395"/>
      <c r="D4395"/>
      <c r="E4395" s="363"/>
    </row>
    <row r="4396" spans="1:5" ht="14.25">
      <c r="A4396"/>
      <c r="B4396"/>
      <c r="C4396"/>
      <c r="D4396"/>
      <c r="E4396" s="363"/>
    </row>
    <row r="4397" spans="1:5" ht="14.25">
      <c r="A4397"/>
      <c r="B4397"/>
      <c r="C4397"/>
      <c r="D4397"/>
      <c r="E4397" s="363"/>
    </row>
    <row r="4398" spans="1:5" ht="14.25">
      <c r="A4398"/>
      <c r="B4398"/>
      <c r="C4398"/>
      <c r="D4398"/>
      <c r="E4398" s="363"/>
    </row>
    <row r="4399" spans="1:5" ht="14.25">
      <c r="A4399"/>
      <c r="B4399"/>
      <c r="C4399"/>
      <c r="D4399"/>
      <c r="E4399" s="363"/>
    </row>
    <row r="4400" spans="1:5" ht="14.25">
      <c r="A4400"/>
      <c r="B4400"/>
      <c r="C4400"/>
      <c r="D4400"/>
      <c r="E4400" s="363"/>
    </row>
    <row r="4401" spans="1:5" ht="14.25">
      <c r="A4401"/>
      <c r="B4401"/>
      <c r="C4401"/>
      <c r="D4401"/>
      <c r="E4401" s="289"/>
    </row>
    <row r="4402" spans="1:5" ht="14.25">
      <c r="A4402"/>
      <c r="B4402"/>
      <c r="C4402"/>
      <c r="D4402"/>
      <c r="E4402" s="289"/>
    </row>
    <row r="4403" spans="1:5" ht="14.25">
      <c r="A4403"/>
      <c r="B4403"/>
      <c r="C4403"/>
      <c r="D4403"/>
      <c r="E4403" s="363"/>
    </row>
    <row r="4404" spans="1:5" ht="14.25">
      <c r="A4404"/>
      <c r="B4404"/>
      <c r="C4404"/>
      <c r="D4404"/>
      <c r="E4404" s="363"/>
    </row>
    <row r="4405" spans="1:5" ht="14.25">
      <c r="A4405"/>
      <c r="B4405"/>
      <c r="C4405"/>
      <c r="D4405"/>
      <c r="E4405" s="363"/>
    </row>
    <row r="4406" spans="1:5" ht="14.25">
      <c r="A4406"/>
      <c r="B4406"/>
      <c r="C4406"/>
      <c r="D4406"/>
      <c r="E4406" s="363"/>
    </row>
    <row r="4407" spans="1:5" ht="14.25">
      <c r="A4407"/>
      <c r="B4407"/>
      <c r="C4407"/>
      <c r="D4407"/>
      <c r="E4407" s="363"/>
    </row>
    <row r="4408" spans="1:5" ht="14.25">
      <c r="A4408"/>
      <c r="B4408"/>
      <c r="C4408"/>
      <c r="D4408"/>
      <c r="E4408" s="363"/>
    </row>
    <row r="4409" spans="1:5" ht="14.25">
      <c r="A4409"/>
      <c r="B4409"/>
      <c r="C4409"/>
      <c r="D4409"/>
      <c r="E4409" s="363"/>
    </row>
    <row r="4410" spans="1:5" ht="14.25">
      <c r="A4410"/>
      <c r="B4410"/>
      <c r="C4410"/>
      <c r="D4410"/>
      <c r="E4410" s="363"/>
    </row>
    <row r="4411" spans="1:5" ht="14.25">
      <c r="A4411"/>
      <c r="B4411"/>
      <c r="C4411"/>
      <c r="D4411"/>
      <c r="E4411" s="363"/>
    </row>
    <row r="4412" spans="1:5" ht="14.25">
      <c r="A4412"/>
      <c r="B4412"/>
      <c r="C4412"/>
      <c r="D4412"/>
      <c r="E4412" s="363"/>
    </row>
    <row r="4413" spans="1:5" ht="14.25">
      <c r="A4413"/>
      <c r="B4413"/>
      <c r="C4413"/>
      <c r="D4413"/>
      <c r="E4413" s="363"/>
    </row>
    <row r="4414" spans="1:5" ht="14.25">
      <c r="A4414"/>
      <c r="B4414"/>
      <c r="C4414"/>
      <c r="D4414"/>
      <c r="E4414" s="363"/>
    </row>
    <row r="4415" spans="1:5" ht="14.25">
      <c r="A4415"/>
      <c r="B4415"/>
      <c r="C4415"/>
      <c r="D4415"/>
      <c r="E4415" s="363"/>
    </row>
    <row r="4416" spans="1:5" ht="14.25">
      <c r="A4416"/>
      <c r="B4416"/>
      <c r="C4416"/>
      <c r="D4416"/>
      <c r="E4416" s="363"/>
    </row>
    <row r="4417" spans="1:5" ht="14.25">
      <c r="A4417"/>
      <c r="B4417"/>
      <c r="C4417"/>
      <c r="D4417"/>
      <c r="E4417" s="363"/>
    </row>
    <row r="4418" spans="1:5" ht="14.25">
      <c r="A4418"/>
      <c r="B4418"/>
      <c r="C4418"/>
      <c r="D4418"/>
      <c r="E4418" s="289"/>
    </row>
    <row r="4419" spans="1:5" ht="14.25">
      <c r="A4419"/>
      <c r="B4419"/>
      <c r="C4419"/>
      <c r="D4419"/>
      <c r="E4419" s="289"/>
    </row>
    <row r="4420" spans="1:5" ht="14.25">
      <c r="A4420"/>
      <c r="B4420"/>
      <c r="C4420"/>
      <c r="D4420"/>
      <c r="E4420" s="289"/>
    </row>
    <row r="4421" spans="1:5" ht="14.25">
      <c r="A4421"/>
      <c r="B4421"/>
      <c r="C4421"/>
      <c r="D4421"/>
      <c r="E4421" s="289"/>
    </row>
    <row r="4422" spans="1:5" ht="14.25">
      <c r="A4422"/>
      <c r="B4422"/>
      <c r="C4422"/>
      <c r="D4422"/>
      <c r="E4422" s="289"/>
    </row>
    <row r="4423" spans="1:5" ht="14.25">
      <c r="A4423"/>
      <c r="B4423"/>
      <c r="C4423"/>
      <c r="D4423"/>
      <c r="E4423" s="289"/>
    </row>
    <row r="4424" spans="1:5" ht="14.25">
      <c r="A4424"/>
      <c r="B4424"/>
      <c r="C4424"/>
      <c r="D4424"/>
      <c r="E4424" s="289"/>
    </row>
    <row r="4425" spans="1:5" ht="14.25">
      <c r="A4425"/>
      <c r="B4425"/>
      <c r="C4425"/>
      <c r="D4425"/>
      <c r="E4425" s="289"/>
    </row>
    <row r="4426" spans="1:5" ht="14.25">
      <c r="A4426"/>
      <c r="B4426"/>
      <c r="C4426"/>
      <c r="D4426"/>
      <c r="E4426" s="289"/>
    </row>
    <row r="4427" spans="1:5" ht="14.25">
      <c r="A4427"/>
      <c r="B4427"/>
      <c r="C4427"/>
      <c r="D4427"/>
      <c r="E4427" s="289"/>
    </row>
    <row r="4428" spans="1:5" ht="14.25">
      <c r="A4428"/>
      <c r="B4428"/>
      <c r="C4428"/>
      <c r="D4428"/>
      <c r="E4428" s="289"/>
    </row>
    <row r="4429" spans="1:5" ht="14.25">
      <c r="A4429"/>
      <c r="B4429"/>
      <c r="C4429"/>
      <c r="D4429"/>
      <c r="E4429" s="289"/>
    </row>
    <row r="4430" spans="1:5" ht="14.25">
      <c r="A4430"/>
      <c r="B4430"/>
      <c r="C4430"/>
      <c r="D4430"/>
      <c r="E4430" s="289"/>
    </row>
    <row r="4431" spans="1:5" ht="14.25">
      <c r="A4431"/>
      <c r="B4431"/>
      <c r="C4431"/>
      <c r="D4431"/>
      <c r="E4431" s="289"/>
    </row>
    <row r="4432" spans="1:5" ht="14.25">
      <c r="A4432"/>
      <c r="B4432"/>
      <c r="C4432"/>
      <c r="D4432"/>
      <c r="E4432" s="289"/>
    </row>
    <row r="4433" spans="1:5" ht="14.25">
      <c r="A4433"/>
      <c r="B4433"/>
      <c r="C4433"/>
      <c r="D4433"/>
      <c r="E4433" s="289"/>
    </row>
    <row r="4434" spans="1:5" ht="14.25">
      <c r="A4434"/>
      <c r="B4434"/>
      <c r="C4434"/>
      <c r="D4434"/>
      <c r="E4434" s="289"/>
    </row>
    <row r="4435" spans="1:5" ht="14.25">
      <c r="A4435"/>
      <c r="B4435"/>
      <c r="C4435"/>
      <c r="D4435"/>
      <c r="E4435" s="289"/>
    </row>
    <row r="4436" spans="1:5" ht="14.25">
      <c r="A4436"/>
      <c r="B4436"/>
      <c r="C4436"/>
      <c r="D4436"/>
      <c r="E4436" s="289"/>
    </row>
    <row r="4437" spans="1:5" ht="14.25">
      <c r="A4437"/>
      <c r="B4437"/>
      <c r="C4437"/>
      <c r="D4437"/>
      <c r="E4437" s="289"/>
    </row>
    <row r="4438" spans="1:5" ht="14.25">
      <c r="A4438"/>
      <c r="B4438"/>
      <c r="C4438"/>
      <c r="D4438"/>
      <c r="E4438" s="363"/>
    </row>
    <row r="4439" spans="1:5" ht="14.25">
      <c r="A4439"/>
      <c r="B4439"/>
      <c r="C4439"/>
      <c r="D4439"/>
      <c r="E4439" s="289"/>
    </row>
    <row r="4440" spans="1:5" ht="14.25">
      <c r="A4440"/>
      <c r="B4440"/>
      <c r="C4440"/>
      <c r="D4440"/>
      <c r="E4440" s="289"/>
    </row>
    <row r="4441" spans="1:5" ht="14.25">
      <c r="A4441"/>
      <c r="B4441"/>
      <c r="C4441"/>
      <c r="D4441"/>
      <c r="E4441" s="363"/>
    </row>
    <row r="4442" spans="1:5" ht="14.25">
      <c r="A4442"/>
      <c r="B4442"/>
      <c r="C4442"/>
      <c r="D4442"/>
      <c r="E4442" s="363"/>
    </row>
    <row r="4443" spans="1:5" ht="14.25">
      <c r="A4443"/>
      <c r="B4443"/>
      <c r="C4443"/>
      <c r="D4443"/>
      <c r="E4443" s="289"/>
    </row>
    <row r="4444" spans="1:5" ht="14.25">
      <c r="A4444"/>
      <c r="B4444"/>
      <c r="C4444"/>
      <c r="D4444"/>
      <c r="E4444" s="289"/>
    </row>
    <row r="4445" spans="1:5" ht="14.25">
      <c r="A4445"/>
      <c r="B4445"/>
      <c r="C4445"/>
      <c r="D4445"/>
      <c r="E4445" s="289"/>
    </row>
    <row r="4446" spans="1:5" ht="14.25">
      <c r="A4446"/>
      <c r="B4446"/>
      <c r="C4446"/>
      <c r="D4446"/>
      <c r="E4446" s="289"/>
    </row>
    <row r="4447" spans="1:5" ht="14.25">
      <c r="A4447"/>
      <c r="B4447"/>
      <c r="C4447"/>
      <c r="D4447"/>
      <c r="E4447" s="289"/>
    </row>
    <row r="4448" spans="1:5" ht="14.25">
      <c r="A4448"/>
      <c r="B4448"/>
      <c r="C4448"/>
      <c r="D4448"/>
      <c r="E4448" s="289"/>
    </row>
    <row r="4449" spans="1:5" ht="14.25">
      <c r="A4449"/>
      <c r="B4449"/>
      <c r="C4449"/>
      <c r="D4449"/>
      <c r="E4449" s="289"/>
    </row>
    <row r="4450" spans="1:5" ht="14.25">
      <c r="A4450"/>
      <c r="B4450"/>
      <c r="C4450"/>
      <c r="D4450"/>
      <c r="E4450" s="289"/>
    </row>
    <row r="4451" spans="1:5" ht="14.25">
      <c r="A4451"/>
      <c r="B4451"/>
      <c r="C4451"/>
      <c r="D4451"/>
      <c r="E4451" s="363"/>
    </row>
    <row r="4452" spans="1:5" ht="14.25">
      <c r="A4452"/>
      <c r="B4452"/>
      <c r="C4452"/>
      <c r="D4452"/>
      <c r="E4452" s="289"/>
    </row>
    <row r="4453" spans="1:5" ht="14.25">
      <c r="A4453"/>
      <c r="B4453"/>
      <c r="C4453"/>
      <c r="D4453"/>
      <c r="E4453" s="289"/>
    </row>
    <row r="4454" spans="1:5" ht="14.25">
      <c r="A4454"/>
      <c r="B4454"/>
      <c r="C4454"/>
      <c r="D4454"/>
      <c r="E4454" s="289"/>
    </row>
    <row r="4455" spans="1:5" ht="14.25">
      <c r="A4455"/>
      <c r="B4455"/>
      <c r="C4455"/>
      <c r="D4455"/>
      <c r="E4455" s="289"/>
    </row>
    <row r="4456" spans="1:5" ht="14.25">
      <c r="A4456"/>
      <c r="B4456"/>
      <c r="C4456"/>
      <c r="D4456"/>
      <c r="E4456" s="289"/>
    </row>
    <row r="4457" spans="1:5" ht="14.25">
      <c r="A4457"/>
      <c r="B4457"/>
      <c r="C4457"/>
      <c r="D4457"/>
      <c r="E4457" s="289"/>
    </row>
    <row r="4458" spans="1:5" ht="14.25">
      <c r="A4458"/>
      <c r="B4458"/>
      <c r="C4458"/>
      <c r="D4458"/>
      <c r="E4458" s="289"/>
    </row>
    <row r="4459" spans="1:5" ht="14.25">
      <c r="A4459"/>
      <c r="B4459"/>
      <c r="C4459"/>
      <c r="D4459"/>
      <c r="E4459" s="289"/>
    </row>
    <row r="4460" spans="1:5" ht="14.25">
      <c r="A4460"/>
      <c r="B4460"/>
      <c r="C4460"/>
      <c r="D4460"/>
      <c r="E4460" s="289"/>
    </row>
    <row r="4461" spans="1:5" ht="14.25">
      <c r="A4461"/>
      <c r="B4461"/>
      <c r="C4461"/>
      <c r="D4461"/>
      <c r="E4461" s="289"/>
    </row>
    <row r="4462" spans="1:5" ht="14.25">
      <c r="A4462"/>
      <c r="B4462"/>
      <c r="C4462"/>
      <c r="D4462"/>
      <c r="E4462" s="289"/>
    </row>
    <row r="4463" spans="1:5" ht="14.25">
      <c r="A4463"/>
      <c r="B4463"/>
      <c r="C4463"/>
      <c r="D4463"/>
      <c r="E4463" s="289"/>
    </row>
    <row r="4464" spans="1:5" ht="14.25">
      <c r="A4464"/>
      <c r="B4464"/>
      <c r="C4464"/>
      <c r="D4464"/>
      <c r="E4464" s="289"/>
    </row>
    <row r="4465" spans="1:5" ht="14.25">
      <c r="A4465"/>
      <c r="B4465"/>
      <c r="C4465"/>
      <c r="D4465"/>
      <c r="E4465" s="289"/>
    </row>
    <row r="4466" spans="1:5" ht="14.25">
      <c r="A4466"/>
      <c r="B4466"/>
      <c r="C4466"/>
      <c r="D4466"/>
      <c r="E4466" s="289"/>
    </row>
    <row r="4467" spans="1:5" ht="14.25">
      <c r="A4467"/>
      <c r="B4467"/>
      <c r="C4467"/>
      <c r="D4467"/>
      <c r="E4467" s="289"/>
    </row>
    <row r="4468" spans="1:5" ht="14.25">
      <c r="A4468"/>
      <c r="B4468"/>
      <c r="C4468"/>
      <c r="D4468"/>
      <c r="E4468" s="289"/>
    </row>
    <row r="4469" spans="1:5" ht="14.25">
      <c r="A4469"/>
      <c r="B4469"/>
      <c r="C4469"/>
      <c r="D4469"/>
      <c r="E4469" s="289"/>
    </row>
    <row r="4470" spans="1:5" ht="14.25">
      <c r="A4470"/>
      <c r="B4470"/>
      <c r="C4470"/>
      <c r="D4470"/>
      <c r="E4470" s="289"/>
    </row>
    <row r="4471" spans="1:5" ht="14.25">
      <c r="A4471"/>
      <c r="B4471"/>
      <c r="C4471"/>
      <c r="D4471"/>
      <c r="E4471" s="289"/>
    </row>
    <row r="4472" spans="1:5" ht="14.25">
      <c r="A4472"/>
      <c r="B4472"/>
      <c r="C4472"/>
      <c r="D4472"/>
      <c r="E4472" s="289"/>
    </row>
    <row r="4473" spans="1:5" ht="14.25">
      <c r="A4473"/>
      <c r="B4473"/>
      <c r="C4473"/>
      <c r="D4473"/>
      <c r="E4473" s="289"/>
    </row>
    <row r="4474" spans="1:5" ht="14.25">
      <c r="A4474"/>
      <c r="B4474"/>
      <c r="C4474"/>
      <c r="D4474"/>
      <c r="E4474" s="289"/>
    </row>
    <row r="4475" spans="1:5" ht="14.25">
      <c r="A4475"/>
      <c r="B4475"/>
      <c r="C4475"/>
      <c r="D4475"/>
      <c r="E4475" s="289"/>
    </row>
    <row r="4476" spans="1:5" ht="14.25">
      <c r="A4476"/>
      <c r="B4476"/>
      <c r="C4476"/>
      <c r="D4476"/>
      <c r="E4476" s="289"/>
    </row>
    <row r="4477" spans="1:5" ht="14.25">
      <c r="A4477"/>
      <c r="B4477"/>
      <c r="C4477"/>
      <c r="D4477"/>
      <c r="E4477" s="289"/>
    </row>
    <row r="4478" spans="1:5" ht="14.25">
      <c r="A4478"/>
      <c r="B4478"/>
      <c r="C4478"/>
      <c r="D4478"/>
      <c r="E4478" s="289"/>
    </row>
    <row r="4479" spans="1:5" ht="14.25">
      <c r="A4479"/>
      <c r="B4479"/>
      <c r="C4479"/>
      <c r="D4479"/>
      <c r="E4479" s="289"/>
    </row>
    <row r="4480" spans="1:5" ht="14.25">
      <c r="A4480"/>
      <c r="B4480"/>
      <c r="C4480"/>
      <c r="D4480"/>
      <c r="E4480" s="289"/>
    </row>
    <row r="4481" spans="1:5" ht="14.25">
      <c r="A4481"/>
      <c r="B4481"/>
      <c r="C4481"/>
      <c r="D4481"/>
      <c r="E4481" s="289"/>
    </row>
    <row r="4482" spans="1:5" ht="14.25">
      <c r="A4482"/>
      <c r="B4482"/>
      <c r="C4482"/>
      <c r="D4482"/>
      <c r="E4482" s="289"/>
    </row>
    <row r="4483" spans="1:5" ht="14.25">
      <c r="A4483"/>
      <c r="B4483"/>
      <c r="C4483"/>
      <c r="D4483"/>
      <c r="E4483" s="289"/>
    </row>
    <row r="4484" spans="1:5" ht="14.25">
      <c r="A4484"/>
      <c r="B4484"/>
      <c r="C4484"/>
      <c r="D4484"/>
      <c r="E4484" s="363"/>
    </row>
    <row r="4485" spans="1:5" ht="14.25">
      <c r="A4485"/>
      <c r="B4485"/>
      <c r="C4485"/>
      <c r="D4485"/>
      <c r="E4485" s="289"/>
    </row>
    <row r="4486" spans="1:5" ht="14.25">
      <c r="A4486"/>
      <c r="B4486"/>
      <c r="C4486"/>
      <c r="D4486"/>
      <c r="E4486" s="363"/>
    </row>
    <row r="4487" spans="1:5" ht="14.25">
      <c r="A4487"/>
      <c r="B4487"/>
      <c r="C4487"/>
      <c r="D4487"/>
      <c r="E4487" s="363"/>
    </row>
    <row r="4488" spans="1:5" ht="14.25">
      <c r="A4488"/>
      <c r="B4488"/>
      <c r="C4488"/>
      <c r="D4488"/>
      <c r="E4488" s="289"/>
    </row>
    <row r="4489" spans="1:5" ht="14.25">
      <c r="A4489"/>
      <c r="B4489"/>
      <c r="C4489"/>
      <c r="D4489"/>
      <c r="E4489" s="289"/>
    </row>
    <row r="4490" spans="1:5" ht="14.25">
      <c r="A4490"/>
      <c r="B4490"/>
      <c r="C4490"/>
      <c r="D4490"/>
      <c r="E4490" s="289"/>
    </row>
    <row r="4491" spans="1:5" ht="14.25">
      <c r="A4491"/>
      <c r="B4491"/>
      <c r="C4491"/>
      <c r="D4491"/>
      <c r="E4491" s="289"/>
    </row>
    <row r="4492" spans="1:5" ht="14.25">
      <c r="A4492"/>
      <c r="B4492"/>
      <c r="C4492"/>
      <c r="D4492"/>
      <c r="E4492" s="289"/>
    </row>
    <row r="4493" spans="1:5" ht="14.25">
      <c r="A4493"/>
      <c r="B4493"/>
      <c r="C4493"/>
      <c r="D4493"/>
      <c r="E4493" s="289"/>
    </row>
    <row r="4494" spans="1:5" ht="14.25">
      <c r="A4494"/>
      <c r="B4494"/>
      <c r="C4494"/>
      <c r="D4494"/>
      <c r="E4494" s="289"/>
    </row>
    <row r="4495" spans="1:5" ht="14.25">
      <c r="A4495"/>
      <c r="B4495"/>
      <c r="C4495"/>
      <c r="D4495"/>
      <c r="E4495" s="289"/>
    </row>
    <row r="4496" spans="1:5" ht="14.25">
      <c r="A4496"/>
      <c r="B4496"/>
      <c r="C4496"/>
      <c r="D4496"/>
      <c r="E4496" s="289"/>
    </row>
    <row r="4497" spans="1:5" ht="14.25">
      <c r="A4497"/>
      <c r="B4497"/>
      <c r="C4497"/>
      <c r="D4497"/>
      <c r="E4497" s="289"/>
    </row>
    <row r="4498" spans="1:5" ht="14.25">
      <c r="A4498"/>
      <c r="B4498"/>
      <c r="C4498"/>
      <c r="D4498"/>
      <c r="E4498" s="289"/>
    </row>
    <row r="4499" spans="1:5" ht="14.25">
      <c r="A4499"/>
      <c r="B4499"/>
      <c r="C4499"/>
      <c r="D4499"/>
      <c r="E4499" s="289"/>
    </row>
    <row r="4500" spans="1:5" ht="14.25">
      <c r="A4500"/>
      <c r="B4500"/>
      <c r="C4500"/>
      <c r="D4500"/>
      <c r="E4500" s="289"/>
    </row>
    <row r="4501" spans="1:5" ht="14.25">
      <c r="A4501"/>
      <c r="B4501"/>
      <c r="C4501"/>
      <c r="D4501"/>
      <c r="E4501" s="289"/>
    </row>
    <row r="4502" spans="1:5" ht="14.25">
      <c r="A4502"/>
      <c r="B4502"/>
      <c r="C4502"/>
      <c r="D4502"/>
      <c r="E4502" s="289"/>
    </row>
    <row r="4503" spans="1:5" ht="14.25">
      <c r="A4503"/>
      <c r="B4503"/>
      <c r="C4503"/>
      <c r="D4503"/>
      <c r="E4503" s="289"/>
    </row>
    <row r="4504" spans="1:5" ht="14.25">
      <c r="A4504"/>
      <c r="B4504"/>
      <c r="C4504"/>
      <c r="D4504"/>
      <c r="E4504" s="289"/>
    </row>
    <row r="4505" spans="1:5" ht="14.25">
      <c r="A4505"/>
      <c r="B4505"/>
      <c r="C4505"/>
      <c r="D4505"/>
      <c r="E4505" s="289"/>
    </row>
    <row r="4506" spans="1:5" ht="14.25">
      <c r="A4506"/>
      <c r="B4506"/>
      <c r="C4506"/>
      <c r="D4506"/>
      <c r="E4506" s="289"/>
    </row>
    <row r="4507" spans="1:5" ht="14.25">
      <c r="A4507"/>
      <c r="B4507"/>
      <c r="C4507"/>
      <c r="D4507"/>
      <c r="E4507" s="289"/>
    </row>
    <row r="4508" spans="1:5" ht="14.25">
      <c r="A4508"/>
      <c r="B4508"/>
      <c r="C4508"/>
      <c r="D4508"/>
      <c r="E4508" s="289"/>
    </row>
    <row r="4509" spans="1:5" ht="14.25">
      <c r="A4509"/>
      <c r="B4509"/>
      <c r="C4509"/>
      <c r="D4509"/>
      <c r="E4509" s="289"/>
    </row>
    <row r="4510" spans="1:5" ht="14.25">
      <c r="A4510"/>
      <c r="B4510"/>
      <c r="C4510"/>
      <c r="D4510"/>
      <c r="E4510" s="289"/>
    </row>
    <row r="4511" spans="1:5" ht="14.25">
      <c r="A4511"/>
      <c r="B4511"/>
      <c r="C4511"/>
      <c r="D4511"/>
      <c r="E4511" s="289"/>
    </row>
    <row r="4512" spans="1:5" ht="14.25">
      <c r="A4512"/>
      <c r="B4512"/>
      <c r="C4512"/>
      <c r="D4512"/>
      <c r="E4512" s="289"/>
    </row>
    <row r="4513" spans="1:5" ht="14.25">
      <c r="A4513"/>
      <c r="B4513"/>
      <c r="C4513"/>
      <c r="D4513"/>
      <c r="E4513" s="289"/>
    </row>
    <row r="4514" spans="1:5" ht="14.25">
      <c r="A4514"/>
      <c r="B4514"/>
      <c r="C4514"/>
      <c r="D4514"/>
      <c r="E4514" s="289"/>
    </row>
    <row r="4515" spans="1:5" ht="14.25">
      <c r="A4515"/>
      <c r="B4515"/>
      <c r="C4515"/>
      <c r="D4515"/>
      <c r="E4515" s="289"/>
    </row>
    <row r="4516" spans="1:5" ht="14.25">
      <c r="A4516"/>
      <c r="B4516"/>
      <c r="C4516"/>
      <c r="D4516"/>
      <c r="E4516" s="289"/>
    </row>
    <row r="4517" spans="1:5" ht="14.25">
      <c r="A4517"/>
      <c r="B4517"/>
      <c r="C4517"/>
      <c r="D4517"/>
      <c r="E4517" s="289"/>
    </row>
    <row r="4518" spans="1:5" ht="14.25">
      <c r="A4518"/>
      <c r="B4518"/>
      <c r="C4518"/>
      <c r="D4518"/>
      <c r="E4518" s="289"/>
    </row>
    <row r="4519" spans="1:5" ht="14.25">
      <c r="A4519"/>
      <c r="B4519"/>
      <c r="C4519"/>
      <c r="D4519"/>
      <c r="E4519" s="289"/>
    </row>
    <row r="4520" spans="1:5" ht="14.25">
      <c r="A4520"/>
      <c r="B4520"/>
      <c r="C4520"/>
      <c r="D4520"/>
      <c r="E4520" s="289"/>
    </row>
    <row r="4521" spans="1:5" ht="14.25">
      <c r="A4521"/>
      <c r="B4521"/>
      <c r="C4521"/>
      <c r="D4521"/>
      <c r="E4521" s="289"/>
    </row>
    <row r="4522" spans="1:5" ht="14.25">
      <c r="A4522"/>
      <c r="B4522"/>
      <c r="C4522"/>
      <c r="D4522"/>
      <c r="E4522" s="289"/>
    </row>
    <row r="4523" spans="1:5" ht="14.25">
      <c r="A4523"/>
      <c r="B4523"/>
      <c r="C4523"/>
      <c r="D4523"/>
      <c r="E4523" s="289"/>
    </row>
    <row r="4524" spans="1:5" ht="14.25">
      <c r="A4524"/>
      <c r="B4524"/>
      <c r="C4524"/>
      <c r="D4524"/>
      <c r="E4524" s="289"/>
    </row>
    <row r="4525" spans="1:5" ht="14.25">
      <c r="A4525"/>
      <c r="B4525"/>
      <c r="C4525"/>
      <c r="D4525"/>
      <c r="E4525" s="289"/>
    </row>
    <row r="4526" spans="1:5" ht="14.25">
      <c r="A4526"/>
      <c r="B4526"/>
      <c r="C4526"/>
      <c r="D4526"/>
      <c r="E4526" s="289"/>
    </row>
    <row r="4527" spans="1:5" ht="14.25">
      <c r="A4527"/>
      <c r="B4527"/>
      <c r="C4527"/>
      <c r="D4527"/>
      <c r="E4527" s="289"/>
    </row>
    <row r="4528" spans="1:5" ht="14.25">
      <c r="A4528"/>
      <c r="B4528"/>
      <c r="C4528"/>
      <c r="D4528"/>
      <c r="E4528" s="289"/>
    </row>
    <row r="4529" spans="1:5" ht="14.25">
      <c r="A4529"/>
      <c r="B4529"/>
      <c r="C4529"/>
      <c r="D4529"/>
      <c r="E4529" s="289"/>
    </row>
    <row r="4530" spans="1:5" ht="14.25">
      <c r="A4530"/>
      <c r="B4530"/>
      <c r="C4530"/>
      <c r="D4530"/>
      <c r="E4530" s="289"/>
    </row>
    <row r="4531" spans="1:5" ht="14.25">
      <c r="A4531"/>
      <c r="B4531"/>
      <c r="C4531"/>
      <c r="D4531"/>
      <c r="E4531" s="289"/>
    </row>
    <row r="4532" spans="1:5" ht="14.25">
      <c r="A4532"/>
      <c r="B4532"/>
      <c r="C4532"/>
      <c r="D4532"/>
      <c r="E4532" s="289"/>
    </row>
    <row r="4533" spans="1:5" ht="14.25">
      <c r="A4533"/>
      <c r="B4533"/>
      <c r="C4533"/>
      <c r="D4533"/>
      <c r="E4533" s="289"/>
    </row>
    <row r="4534" spans="1:5" ht="14.25">
      <c r="A4534"/>
      <c r="B4534"/>
      <c r="C4534"/>
      <c r="D4534"/>
      <c r="E4534" s="289"/>
    </row>
    <row r="4535" spans="1:5" ht="14.25">
      <c r="A4535"/>
      <c r="B4535"/>
      <c r="C4535"/>
      <c r="D4535"/>
      <c r="E4535" s="289"/>
    </row>
    <row r="4536" spans="1:5" ht="14.25">
      <c r="A4536"/>
      <c r="B4536"/>
      <c r="C4536"/>
      <c r="D4536"/>
      <c r="E4536" s="289"/>
    </row>
    <row r="4537" spans="1:5" ht="14.25">
      <c r="A4537"/>
      <c r="B4537"/>
      <c r="C4537"/>
      <c r="D4537"/>
      <c r="E4537" s="289"/>
    </row>
    <row r="4538" spans="1:5" ht="14.25">
      <c r="A4538"/>
      <c r="B4538"/>
      <c r="C4538"/>
      <c r="D4538"/>
      <c r="E4538" s="289"/>
    </row>
    <row r="4539" spans="1:5" ht="14.25">
      <c r="A4539"/>
      <c r="B4539"/>
      <c r="C4539"/>
      <c r="D4539"/>
      <c r="E4539" s="289"/>
    </row>
    <row r="4540" spans="1:5" ht="14.25">
      <c r="A4540"/>
      <c r="B4540"/>
      <c r="C4540"/>
      <c r="D4540"/>
      <c r="E4540" s="289"/>
    </row>
    <row r="4541" spans="1:5" ht="14.25">
      <c r="A4541"/>
      <c r="B4541"/>
      <c r="C4541"/>
      <c r="D4541"/>
      <c r="E4541" s="289"/>
    </row>
    <row r="4542" spans="1:5" ht="14.25">
      <c r="A4542"/>
      <c r="B4542"/>
      <c r="C4542"/>
      <c r="D4542"/>
      <c r="E4542" s="289"/>
    </row>
    <row r="4543" spans="1:5" ht="14.25">
      <c r="A4543"/>
      <c r="B4543"/>
      <c r="C4543"/>
      <c r="D4543"/>
      <c r="E4543" s="289"/>
    </row>
    <row r="4544" spans="1:5" ht="14.25">
      <c r="A4544"/>
      <c r="B4544"/>
      <c r="C4544"/>
      <c r="D4544"/>
      <c r="E4544" s="289"/>
    </row>
    <row r="4545" spans="1:5" ht="14.25">
      <c r="A4545"/>
      <c r="B4545"/>
      <c r="C4545"/>
      <c r="D4545"/>
      <c r="E4545" s="289"/>
    </row>
    <row r="4546" spans="1:5" ht="14.25">
      <c r="A4546"/>
      <c r="B4546"/>
      <c r="C4546"/>
      <c r="D4546"/>
      <c r="E4546" s="289"/>
    </row>
    <row r="4547" spans="1:5" ht="14.25">
      <c r="A4547"/>
      <c r="B4547"/>
      <c r="C4547"/>
      <c r="D4547"/>
      <c r="E4547" s="289"/>
    </row>
    <row r="4548" spans="1:5" ht="14.25">
      <c r="A4548"/>
      <c r="B4548"/>
      <c r="C4548"/>
      <c r="D4548"/>
      <c r="E4548" s="289"/>
    </row>
    <row r="4549" spans="1:5" ht="14.25">
      <c r="A4549"/>
      <c r="B4549"/>
      <c r="C4549"/>
      <c r="D4549"/>
      <c r="E4549" s="289"/>
    </row>
    <row r="4550" spans="1:5" ht="14.25">
      <c r="A4550"/>
      <c r="B4550"/>
      <c r="C4550"/>
      <c r="D4550"/>
      <c r="E4550" s="289"/>
    </row>
    <row r="4551" spans="1:5" ht="14.25">
      <c r="A4551"/>
      <c r="B4551"/>
      <c r="C4551"/>
      <c r="D4551"/>
      <c r="E4551" s="363"/>
    </row>
    <row r="4552" spans="1:5" ht="14.25">
      <c r="A4552"/>
      <c r="B4552"/>
      <c r="C4552"/>
      <c r="D4552"/>
      <c r="E4552" s="289"/>
    </row>
    <row r="4553" spans="1:5" ht="14.25">
      <c r="A4553"/>
      <c r="B4553"/>
      <c r="C4553"/>
      <c r="D4553"/>
      <c r="E4553" s="289"/>
    </row>
    <row r="4554" spans="1:5" ht="14.25">
      <c r="A4554"/>
      <c r="B4554"/>
      <c r="C4554"/>
      <c r="D4554"/>
      <c r="E4554" s="289"/>
    </row>
    <row r="4555" spans="1:5" ht="14.25">
      <c r="A4555"/>
      <c r="B4555"/>
      <c r="C4555"/>
      <c r="D4555"/>
      <c r="E4555" s="289"/>
    </row>
    <row r="4556" spans="1:5" ht="14.25">
      <c r="A4556"/>
      <c r="B4556"/>
      <c r="C4556"/>
      <c r="D4556"/>
      <c r="E4556" s="289"/>
    </row>
    <row r="4557" spans="1:5" ht="14.25">
      <c r="A4557"/>
      <c r="B4557"/>
      <c r="C4557"/>
      <c r="D4557"/>
      <c r="E4557" s="289"/>
    </row>
    <row r="4558" spans="1:5" ht="14.25">
      <c r="A4558"/>
      <c r="B4558"/>
      <c r="C4558"/>
      <c r="D4558"/>
      <c r="E4558" s="289"/>
    </row>
    <row r="4559" spans="1:5" ht="14.25">
      <c r="A4559"/>
      <c r="B4559"/>
      <c r="C4559"/>
      <c r="D4559"/>
      <c r="E4559" s="289"/>
    </row>
    <row r="4560" spans="1:5" ht="14.25">
      <c r="A4560"/>
      <c r="B4560"/>
      <c r="C4560"/>
      <c r="D4560"/>
      <c r="E4560" s="289"/>
    </row>
    <row r="4561" spans="1:5" ht="14.25">
      <c r="A4561"/>
      <c r="B4561"/>
      <c r="C4561"/>
      <c r="D4561"/>
      <c r="E4561" s="289"/>
    </row>
    <row r="4562" spans="1:5" ht="14.25">
      <c r="A4562"/>
      <c r="B4562"/>
      <c r="C4562"/>
      <c r="D4562"/>
      <c r="E4562" s="363"/>
    </row>
    <row r="4563" spans="1:5" ht="14.25">
      <c r="A4563"/>
      <c r="B4563"/>
      <c r="C4563"/>
      <c r="D4563"/>
      <c r="E4563" s="289"/>
    </row>
    <row r="4564" spans="1:5" ht="14.25">
      <c r="A4564"/>
      <c r="B4564"/>
      <c r="C4564"/>
      <c r="D4564"/>
      <c r="E4564" s="289"/>
    </row>
    <row r="4565" spans="1:5" ht="14.25">
      <c r="A4565"/>
      <c r="B4565"/>
      <c r="C4565"/>
      <c r="D4565"/>
      <c r="E4565" s="289"/>
    </row>
    <row r="4566" spans="1:5" ht="14.25">
      <c r="A4566"/>
      <c r="B4566"/>
      <c r="C4566"/>
      <c r="D4566"/>
      <c r="E4566" s="289"/>
    </row>
    <row r="4567" spans="1:5" ht="14.25">
      <c r="A4567"/>
      <c r="B4567"/>
      <c r="C4567"/>
      <c r="D4567"/>
      <c r="E4567" s="289"/>
    </row>
    <row r="4568" spans="1:5" ht="14.25">
      <c r="A4568"/>
      <c r="B4568"/>
      <c r="C4568"/>
      <c r="D4568"/>
      <c r="E4568" s="289"/>
    </row>
    <row r="4569" spans="1:5" ht="14.25">
      <c r="A4569"/>
      <c r="B4569"/>
      <c r="C4569"/>
      <c r="D4569"/>
      <c r="E4569" s="289"/>
    </row>
    <row r="4570" spans="1:5" ht="14.25">
      <c r="A4570"/>
      <c r="B4570"/>
      <c r="C4570"/>
      <c r="D4570"/>
      <c r="E4570" s="289"/>
    </row>
    <row r="4571" spans="1:5" ht="14.25">
      <c r="A4571"/>
      <c r="B4571"/>
      <c r="C4571"/>
      <c r="D4571"/>
      <c r="E4571" s="289"/>
    </row>
    <row r="4572" spans="1:5" ht="14.25">
      <c r="A4572"/>
      <c r="B4572"/>
      <c r="C4572"/>
      <c r="D4572"/>
      <c r="E4572" s="289"/>
    </row>
    <row r="4573" spans="1:5" ht="14.25">
      <c r="A4573"/>
      <c r="B4573"/>
      <c r="C4573"/>
      <c r="D4573"/>
      <c r="E4573" s="363"/>
    </row>
    <row r="4574" spans="1:5" ht="14.25">
      <c r="A4574"/>
      <c r="B4574"/>
      <c r="C4574"/>
      <c r="D4574"/>
      <c r="E4574" s="289"/>
    </row>
    <row r="4575" spans="1:5" ht="14.25">
      <c r="A4575"/>
      <c r="B4575"/>
      <c r="C4575"/>
      <c r="D4575"/>
      <c r="E4575" s="289"/>
    </row>
    <row r="4576" spans="1:5" ht="14.25">
      <c r="A4576"/>
      <c r="B4576"/>
      <c r="C4576"/>
      <c r="D4576"/>
      <c r="E4576" s="289"/>
    </row>
    <row r="4577" spans="1:5" ht="14.25">
      <c r="A4577"/>
      <c r="B4577"/>
      <c r="C4577"/>
      <c r="D4577"/>
      <c r="E4577" s="289"/>
    </row>
    <row r="4578" spans="1:5" ht="14.25">
      <c r="A4578"/>
      <c r="B4578"/>
      <c r="C4578"/>
      <c r="D4578"/>
      <c r="E4578" s="289"/>
    </row>
    <row r="4579" spans="1:5" ht="14.25">
      <c r="A4579"/>
      <c r="B4579"/>
      <c r="C4579"/>
      <c r="D4579"/>
      <c r="E4579" s="289"/>
    </row>
    <row r="4580" spans="1:5" ht="14.25">
      <c r="A4580"/>
      <c r="B4580"/>
      <c r="C4580"/>
      <c r="D4580"/>
      <c r="E4580" s="289"/>
    </row>
    <row r="4581" spans="1:5" ht="14.25">
      <c r="A4581"/>
      <c r="B4581"/>
      <c r="C4581"/>
      <c r="D4581"/>
      <c r="E4581" s="289"/>
    </row>
    <row r="4582" spans="1:5" ht="14.25">
      <c r="A4582"/>
      <c r="B4582"/>
      <c r="C4582"/>
      <c r="D4582"/>
      <c r="E4582" s="289"/>
    </row>
    <row r="4583" spans="1:5" ht="14.25">
      <c r="A4583"/>
      <c r="B4583"/>
      <c r="C4583"/>
      <c r="D4583"/>
      <c r="E4583" s="289"/>
    </row>
    <row r="4584" spans="1:5" ht="14.25">
      <c r="A4584"/>
      <c r="B4584"/>
      <c r="C4584"/>
      <c r="D4584"/>
      <c r="E4584" s="289"/>
    </row>
    <row r="4585" spans="1:5" ht="14.25">
      <c r="A4585"/>
      <c r="B4585"/>
      <c r="C4585"/>
      <c r="D4585"/>
      <c r="E4585" s="289"/>
    </row>
    <row r="4586" spans="1:5" ht="14.25">
      <c r="A4586"/>
      <c r="B4586"/>
      <c r="C4586"/>
      <c r="D4586"/>
      <c r="E4586" s="289"/>
    </row>
    <row r="4587" spans="1:5" ht="14.25">
      <c r="A4587"/>
      <c r="B4587"/>
      <c r="C4587"/>
      <c r="D4587"/>
      <c r="E4587" s="289"/>
    </row>
    <row r="4588" spans="1:5" ht="14.25">
      <c r="A4588"/>
      <c r="B4588"/>
      <c r="C4588"/>
      <c r="D4588"/>
      <c r="E4588" s="363"/>
    </row>
    <row r="4589" spans="1:5" ht="14.25">
      <c r="A4589"/>
      <c r="B4589"/>
      <c r="C4589"/>
      <c r="D4589"/>
      <c r="E4589" s="289"/>
    </row>
    <row r="4590" spans="1:5" ht="14.25">
      <c r="A4590"/>
      <c r="B4590"/>
      <c r="C4590"/>
      <c r="D4590"/>
      <c r="E4590" s="289"/>
    </row>
    <row r="4591" spans="1:5" ht="14.25">
      <c r="A4591"/>
      <c r="B4591"/>
      <c r="C4591"/>
      <c r="D4591"/>
      <c r="E4591" s="289"/>
    </row>
    <row r="4592" spans="1:5" ht="14.25">
      <c r="A4592"/>
      <c r="B4592"/>
      <c r="C4592"/>
      <c r="D4592"/>
      <c r="E4592" s="289"/>
    </row>
    <row r="4593" spans="1:5" ht="14.25">
      <c r="A4593"/>
      <c r="B4593"/>
      <c r="C4593"/>
      <c r="D4593"/>
      <c r="E4593" s="289"/>
    </row>
    <row r="4594" spans="1:5" ht="14.25">
      <c r="A4594"/>
      <c r="B4594"/>
      <c r="C4594"/>
      <c r="D4594"/>
      <c r="E4594" s="289"/>
    </row>
    <row r="4595" spans="1:5" ht="14.25">
      <c r="A4595"/>
      <c r="B4595"/>
      <c r="C4595"/>
      <c r="D4595"/>
      <c r="E4595" s="289"/>
    </row>
    <row r="4596" spans="1:5" ht="14.25">
      <c r="A4596"/>
      <c r="B4596"/>
      <c r="C4596"/>
      <c r="D4596"/>
      <c r="E4596" s="289"/>
    </row>
    <row r="4597" spans="1:5" ht="14.25">
      <c r="A4597"/>
      <c r="B4597"/>
      <c r="C4597"/>
      <c r="D4597"/>
      <c r="E4597" s="289"/>
    </row>
    <row r="4598" spans="1:5" ht="14.25">
      <c r="A4598"/>
      <c r="B4598"/>
      <c r="C4598"/>
      <c r="D4598"/>
      <c r="E4598" s="289"/>
    </row>
    <row r="4599" spans="1:5" ht="14.25">
      <c r="A4599"/>
      <c r="B4599"/>
      <c r="C4599"/>
      <c r="D4599"/>
      <c r="E4599" s="289"/>
    </row>
    <row r="4600" spans="1:5" ht="14.25">
      <c r="A4600"/>
      <c r="B4600"/>
      <c r="C4600"/>
      <c r="D4600"/>
      <c r="E4600" s="289"/>
    </row>
    <row r="4601" spans="1:5" ht="14.25">
      <c r="A4601"/>
      <c r="B4601"/>
      <c r="C4601"/>
      <c r="D4601"/>
      <c r="E4601" s="289"/>
    </row>
    <row r="4602" spans="1:5" ht="14.25">
      <c r="A4602"/>
      <c r="B4602"/>
      <c r="C4602"/>
      <c r="D4602"/>
      <c r="E4602" s="289"/>
    </row>
    <row r="4603" spans="1:5" ht="14.25">
      <c r="A4603"/>
      <c r="B4603"/>
      <c r="C4603"/>
      <c r="D4603"/>
      <c r="E4603" s="289"/>
    </row>
    <row r="4604" spans="1:5" ht="14.25">
      <c r="A4604"/>
      <c r="B4604"/>
      <c r="C4604"/>
      <c r="D4604"/>
      <c r="E4604" s="289"/>
    </row>
    <row r="4605" spans="1:5" ht="14.25">
      <c r="A4605"/>
      <c r="B4605"/>
      <c r="C4605"/>
      <c r="D4605"/>
      <c r="E4605" s="289"/>
    </row>
    <row r="4606" spans="1:5" ht="14.25">
      <c r="A4606"/>
      <c r="B4606"/>
      <c r="C4606"/>
      <c r="D4606"/>
      <c r="E4606" s="289"/>
    </row>
    <row r="4607" spans="1:5" ht="14.25">
      <c r="A4607"/>
      <c r="B4607"/>
      <c r="C4607"/>
      <c r="D4607"/>
      <c r="E4607" s="289"/>
    </row>
    <row r="4608" spans="1:5" ht="14.25">
      <c r="A4608"/>
      <c r="B4608"/>
      <c r="C4608"/>
      <c r="D4608"/>
      <c r="E4608" s="289"/>
    </row>
    <row r="4609" spans="1:5" ht="14.25">
      <c r="A4609"/>
      <c r="B4609"/>
      <c r="C4609"/>
      <c r="D4609"/>
      <c r="E4609" s="289"/>
    </row>
    <row r="4610" spans="1:5" ht="14.25">
      <c r="A4610"/>
      <c r="B4610"/>
      <c r="C4610"/>
      <c r="D4610"/>
      <c r="E4610" s="289"/>
    </row>
    <row r="4611" spans="1:5" ht="14.25">
      <c r="A4611"/>
      <c r="B4611"/>
      <c r="C4611"/>
      <c r="D4611"/>
      <c r="E4611" s="289"/>
    </row>
    <row r="4612" spans="1:5" ht="14.25">
      <c r="A4612"/>
      <c r="B4612"/>
      <c r="C4612"/>
      <c r="D4612"/>
      <c r="E4612" s="289"/>
    </row>
    <row r="4613" spans="1:5" ht="14.25">
      <c r="A4613"/>
      <c r="B4613"/>
      <c r="C4613"/>
      <c r="D4613"/>
      <c r="E4613" s="289"/>
    </row>
    <row r="4614" spans="1:5" ht="14.25">
      <c r="A4614"/>
      <c r="B4614"/>
      <c r="C4614"/>
      <c r="D4614"/>
      <c r="E4614" s="289"/>
    </row>
    <row r="4615" spans="1:5" ht="14.25">
      <c r="A4615"/>
      <c r="B4615"/>
      <c r="C4615"/>
      <c r="D4615"/>
      <c r="E4615" s="289"/>
    </row>
    <row r="4616" spans="1:5" ht="14.25">
      <c r="A4616"/>
      <c r="B4616"/>
      <c r="C4616"/>
      <c r="D4616"/>
      <c r="E4616" s="289"/>
    </row>
    <row r="4617" spans="1:5" ht="14.25">
      <c r="A4617"/>
      <c r="B4617"/>
      <c r="C4617"/>
      <c r="D4617"/>
      <c r="E4617" s="289"/>
    </row>
    <row r="4618" spans="1:5" ht="14.25">
      <c r="A4618"/>
      <c r="B4618"/>
      <c r="C4618"/>
      <c r="D4618"/>
      <c r="E4618" s="289"/>
    </row>
    <row r="4619" spans="1:5" ht="14.25">
      <c r="A4619"/>
      <c r="B4619"/>
      <c r="C4619"/>
      <c r="D4619"/>
      <c r="E4619" s="289"/>
    </row>
    <row r="4620" spans="1:5" ht="14.25">
      <c r="A4620"/>
      <c r="B4620"/>
      <c r="C4620"/>
      <c r="D4620"/>
      <c r="E4620" s="289"/>
    </row>
    <row r="4621" spans="1:5" ht="14.25">
      <c r="A4621"/>
      <c r="B4621"/>
      <c r="C4621"/>
      <c r="D4621"/>
      <c r="E4621" s="289"/>
    </row>
    <row r="4622" spans="1:5" ht="14.25">
      <c r="A4622"/>
      <c r="B4622"/>
      <c r="C4622"/>
      <c r="D4622"/>
      <c r="E4622" s="289"/>
    </row>
    <row r="4623" spans="1:5" ht="14.25">
      <c r="A4623"/>
      <c r="B4623"/>
      <c r="C4623"/>
      <c r="D4623"/>
      <c r="E4623" s="289"/>
    </row>
    <row r="4624" spans="1:5" ht="14.25">
      <c r="A4624"/>
      <c r="B4624"/>
      <c r="C4624"/>
      <c r="D4624"/>
      <c r="E4624" s="289"/>
    </row>
    <row r="4625" spans="1:5" ht="14.25">
      <c r="A4625"/>
      <c r="B4625"/>
      <c r="C4625"/>
      <c r="D4625"/>
      <c r="E4625" s="289"/>
    </row>
    <row r="4626" spans="1:5" ht="14.25">
      <c r="A4626"/>
      <c r="B4626"/>
      <c r="C4626"/>
      <c r="D4626"/>
      <c r="E4626" s="289"/>
    </row>
    <row r="4627" spans="1:5" ht="14.25">
      <c r="A4627"/>
      <c r="B4627"/>
      <c r="C4627"/>
      <c r="D4627"/>
      <c r="E4627" s="289"/>
    </row>
    <row r="4628" spans="1:5" ht="14.25">
      <c r="A4628"/>
      <c r="B4628"/>
      <c r="C4628"/>
      <c r="D4628"/>
      <c r="E4628" s="289"/>
    </row>
    <row r="4629" spans="1:5" ht="14.25">
      <c r="A4629"/>
      <c r="B4629"/>
      <c r="C4629"/>
      <c r="D4629"/>
      <c r="E4629" s="289"/>
    </row>
    <row r="4630" spans="1:5" ht="14.25">
      <c r="A4630"/>
      <c r="B4630"/>
      <c r="C4630"/>
      <c r="D4630"/>
      <c r="E4630" s="363"/>
    </row>
    <row r="4631" spans="1:5" ht="14.25">
      <c r="A4631"/>
      <c r="B4631"/>
      <c r="C4631"/>
      <c r="D4631"/>
      <c r="E4631" s="289"/>
    </row>
    <row r="4632" spans="1:5" ht="14.25">
      <c r="A4632"/>
      <c r="B4632"/>
      <c r="C4632"/>
      <c r="D4632"/>
      <c r="E4632" s="289"/>
    </row>
    <row r="4633" spans="1:5" ht="14.25">
      <c r="A4633"/>
      <c r="B4633"/>
      <c r="C4633"/>
      <c r="D4633"/>
      <c r="E4633" s="363"/>
    </row>
    <row r="4634" spans="1:5" ht="14.25">
      <c r="A4634"/>
      <c r="B4634"/>
      <c r="C4634"/>
      <c r="D4634"/>
      <c r="E4634" s="289"/>
    </row>
    <row r="4635" spans="1:5" ht="14.25">
      <c r="A4635"/>
      <c r="B4635"/>
      <c r="C4635"/>
      <c r="D4635"/>
      <c r="E4635" s="363"/>
    </row>
    <row r="4636" spans="1:5" ht="14.25">
      <c r="A4636"/>
      <c r="B4636"/>
      <c r="C4636"/>
      <c r="D4636"/>
      <c r="E4636" s="363"/>
    </row>
    <row r="4637" spans="1:5" ht="14.25">
      <c r="A4637"/>
      <c r="B4637"/>
      <c r="C4637"/>
      <c r="D4637"/>
      <c r="E4637" s="289"/>
    </row>
    <row r="4638" spans="1:5" ht="14.25">
      <c r="A4638"/>
      <c r="B4638"/>
      <c r="C4638"/>
      <c r="D4638"/>
      <c r="E4638" s="363"/>
    </row>
    <row r="4639" spans="1:5" ht="14.25">
      <c r="A4639"/>
      <c r="B4639"/>
      <c r="C4639"/>
      <c r="D4639"/>
      <c r="E4639" s="363"/>
    </row>
    <row r="4640" spans="1:5" ht="14.25">
      <c r="A4640"/>
      <c r="B4640"/>
      <c r="C4640"/>
      <c r="D4640"/>
      <c r="E4640" s="363"/>
    </row>
    <row r="4641" spans="1:5" ht="14.25">
      <c r="A4641"/>
      <c r="B4641"/>
      <c r="C4641"/>
      <c r="D4641"/>
      <c r="E4641" s="289"/>
    </row>
    <row r="4642" spans="1:5" ht="14.25">
      <c r="A4642"/>
      <c r="B4642"/>
      <c r="C4642"/>
      <c r="D4642"/>
      <c r="E4642" s="363"/>
    </row>
    <row r="4643" spans="1:5" ht="14.25">
      <c r="A4643"/>
      <c r="B4643"/>
      <c r="C4643"/>
      <c r="D4643"/>
      <c r="E4643" s="289"/>
    </row>
    <row r="4644" spans="1:5" ht="14.25">
      <c r="A4644"/>
      <c r="B4644"/>
      <c r="C4644"/>
      <c r="D4644"/>
      <c r="E4644" s="289"/>
    </row>
    <row r="4645" spans="1:5" ht="14.25">
      <c r="A4645"/>
      <c r="B4645"/>
      <c r="C4645"/>
      <c r="D4645"/>
      <c r="E4645" s="363"/>
    </row>
    <row r="4646" spans="1:5" ht="14.25">
      <c r="A4646"/>
      <c r="B4646"/>
      <c r="C4646"/>
      <c r="D4646"/>
      <c r="E4646" s="363"/>
    </row>
    <row r="4647" spans="1:5" ht="14.25">
      <c r="A4647"/>
      <c r="B4647"/>
      <c r="C4647"/>
      <c r="D4647"/>
      <c r="E4647" s="363"/>
    </row>
    <row r="4648" spans="1:5" ht="14.25">
      <c r="A4648"/>
      <c r="B4648"/>
      <c r="C4648"/>
      <c r="D4648"/>
      <c r="E4648" s="363"/>
    </row>
    <row r="4649" spans="1:5" ht="14.25">
      <c r="A4649"/>
      <c r="B4649"/>
      <c r="C4649"/>
      <c r="D4649"/>
      <c r="E4649" s="363"/>
    </row>
    <row r="4650" spans="1:5" ht="14.25">
      <c r="A4650"/>
      <c r="B4650"/>
      <c r="C4650"/>
      <c r="D4650"/>
      <c r="E4650" s="363"/>
    </row>
    <row r="4651" spans="1:5" ht="14.25">
      <c r="A4651"/>
      <c r="B4651"/>
      <c r="C4651"/>
      <c r="D4651"/>
      <c r="E4651" s="363"/>
    </row>
    <row r="4652" spans="1:5" ht="14.25">
      <c r="A4652"/>
      <c r="B4652"/>
      <c r="C4652"/>
      <c r="D4652"/>
      <c r="E4652" s="289"/>
    </row>
    <row r="4653" spans="1:5" ht="14.25">
      <c r="A4653"/>
      <c r="B4653"/>
      <c r="C4653"/>
      <c r="D4653"/>
      <c r="E4653" s="289"/>
    </row>
    <row r="4654" spans="1:5" ht="14.25">
      <c r="A4654"/>
      <c r="B4654"/>
      <c r="C4654"/>
      <c r="D4654"/>
      <c r="E4654" s="289"/>
    </row>
    <row r="4655" spans="1:5" ht="14.25">
      <c r="A4655"/>
      <c r="B4655"/>
      <c r="C4655"/>
      <c r="D4655"/>
      <c r="E4655" s="289"/>
    </row>
    <row r="4656" spans="1:5" ht="14.25">
      <c r="A4656"/>
      <c r="B4656"/>
      <c r="C4656"/>
      <c r="D4656"/>
      <c r="E4656" s="289"/>
    </row>
    <row r="4657" spans="1:5" ht="14.25">
      <c r="A4657"/>
      <c r="B4657"/>
      <c r="C4657"/>
      <c r="D4657"/>
      <c r="E4657" s="289"/>
    </row>
    <row r="4658" spans="1:5" ht="14.25">
      <c r="A4658"/>
      <c r="B4658"/>
      <c r="C4658"/>
      <c r="D4658"/>
      <c r="E4658" s="289"/>
    </row>
    <row r="4659" spans="1:5" ht="14.25">
      <c r="A4659"/>
      <c r="B4659"/>
      <c r="C4659"/>
      <c r="D4659"/>
      <c r="E4659" s="289"/>
    </row>
    <row r="4660" spans="1:5" ht="14.25">
      <c r="A4660"/>
      <c r="B4660"/>
      <c r="C4660"/>
      <c r="D4660"/>
      <c r="E4660" s="289"/>
    </row>
    <row r="4661" spans="1:5" ht="14.25">
      <c r="A4661"/>
      <c r="B4661"/>
      <c r="C4661"/>
      <c r="D4661"/>
      <c r="E4661" s="289"/>
    </row>
    <row r="4662" spans="1:5" ht="14.25">
      <c r="A4662"/>
      <c r="B4662"/>
      <c r="C4662"/>
      <c r="D4662"/>
      <c r="E4662" s="289"/>
    </row>
    <row r="4663" spans="1:5" ht="14.25">
      <c r="A4663"/>
      <c r="B4663"/>
      <c r="C4663"/>
      <c r="D4663"/>
      <c r="E4663" s="289"/>
    </row>
    <row r="4664" spans="1:5" ht="14.25">
      <c r="A4664"/>
      <c r="B4664"/>
      <c r="C4664"/>
      <c r="D4664"/>
      <c r="E4664" s="289"/>
    </row>
    <row r="4665" spans="1:5" ht="14.25">
      <c r="A4665"/>
      <c r="B4665"/>
      <c r="C4665"/>
      <c r="D4665"/>
      <c r="E4665" s="289"/>
    </row>
    <row r="4666" spans="1:5" ht="14.25">
      <c r="A4666"/>
      <c r="B4666"/>
      <c r="C4666"/>
      <c r="D4666"/>
      <c r="E4666" s="289"/>
    </row>
    <row r="4667" spans="1:5" ht="14.25">
      <c r="A4667"/>
      <c r="B4667"/>
      <c r="C4667"/>
      <c r="D4667"/>
      <c r="E4667" s="289"/>
    </row>
    <row r="4668" spans="1:5" ht="14.25">
      <c r="A4668"/>
      <c r="B4668"/>
      <c r="C4668"/>
      <c r="D4668"/>
      <c r="E4668" s="289"/>
    </row>
    <row r="4669" spans="1:5" ht="14.25">
      <c r="A4669"/>
      <c r="B4669"/>
      <c r="C4669"/>
      <c r="D4669"/>
      <c r="E4669" s="289"/>
    </row>
    <row r="4670" spans="1:5" ht="14.25">
      <c r="A4670"/>
      <c r="B4670"/>
      <c r="C4670"/>
      <c r="D4670"/>
      <c r="E4670" s="289"/>
    </row>
    <row r="4671" spans="1:5" ht="14.25">
      <c r="A4671"/>
      <c r="B4671"/>
      <c r="C4671"/>
      <c r="D4671"/>
      <c r="E4671" s="289"/>
    </row>
    <row r="4672" spans="1:5" ht="14.25">
      <c r="A4672"/>
      <c r="B4672"/>
      <c r="C4672"/>
      <c r="D4672"/>
      <c r="E4672" s="289"/>
    </row>
    <row r="4673" spans="1:5" ht="14.25">
      <c r="A4673"/>
      <c r="B4673"/>
      <c r="C4673"/>
      <c r="D4673"/>
      <c r="E4673" s="289"/>
    </row>
    <row r="4674" spans="1:5" ht="14.25">
      <c r="A4674"/>
      <c r="B4674"/>
      <c r="C4674"/>
      <c r="D4674"/>
      <c r="E4674" s="289"/>
    </row>
    <row r="4675" spans="1:5" ht="14.25">
      <c r="A4675"/>
      <c r="B4675"/>
      <c r="C4675"/>
      <c r="D4675"/>
      <c r="E4675" s="289"/>
    </row>
    <row r="4676" spans="1:5" ht="14.25">
      <c r="A4676"/>
      <c r="B4676"/>
      <c r="C4676"/>
      <c r="D4676"/>
      <c r="E4676" s="289"/>
    </row>
    <row r="4677" spans="1:5" ht="14.25">
      <c r="A4677"/>
      <c r="B4677"/>
      <c r="C4677"/>
      <c r="D4677"/>
      <c r="E4677" s="289"/>
    </row>
    <row r="4678" spans="1:5" ht="14.25">
      <c r="A4678"/>
      <c r="B4678"/>
      <c r="C4678"/>
      <c r="D4678"/>
      <c r="E4678" s="289"/>
    </row>
    <row r="4679" spans="1:5" ht="14.25">
      <c r="A4679"/>
      <c r="B4679"/>
      <c r="C4679"/>
      <c r="D4679"/>
      <c r="E4679" s="289"/>
    </row>
    <row r="4680" spans="1:5" ht="14.25">
      <c r="A4680"/>
      <c r="B4680"/>
      <c r="C4680"/>
      <c r="D4680"/>
      <c r="E4680" s="289"/>
    </row>
    <row r="4681" spans="1:5" ht="14.25">
      <c r="A4681"/>
      <c r="B4681"/>
      <c r="C4681"/>
      <c r="D4681"/>
      <c r="E4681" s="289"/>
    </row>
    <row r="4682" spans="1:5" ht="14.25">
      <c r="A4682"/>
      <c r="B4682"/>
      <c r="C4682"/>
      <c r="D4682"/>
      <c r="E4682" s="289"/>
    </row>
    <row r="4683" spans="1:5" ht="14.25">
      <c r="A4683"/>
      <c r="B4683"/>
      <c r="C4683"/>
      <c r="D4683"/>
      <c r="E4683" s="289"/>
    </row>
    <row r="4684" spans="1:5" ht="14.25">
      <c r="A4684"/>
      <c r="B4684"/>
      <c r="C4684"/>
      <c r="D4684"/>
      <c r="E4684" s="289"/>
    </row>
    <row r="4685" spans="1:5" ht="14.25">
      <c r="A4685"/>
      <c r="B4685"/>
      <c r="C4685"/>
      <c r="D4685"/>
      <c r="E4685" s="289"/>
    </row>
    <row r="4686" spans="1:5" ht="14.25">
      <c r="A4686"/>
      <c r="B4686"/>
      <c r="C4686"/>
      <c r="D4686"/>
      <c r="E4686" s="289"/>
    </row>
    <row r="4687" spans="1:5" ht="14.25">
      <c r="A4687"/>
      <c r="B4687"/>
      <c r="C4687"/>
      <c r="D4687"/>
      <c r="E4687" s="289"/>
    </row>
    <row r="4688" spans="1:5" ht="14.25">
      <c r="A4688"/>
      <c r="B4688"/>
      <c r="C4688"/>
      <c r="D4688"/>
      <c r="E4688" s="289"/>
    </row>
    <row r="4689" spans="1:5" ht="14.25">
      <c r="A4689"/>
      <c r="B4689"/>
      <c r="C4689"/>
      <c r="D4689"/>
      <c r="E4689" s="289"/>
    </row>
    <row r="4690" spans="1:5" ht="14.25">
      <c r="A4690"/>
      <c r="B4690"/>
      <c r="C4690"/>
      <c r="D4690"/>
      <c r="E4690" s="289"/>
    </row>
    <row r="4691" spans="1:5" ht="14.25">
      <c r="A4691"/>
      <c r="B4691"/>
      <c r="C4691"/>
      <c r="D4691"/>
      <c r="E4691" s="289"/>
    </row>
    <row r="4692" spans="1:5" ht="14.25">
      <c r="A4692"/>
      <c r="B4692"/>
      <c r="C4692"/>
      <c r="D4692"/>
      <c r="E4692" s="289"/>
    </row>
    <row r="4693" spans="1:5" ht="14.25">
      <c r="A4693"/>
      <c r="B4693"/>
      <c r="C4693"/>
      <c r="D4693"/>
      <c r="E4693" s="289"/>
    </row>
    <row r="4694" spans="1:5" ht="14.25">
      <c r="A4694"/>
      <c r="B4694"/>
      <c r="C4694"/>
      <c r="D4694"/>
      <c r="E4694" s="289"/>
    </row>
    <row r="4695" spans="1:5" ht="14.25">
      <c r="A4695"/>
      <c r="B4695"/>
      <c r="C4695"/>
      <c r="D4695"/>
      <c r="E4695" s="289"/>
    </row>
    <row r="4696" spans="1:5" ht="14.25">
      <c r="A4696"/>
      <c r="B4696"/>
      <c r="C4696"/>
      <c r="D4696"/>
      <c r="E4696" s="289"/>
    </row>
    <row r="4697" spans="1:5" ht="14.25">
      <c r="A4697"/>
      <c r="B4697"/>
      <c r="C4697"/>
      <c r="D4697"/>
      <c r="E4697" s="289"/>
    </row>
    <row r="4698" spans="1:5" ht="14.25">
      <c r="A4698"/>
      <c r="B4698"/>
      <c r="C4698"/>
      <c r="D4698"/>
      <c r="E4698" s="289"/>
    </row>
    <row r="4699" spans="1:5" ht="14.25">
      <c r="A4699"/>
      <c r="B4699"/>
      <c r="C4699"/>
      <c r="D4699"/>
      <c r="E4699" s="289"/>
    </row>
    <row r="4700" spans="1:5" ht="14.25">
      <c r="A4700"/>
      <c r="B4700"/>
      <c r="C4700"/>
      <c r="D4700"/>
      <c r="E4700" s="289"/>
    </row>
    <row r="4701" spans="1:5" ht="14.25">
      <c r="A4701"/>
      <c r="B4701"/>
      <c r="C4701"/>
      <c r="D4701"/>
      <c r="E4701" s="289"/>
    </row>
    <row r="4702" spans="1:5" ht="14.25">
      <c r="A4702"/>
      <c r="B4702"/>
      <c r="C4702"/>
      <c r="D4702"/>
      <c r="E4702" s="289"/>
    </row>
    <row r="4703" spans="1:5" ht="14.25">
      <c r="A4703"/>
      <c r="B4703"/>
      <c r="C4703"/>
      <c r="D4703"/>
      <c r="E4703" s="289"/>
    </row>
    <row r="4704" spans="1:5" ht="14.25">
      <c r="A4704"/>
      <c r="B4704"/>
      <c r="C4704"/>
      <c r="D4704"/>
      <c r="E4704" s="289"/>
    </row>
    <row r="4705" spans="1:5" ht="14.25">
      <c r="A4705"/>
      <c r="B4705"/>
      <c r="C4705"/>
      <c r="D4705"/>
      <c r="E4705" s="289"/>
    </row>
    <row r="4706" spans="1:5" ht="14.25">
      <c r="A4706"/>
      <c r="B4706"/>
      <c r="C4706"/>
      <c r="D4706"/>
      <c r="E4706" s="289"/>
    </row>
    <row r="4707" spans="1:5" ht="14.25">
      <c r="A4707"/>
      <c r="B4707"/>
      <c r="C4707"/>
      <c r="D4707"/>
      <c r="E4707" s="289"/>
    </row>
    <row r="4708" spans="1:5" ht="14.25">
      <c r="A4708"/>
      <c r="B4708"/>
      <c r="C4708"/>
      <c r="D4708"/>
      <c r="E4708" s="289"/>
    </row>
    <row r="4709" spans="1:5" ht="14.25">
      <c r="A4709"/>
      <c r="B4709"/>
      <c r="C4709"/>
      <c r="D4709"/>
      <c r="E4709" s="289"/>
    </row>
    <row r="4710" spans="1:5" ht="14.25">
      <c r="A4710"/>
      <c r="B4710"/>
      <c r="C4710"/>
      <c r="D4710"/>
      <c r="E4710" s="289"/>
    </row>
    <row r="4711" spans="1:5" ht="14.25">
      <c r="A4711"/>
      <c r="B4711"/>
      <c r="C4711"/>
      <c r="D4711"/>
      <c r="E4711" s="289"/>
    </row>
    <row r="4712" spans="1:5" ht="14.25">
      <c r="A4712"/>
      <c r="B4712"/>
      <c r="C4712"/>
      <c r="D4712"/>
      <c r="E4712" s="289"/>
    </row>
    <row r="4713" spans="1:5" ht="14.25">
      <c r="A4713"/>
      <c r="B4713"/>
      <c r="C4713"/>
      <c r="D4713"/>
      <c r="E4713" s="289"/>
    </row>
    <row r="4714" spans="1:5" ht="14.25">
      <c r="A4714"/>
      <c r="B4714"/>
      <c r="C4714"/>
      <c r="D4714"/>
      <c r="E4714" s="289"/>
    </row>
    <row r="4715" spans="1:5" ht="14.25">
      <c r="A4715"/>
      <c r="B4715"/>
      <c r="C4715"/>
      <c r="D4715"/>
      <c r="E4715" s="289"/>
    </row>
    <row r="4716" spans="1:5" ht="14.25">
      <c r="A4716"/>
      <c r="B4716"/>
      <c r="C4716"/>
      <c r="D4716"/>
      <c r="E4716" s="289"/>
    </row>
    <row r="4717" spans="1:5" ht="14.25">
      <c r="A4717"/>
      <c r="B4717"/>
      <c r="C4717"/>
      <c r="D4717"/>
      <c r="E4717" s="289"/>
    </row>
    <row r="4718" spans="1:5" ht="14.25">
      <c r="A4718"/>
      <c r="B4718"/>
      <c r="C4718"/>
      <c r="D4718"/>
      <c r="E4718" s="289"/>
    </row>
    <row r="4719" spans="1:5" ht="14.25">
      <c r="A4719"/>
      <c r="B4719"/>
      <c r="C4719"/>
      <c r="D4719"/>
      <c r="E4719" s="289"/>
    </row>
    <row r="4720" spans="1:5" ht="14.25">
      <c r="A4720"/>
      <c r="B4720"/>
      <c r="C4720"/>
      <c r="D4720"/>
      <c r="E4720" s="289"/>
    </row>
    <row r="4721" spans="1:5" ht="14.25">
      <c r="A4721"/>
      <c r="B4721"/>
      <c r="C4721"/>
      <c r="D4721"/>
      <c r="E4721" s="289"/>
    </row>
    <row r="4722" spans="1:5" ht="14.25">
      <c r="A4722"/>
      <c r="B4722"/>
      <c r="C4722"/>
      <c r="D4722"/>
      <c r="E4722" s="289"/>
    </row>
    <row r="4723" spans="1:5" ht="14.25">
      <c r="A4723"/>
      <c r="B4723"/>
      <c r="C4723"/>
      <c r="D4723"/>
      <c r="E4723" s="289"/>
    </row>
    <row r="4724" spans="1:5" ht="14.25">
      <c r="A4724"/>
      <c r="B4724"/>
      <c r="C4724"/>
      <c r="D4724"/>
      <c r="E4724" s="289"/>
    </row>
    <row r="4725" spans="1:5" ht="14.25">
      <c r="A4725"/>
      <c r="B4725"/>
      <c r="C4725"/>
      <c r="D4725"/>
      <c r="E4725" s="289"/>
    </row>
    <row r="4726" spans="1:5" ht="14.25">
      <c r="A4726"/>
      <c r="B4726"/>
      <c r="C4726"/>
      <c r="D4726"/>
      <c r="E4726" s="289"/>
    </row>
    <row r="4727" spans="1:5" ht="14.25">
      <c r="A4727"/>
      <c r="B4727"/>
      <c r="C4727"/>
      <c r="D4727"/>
      <c r="E4727" s="289"/>
    </row>
    <row r="4728" spans="1:5" ht="14.25">
      <c r="A4728"/>
      <c r="B4728"/>
      <c r="C4728"/>
      <c r="D4728"/>
      <c r="E4728" s="289"/>
    </row>
    <row r="4729" spans="1:5" ht="14.25">
      <c r="A4729"/>
      <c r="B4729"/>
      <c r="C4729"/>
      <c r="D4729"/>
      <c r="E4729" s="289"/>
    </row>
    <row r="4730" spans="1:5" ht="14.25">
      <c r="A4730"/>
      <c r="B4730"/>
      <c r="C4730"/>
      <c r="D4730"/>
      <c r="E4730" s="289"/>
    </row>
    <row r="4731" spans="1:5" ht="14.25">
      <c r="A4731"/>
      <c r="B4731"/>
      <c r="C4731"/>
      <c r="D4731"/>
      <c r="E4731" s="289"/>
    </row>
    <row r="4732" spans="1:5" ht="14.25">
      <c r="A4732"/>
      <c r="B4732"/>
      <c r="C4732"/>
      <c r="D4732"/>
      <c r="E4732" s="289"/>
    </row>
    <row r="4733" spans="1:5" ht="14.25">
      <c r="A4733"/>
      <c r="B4733"/>
      <c r="C4733"/>
      <c r="D4733"/>
      <c r="E4733" s="289"/>
    </row>
    <row r="4734" spans="1:5" ht="14.25">
      <c r="A4734"/>
      <c r="B4734"/>
      <c r="C4734"/>
      <c r="D4734"/>
      <c r="E4734" s="363"/>
    </row>
    <row r="4735" spans="1:5" ht="14.25">
      <c r="A4735"/>
      <c r="B4735"/>
      <c r="C4735"/>
      <c r="D4735"/>
      <c r="E4735" s="363"/>
    </row>
    <row r="4736" spans="1:5" ht="14.25">
      <c r="A4736"/>
      <c r="B4736"/>
      <c r="C4736"/>
      <c r="D4736"/>
      <c r="E4736" s="363"/>
    </row>
    <row r="4737" spans="1:5" ht="14.25">
      <c r="A4737"/>
      <c r="B4737"/>
      <c r="C4737"/>
      <c r="D4737"/>
      <c r="E4737" s="289"/>
    </row>
    <row r="4738" spans="1:5" ht="14.25">
      <c r="A4738"/>
      <c r="B4738"/>
      <c r="C4738"/>
      <c r="D4738"/>
      <c r="E4738" s="289"/>
    </row>
    <row r="4739" spans="1:5" ht="14.25">
      <c r="A4739"/>
      <c r="B4739"/>
      <c r="C4739"/>
      <c r="D4739"/>
      <c r="E4739" s="289"/>
    </row>
    <row r="4740" spans="1:5" ht="14.25">
      <c r="A4740"/>
      <c r="B4740"/>
      <c r="C4740"/>
      <c r="D4740"/>
      <c r="E4740" s="289"/>
    </row>
    <row r="4741" spans="1:5" ht="14.25">
      <c r="A4741"/>
      <c r="B4741"/>
      <c r="C4741"/>
      <c r="D4741"/>
      <c r="E4741" s="289"/>
    </row>
    <row r="4742" spans="1:5" ht="14.25">
      <c r="A4742"/>
      <c r="B4742"/>
      <c r="C4742"/>
      <c r="D4742"/>
      <c r="E4742" s="289"/>
    </row>
    <row r="4743" spans="1:5" ht="14.25">
      <c r="A4743"/>
      <c r="B4743"/>
      <c r="C4743"/>
      <c r="D4743"/>
      <c r="E4743" s="289"/>
    </row>
    <row r="4744" spans="1:5" ht="14.25">
      <c r="A4744"/>
      <c r="B4744"/>
      <c r="C4744"/>
      <c r="D4744"/>
      <c r="E4744" s="289"/>
    </row>
    <row r="4745" spans="1:5" ht="14.25">
      <c r="A4745"/>
      <c r="B4745"/>
      <c r="C4745"/>
      <c r="D4745"/>
      <c r="E4745" s="289"/>
    </row>
    <row r="4746" spans="1:5" ht="14.25">
      <c r="A4746"/>
      <c r="B4746"/>
      <c r="C4746"/>
      <c r="D4746"/>
      <c r="E4746" s="289"/>
    </row>
    <row r="4747" spans="1:5" ht="14.25">
      <c r="A4747"/>
      <c r="B4747"/>
      <c r="C4747"/>
      <c r="D4747"/>
      <c r="E4747" s="289"/>
    </row>
    <row r="4748" spans="1:5" ht="14.25">
      <c r="A4748"/>
      <c r="B4748"/>
      <c r="C4748"/>
      <c r="D4748"/>
      <c r="E4748" s="289"/>
    </row>
    <row r="4749" spans="1:5" ht="14.25">
      <c r="A4749"/>
      <c r="B4749"/>
      <c r="C4749"/>
      <c r="D4749"/>
      <c r="E4749" s="289"/>
    </row>
    <row r="4750" spans="1:5" ht="14.25">
      <c r="A4750"/>
      <c r="B4750"/>
      <c r="C4750"/>
      <c r="D4750"/>
      <c r="E4750" s="289"/>
    </row>
    <row r="4751" spans="1:5" ht="14.25">
      <c r="A4751"/>
      <c r="B4751"/>
      <c r="C4751"/>
      <c r="D4751"/>
      <c r="E4751" s="289"/>
    </row>
    <row r="4752" spans="1:5" ht="14.25">
      <c r="A4752"/>
      <c r="B4752"/>
      <c r="C4752"/>
      <c r="D4752"/>
      <c r="E4752" s="289"/>
    </row>
    <row r="4753" spans="1:5" ht="14.25">
      <c r="A4753"/>
      <c r="B4753"/>
      <c r="C4753"/>
      <c r="D4753"/>
      <c r="E4753" s="289"/>
    </row>
    <row r="4754" spans="1:5" ht="14.25">
      <c r="A4754"/>
      <c r="B4754"/>
      <c r="C4754"/>
      <c r="D4754"/>
      <c r="E4754" s="289"/>
    </row>
    <row r="4755" spans="1:5" ht="14.25">
      <c r="A4755"/>
      <c r="B4755"/>
      <c r="C4755"/>
      <c r="D4755"/>
      <c r="E4755" s="289"/>
    </row>
    <row r="4756" spans="1:5" ht="14.25">
      <c r="A4756"/>
      <c r="B4756"/>
      <c r="C4756"/>
      <c r="D4756"/>
      <c r="E4756" s="289"/>
    </row>
    <row r="4757" spans="1:5" ht="14.25">
      <c r="A4757"/>
      <c r="B4757"/>
      <c r="C4757"/>
      <c r="D4757"/>
      <c r="E4757" s="289"/>
    </row>
    <row r="4758" spans="1:5" ht="14.25">
      <c r="A4758"/>
      <c r="B4758"/>
      <c r="C4758"/>
      <c r="D4758"/>
      <c r="E4758" s="289"/>
    </row>
    <row r="4759" spans="1:5" ht="14.25">
      <c r="A4759"/>
      <c r="B4759"/>
      <c r="C4759"/>
      <c r="D4759"/>
      <c r="E4759" s="289"/>
    </row>
    <row r="4760" spans="1:5" ht="14.25">
      <c r="A4760"/>
      <c r="B4760"/>
      <c r="C4760"/>
      <c r="D4760"/>
      <c r="E4760" s="289"/>
    </row>
    <row r="4761" spans="1:5" ht="14.25">
      <c r="A4761"/>
      <c r="B4761"/>
      <c r="C4761"/>
      <c r="D4761"/>
      <c r="E4761" s="289"/>
    </row>
    <row r="4762" spans="1:5" ht="14.25">
      <c r="A4762"/>
      <c r="B4762"/>
      <c r="C4762"/>
      <c r="D4762"/>
      <c r="E4762" s="289"/>
    </row>
    <row r="4763" spans="1:5" ht="14.25">
      <c r="A4763"/>
      <c r="B4763"/>
      <c r="C4763"/>
      <c r="D4763"/>
      <c r="E4763" s="289"/>
    </row>
    <row r="4764" spans="1:5" ht="14.25">
      <c r="A4764"/>
      <c r="B4764"/>
      <c r="C4764"/>
      <c r="D4764"/>
      <c r="E4764" s="289"/>
    </row>
    <row r="4765" spans="1:5" ht="14.25">
      <c r="A4765"/>
      <c r="B4765"/>
      <c r="C4765"/>
      <c r="D4765"/>
      <c r="E4765" s="289"/>
    </row>
    <row r="4766" spans="1:5" ht="14.25">
      <c r="A4766"/>
      <c r="B4766"/>
      <c r="C4766"/>
      <c r="D4766"/>
      <c r="E4766" s="289"/>
    </row>
    <row r="4767" spans="1:5" ht="14.25">
      <c r="A4767"/>
      <c r="B4767"/>
      <c r="C4767"/>
      <c r="D4767"/>
      <c r="E4767" s="289"/>
    </row>
    <row r="4768" spans="1:5" ht="14.25">
      <c r="A4768"/>
      <c r="B4768"/>
      <c r="C4768"/>
      <c r="D4768"/>
      <c r="E4768" s="289"/>
    </row>
    <row r="4769" spans="1:5" ht="14.25">
      <c r="A4769"/>
      <c r="B4769"/>
      <c r="C4769"/>
      <c r="D4769"/>
      <c r="E4769" s="289"/>
    </row>
    <row r="4770" spans="1:5" ht="14.25">
      <c r="A4770"/>
      <c r="B4770"/>
      <c r="C4770"/>
      <c r="D4770"/>
      <c r="E4770" s="289"/>
    </row>
    <row r="4771" spans="1:5" ht="14.25">
      <c r="A4771"/>
      <c r="B4771"/>
      <c r="C4771"/>
      <c r="D4771"/>
      <c r="E4771" s="289"/>
    </row>
    <row r="4772" spans="1:5" ht="14.25">
      <c r="A4772"/>
      <c r="B4772"/>
      <c r="C4772"/>
      <c r="D4772"/>
      <c r="E4772" s="289"/>
    </row>
    <row r="4773" spans="1:5" ht="14.25">
      <c r="A4773"/>
      <c r="B4773"/>
      <c r="C4773"/>
      <c r="D4773"/>
      <c r="E4773" s="289"/>
    </row>
    <row r="4774" spans="1:5" ht="14.25">
      <c r="A4774"/>
      <c r="B4774"/>
      <c r="C4774"/>
      <c r="D4774"/>
      <c r="E4774" s="289"/>
    </row>
    <row r="4775" spans="1:5" ht="14.25">
      <c r="A4775"/>
      <c r="B4775"/>
      <c r="C4775"/>
      <c r="D4775"/>
      <c r="E4775" s="289"/>
    </row>
    <row r="4776" spans="1:5" ht="14.25">
      <c r="A4776"/>
      <c r="B4776"/>
      <c r="C4776"/>
      <c r="D4776"/>
      <c r="E4776" s="289"/>
    </row>
    <row r="4777" spans="1:5" ht="14.25">
      <c r="A4777"/>
      <c r="B4777"/>
      <c r="C4777"/>
      <c r="D4777"/>
      <c r="E4777" s="289"/>
    </row>
    <row r="4778" spans="1:5" ht="14.25">
      <c r="A4778"/>
      <c r="B4778"/>
      <c r="C4778"/>
      <c r="D4778"/>
      <c r="E4778" s="289"/>
    </row>
    <row r="4779" spans="1:5" ht="14.25">
      <c r="A4779"/>
      <c r="B4779"/>
      <c r="C4779"/>
      <c r="D4779"/>
      <c r="E4779" s="289"/>
    </row>
    <row r="4780" spans="1:5" ht="14.25">
      <c r="A4780"/>
      <c r="B4780"/>
      <c r="C4780"/>
      <c r="D4780"/>
      <c r="E4780" s="289"/>
    </row>
    <row r="4781" spans="1:5" ht="14.25">
      <c r="A4781"/>
      <c r="B4781"/>
      <c r="C4781"/>
      <c r="D4781"/>
      <c r="E4781" s="289"/>
    </row>
    <row r="4782" spans="1:5" ht="14.25">
      <c r="A4782"/>
      <c r="B4782"/>
      <c r="C4782"/>
      <c r="D4782"/>
      <c r="E4782" s="289"/>
    </row>
    <row r="4783" spans="1:5" ht="14.25">
      <c r="A4783"/>
      <c r="B4783"/>
      <c r="C4783"/>
      <c r="D4783"/>
      <c r="E4783" s="289"/>
    </row>
    <row r="4784" spans="1:5" ht="14.25">
      <c r="A4784"/>
      <c r="B4784"/>
      <c r="C4784"/>
      <c r="D4784"/>
      <c r="E4784" s="289"/>
    </row>
    <row r="4785" spans="1:5" ht="14.25">
      <c r="A4785"/>
      <c r="B4785"/>
      <c r="C4785"/>
      <c r="D4785"/>
      <c r="E4785" s="289"/>
    </row>
    <row r="4786" spans="1:5" ht="14.25">
      <c r="A4786"/>
      <c r="B4786"/>
      <c r="C4786"/>
      <c r="D4786"/>
      <c r="E4786" s="289"/>
    </row>
    <row r="4787" spans="1:5" ht="14.25">
      <c r="A4787"/>
      <c r="B4787"/>
      <c r="C4787"/>
      <c r="D4787"/>
      <c r="E4787" s="289"/>
    </row>
    <row r="4788" spans="1:5" ht="14.25">
      <c r="A4788"/>
      <c r="B4788"/>
      <c r="C4788"/>
      <c r="D4788"/>
      <c r="E4788" s="289"/>
    </row>
    <row r="4789" spans="1:5" ht="14.25">
      <c r="A4789"/>
      <c r="B4789"/>
      <c r="C4789"/>
      <c r="D4789"/>
      <c r="E4789" s="289"/>
    </row>
    <row r="4790" spans="1:5" ht="14.25">
      <c r="A4790"/>
      <c r="B4790"/>
      <c r="C4790"/>
      <c r="D4790"/>
      <c r="E4790" s="289"/>
    </row>
    <row r="4791" spans="1:5" ht="14.25">
      <c r="A4791"/>
      <c r="B4791"/>
      <c r="C4791"/>
      <c r="D4791"/>
      <c r="E4791" s="363"/>
    </row>
    <row r="4792" spans="1:5" ht="14.25">
      <c r="A4792"/>
      <c r="B4792"/>
      <c r="C4792"/>
      <c r="D4792"/>
      <c r="E4792" s="363"/>
    </row>
    <row r="4793" spans="1:5" ht="14.25">
      <c r="A4793"/>
      <c r="B4793"/>
      <c r="C4793"/>
      <c r="D4793"/>
      <c r="E4793" s="363"/>
    </row>
    <row r="4794" spans="1:5" ht="14.25">
      <c r="A4794"/>
      <c r="B4794"/>
      <c r="C4794"/>
      <c r="D4794"/>
      <c r="E4794" s="363"/>
    </row>
    <row r="4795" spans="1:5" ht="14.25">
      <c r="A4795"/>
      <c r="B4795"/>
      <c r="C4795"/>
      <c r="D4795"/>
      <c r="E4795" s="363"/>
    </row>
    <row r="4796" spans="1:5" ht="14.25">
      <c r="A4796"/>
      <c r="B4796"/>
      <c r="C4796"/>
      <c r="D4796"/>
      <c r="E4796" s="363"/>
    </row>
    <row r="4797" spans="1:5" ht="14.25">
      <c r="A4797"/>
      <c r="B4797"/>
      <c r="C4797"/>
      <c r="D4797"/>
      <c r="E4797" s="363"/>
    </row>
    <row r="4798" spans="1:5" ht="14.25">
      <c r="A4798"/>
      <c r="B4798"/>
      <c r="C4798"/>
      <c r="D4798"/>
      <c r="E4798" s="363"/>
    </row>
    <row r="4799" spans="1:5" ht="14.25">
      <c r="A4799"/>
      <c r="B4799"/>
      <c r="C4799"/>
      <c r="D4799"/>
      <c r="E4799" s="363"/>
    </row>
    <row r="4800" spans="1:5" ht="14.25">
      <c r="A4800"/>
      <c r="B4800"/>
      <c r="C4800"/>
      <c r="D4800"/>
      <c r="E4800" s="363"/>
    </row>
    <row r="4801" spans="1:5" ht="14.25">
      <c r="A4801"/>
      <c r="B4801"/>
      <c r="C4801"/>
      <c r="D4801"/>
      <c r="E4801" s="363"/>
    </row>
    <row r="4802" spans="1:5" ht="14.25">
      <c r="A4802"/>
      <c r="B4802"/>
      <c r="C4802"/>
      <c r="D4802"/>
      <c r="E4802" s="289"/>
    </row>
    <row r="4803" spans="1:5" ht="14.25">
      <c r="A4803"/>
      <c r="B4803"/>
      <c r="C4803"/>
      <c r="D4803"/>
      <c r="E4803" s="289"/>
    </row>
    <row r="4804" spans="1:5" ht="14.25">
      <c r="A4804"/>
      <c r="B4804"/>
      <c r="C4804"/>
      <c r="D4804"/>
      <c r="E4804" s="289"/>
    </row>
    <row r="4805" spans="1:5" ht="14.25">
      <c r="A4805"/>
      <c r="B4805"/>
      <c r="C4805"/>
      <c r="D4805"/>
      <c r="E4805" s="289"/>
    </row>
    <row r="4806" spans="1:5" ht="14.25">
      <c r="A4806"/>
      <c r="B4806"/>
      <c r="C4806"/>
      <c r="D4806"/>
      <c r="E4806" s="289"/>
    </row>
    <row r="4807" spans="1:5" ht="14.25">
      <c r="A4807"/>
      <c r="B4807"/>
      <c r="C4807"/>
      <c r="D4807"/>
      <c r="E4807" s="289"/>
    </row>
    <row r="4808" spans="1:5" ht="14.25">
      <c r="A4808"/>
      <c r="B4808"/>
      <c r="C4808"/>
      <c r="D4808"/>
      <c r="E4808" s="289"/>
    </row>
    <row r="4809" spans="1:5" ht="14.25">
      <c r="A4809"/>
      <c r="B4809"/>
      <c r="C4809"/>
      <c r="D4809"/>
      <c r="E4809" s="289"/>
    </row>
    <row r="4810" spans="1:5" ht="14.25">
      <c r="A4810"/>
      <c r="B4810"/>
      <c r="C4810"/>
      <c r="D4810"/>
      <c r="E4810" s="289"/>
    </row>
    <row r="4811" spans="1:5" ht="14.25">
      <c r="A4811"/>
      <c r="B4811"/>
      <c r="C4811"/>
      <c r="D4811"/>
      <c r="E4811" s="289"/>
    </row>
    <row r="4812" spans="1:5" ht="14.25">
      <c r="A4812"/>
      <c r="B4812"/>
      <c r="C4812"/>
      <c r="D4812"/>
      <c r="E4812" s="289"/>
    </row>
    <row r="4813" spans="1:5" ht="14.25">
      <c r="A4813"/>
      <c r="B4813"/>
      <c r="C4813"/>
      <c r="D4813"/>
      <c r="E4813" s="289"/>
    </row>
    <row r="4814" spans="1:5" ht="14.25">
      <c r="A4814"/>
      <c r="B4814"/>
      <c r="C4814"/>
      <c r="D4814"/>
      <c r="E4814" s="289"/>
    </row>
    <row r="4815" spans="1:5" ht="14.25">
      <c r="A4815"/>
      <c r="B4815"/>
      <c r="C4815"/>
      <c r="D4815"/>
      <c r="E4815" s="289"/>
    </row>
    <row r="4816" spans="1:5" ht="14.25">
      <c r="A4816"/>
      <c r="B4816"/>
      <c r="C4816"/>
      <c r="D4816"/>
      <c r="E4816" s="289"/>
    </row>
    <row r="4817" spans="1:5" ht="14.25">
      <c r="A4817"/>
      <c r="B4817"/>
      <c r="C4817"/>
      <c r="D4817"/>
      <c r="E4817" s="289"/>
    </row>
    <row r="4818" spans="1:5" ht="14.25">
      <c r="A4818"/>
      <c r="B4818"/>
      <c r="C4818"/>
      <c r="D4818"/>
      <c r="E4818" s="289"/>
    </row>
    <row r="4819" spans="1:5" ht="14.25">
      <c r="A4819"/>
      <c r="B4819"/>
      <c r="C4819"/>
      <c r="D4819"/>
      <c r="E4819" s="289"/>
    </row>
    <row r="4820" spans="1:5" ht="14.25">
      <c r="A4820"/>
      <c r="B4820"/>
      <c r="C4820"/>
      <c r="D4820"/>
      <c r="E4820" s="289"/>
    </row>
    <row r="4821" spans="1:5" ht="14.25">
      <c r="A4821"/>
      <c r="B4821"/>
      <c r="C4821"/>
      <c r="D4821"/>
      <c r="E4821" s="289"/>
    </row>
    <row r="4822" spans="1:5" ht="14.25">
      <c r="A4822"/>
      <c r="B4822"/>
      <c r="C4822"/>
      <c r="D4822"/>
      <c r="E4822" s="289"/>
    </row>
    <row r="4823" spans="1:5" ht="14.25">
      <c r="A4823"/>
      <c r="B4823"/>
      <c r="C4823"/>
      <c r="D4823"/>
      <c r="E4823" s="289"/>
    </row>
    <row r="4824" spans="1:5" ht="14.25">
      <c r="A4824"/>
      <c r="B4824"/>
      <c r="C4824"/>
      <c r="D4824"/>
      <c r="E4824" s="289"/>
    </row>
    <row r="4825" spans="1:5" ht="14.25">
      <c r="A4825"/>
      <c r="B4825"/>
      <c r="C4825"/>
      <c r="D4825"/>
      <c r="E4825" s="289"/>
    </row>
    <row r="4826" spans="1:5" ht="14.25">
      <c r="A4826"/>
      <c r="B4826"/>
      <c r="C4826"/>
      <c r="D4826"/>
      <c r="E4826" s="289"/>
    </row>
    <row r="4827" spans="1:5" ht="14.25">
      <c r="A4827"/>
      <c r="B4827"/>
      <c r="C4827"/>
      <c r="D4827"/>
      <c r="E4827" s="289"/>
    </row>
    <row r="4828" spans="1:5" ht="14.25">
      <c r="A4828"/>
      <c r="B4828"/>
      <c r="C4828"/>
      <c r="D4828"/>
      <c r="E4828" s="289"/>
    </row>
    <row r="4829" spans="1:5" ht="14.25">
      <c r="A4829"/>
      <c r="B4829"/>
      <c r="C4829"/>
      <c r="D4829"/>
      <c r="E4829" s="289"/>
    </row>
    <row r="4830" spans="1:5" ht="14.25">
      <c r="A4830"/>
      <c r="B4830"/>
      <c r="C4830"/>
      <c r="D4830"/>
      <c r="E4830" s="289"/>
    </row>
    <row r="4831" spans="1:5" ht="14.25">
      <c r="A4831"/>
      <c r="B4831"/>
      <c r="C4831"/>
      <c r="D4831"/>
      <c r="E4831" s="289"/>
    </row>
    <row r="4832" spans="1:5" ht="14.25">
      <c r="A4832"/>
      <c r="B4832"/>
      <c r="C4832"/>
      <c r="D4832"/>
      <c r="E4832" s="289"/>
    </row>
    <row r="4833" spans="1:5" ht="14.25">
      <c r="A4833"/>
      <c r="B4833"/>
      <c r="C4833"/>
      <c r="D4833"/>
      <c r="E4833" s="289"/>
    </row>
    <row r="4834" spans="1:5" ht="14.25">
      <c r="A4834"/>
      <c r="B4834"/>
      <c r="C4834"/>
      <c r="D4834"/>
      <c r="E4834" s="289"/>
    </row>
    <row r="4835" spans="1:5" ht="14.25">
      <c r="A4835"/>
      <c r="B4835"/>
      <c r="C4835"/>
      <c r="D4835"/>
      <c r="E4835" s="289"/>
    </row>
    <row r="4836" spans="1:5" ht="14.25">
      <c r="A4836"/>
      <c r="B4836"/>
      <c r="C4836"/>
      <c r="D4836"/>
      <c r="E4836" s="289"/>
    </row>
    <row r="4837" spans="1:5" ht="14.25">
      <c r="A4837"/>
      <c r="B4837"/>
      <c r="C4837"/>
      <c r="D4837"/>
      <c r="E4837" s="289"/>
    </row>
    <row r="4838" spans="1:5" ht="14.25">
      <c r="A4838"/>
      <c r="B4838"/>
      <c r="C4838"/>
      <c r="D4838"/>
      <c r="E4838" s="289"/>
    </row>
    <row r="4839" spans="1:5" ht="14.25">
      <c r="A4839"/>
      <c r="B4839"/>
      <c r="C4839"/>
      <c r="D4839"/>
      <c r="E4839" s="289"/>
    </row>
    <row r="4840" spans="1:5" ht="14.25">
      <c r="A4840"/>
      <c r="B4840"/>
      <c r="C4840"/>
      <c r="D4840"/>
      <c r="E4840" s="289"/>
    </row>
    <row r="4841" spans="1:5" ht="14.25">
      <c r="A4841"/>
      <c r="B4841"/>
      <c r="C4841"/>
      <c r="D4841"/>
      <c r="E4841" s="289"/>
    </row>
    <row r="4842" spans="1:5" ht="14.25">
      <c r="A4842"/>
      <c r="B4842"/>
      <c r="C4842"/>
      <c r="D4842"/>
      <c r="E4842" s="289"/>
    </row>
    <row r="4843" spans="1:5" ht="14.25">
      <c r="A4843"/>
      <c r="B4843"/>
      <c r="C4843"/>
      <c r="D4843"/>
      <c r="E4843" s="289"/>
    </row>
    <row r="4844" spans="1:5" ht="14.25">
      <c r="A4844"/>
      <c r="B4844"/>
      <c r="C4844"/>
      <c r="D4844"/>
      <c r="E4844" s="289"/>
    </row>
    <row r="4845" spans="1:5" ht="14.25">
      <c r="A4845"/>
      <c r="B4845"/>
      <c r="C4845"/>
      <c r="D4845"/>
      <c r="E4845" s="289"/>
    </row>
    <row r="4846" spans="1:5" ht="14.25">
      <c r="A4846"/>
      <c r="B4846"/>
      <c r="C4846"/>
      <c r="D4846"/>
      <c r="E4846" s="289"/>
    </row>
    <row r="4847" spans="1:5" ht="14.25">
      <c r="A4847"/>
      <c r="B4847"/>
      <c r="C4847"/>
      <c r="D4847"/>
      <c r="E4847" s="289"/>
    </row>
    <row r="4848" spans="1:5" ht="14.25">
      <c r="A4848"/>
      <c r="B4848"/>
      <c r="C4848"/>
      <c r="D4848"/>
      <c r="E4848" s="289"/>
    </row>
    <row r="4849" spans="1:5" ht="14.25">
      <c r="A4849"/>
      <c r="B4849"/>
      <c r="C4849"/>
      <c r="D4849"/>
      <c r="E4849" s="289"/>
    </row>
    <row r="4850" spans="1:5" ht="14.25">
      <c r="A4850"/>
      <c r="B4850"/>
      <c r="C4850"/>
      <c r="D4850"/>
      <c r="E4850" s="289"/>
    </row>
    <row r="4851" spans="1:5" ht="14.25">
      <c r="A4851"/>
      <c r="B4851"/>
      <c r="C4851"/>
      <c r="D4851"/>
      <c r="E4851" s="289"/>
    </row>
    <row r="4852" spans="1:5" ht="14.25">
      <c r="A4852"/>
      <c r="B4852"/>
      <c r="C4852"/>
      <c r="D4852"/>
      <c r="E4852" s="289"/>
    </row>
    <row r="4853" spans="1:5" ht="14.25">
      <c r="A4853"/>
      <c r="B4853"/>
      <c r="C4853"/>
      <c r="D4853"/>
      <c r="E4853" s="289"/>
    </row>
    <row r="4854" spans="1:5" ht="14.25">
      <c r="A4854"/>
      <c r="B4854"/>
      <c r="C4854"/>
      <c r="D4854"/>
      <c r="E4854" s="289"/>
    </row>
    <row r="4855" spans="1:5" ht="14.25">
      <c r="A4855"/>
      <c r="B4855"/>
      <c r="C4855"/>
      <c r="D4855"/>
      <c r="E4855" s="363"/>
    </row>
    <row r="4856" spans="1:5" ht="14.25">
      <c r="A4856"/>
      <c r="B4856"/>
      <c r="C4856"/>
      <c r="D4856"/>
      <c r="E4856" s="289"/>
    </row>
    <row r="4857" spans="1:5" ht="14.25">
      <c r="A4857"/>
      <c r="B4857"/>
      <c r="C4857"/>
      <c r="D4857"/>
      <c r="E4857" s="289"/>
    </row>
    <row r="4858" spans="1:5" ht="14.25">
      <c r="A4858"/>
      <c r="B4858"/>
      <c r="C4858"/>
      <c r="D4858"/>
      <c r="E4858" s="289"/>
    </row>
    <row r="4859" spans="1:5" ht="14.25">
      <c r="A4859"/>
      <c r="B4859"/>
      <c r="C4859"/>
      <c r="D4859"/>
      <c r="E4859" s="289"/>
    </row>
    <row r="4860" spans="1:5" ht="14.25">
      <c r="A4860"/>
      <c r="B4860"/>
      <c r="C4860"/>
      <c r="D4860"/>
      <c r="E4860" s="289"/>
    </row>
    <row r="4861" spans="1:5" ht="14.25">
      <c r="A4861"/>
      <c r="B4861"/>
      <c r="C4861"/>
      <c r="D4861"/>
      <c r="E4861" s="289"/>
    </row>
    <row r="4862" spans="1:5" ht="14.25">
      <c r="A4862"/>
      <c r="B4862"/>
      <c r="C4862"/>
      <c r="D4862"/>
      <c r="E4862" s="289"/>
    </row>
    <row r="4863" spans="1:5" ht="14.25">
      <c r="A4863"/>
      <c r="B4863"/>
      <c r="C4863"/>
      <c r="D4863"/>
      <c r="E4863" s="289"/>
    </row>
    <row r="4864" spans="1:5" ht="14.25">
      <c r="A4864"/>
      <c r="B4864"/>
      <c r="C4864"/>
      <c r="D4864"/>
      <c r="E4864" s="363"/>
    </row>
    <row r="4865" spans="1:5" ht="14.25">
      <c r="A4865"/>
      <c r="B4865"/>
      <c r="C4865"/>
      <c r="D4865"/>
      <c r="E4865" s="363"/>
    </row>
    <row r="4866" spans="1:5" ht="14.25">
      <c r="A4866"/>
      <c r="B4866"/>
      <c r="C4866"/>
      <c r="D4866"/>
      <c r="E4866" s="363"/>
    </row>
    <row r="4867" spans="1:5" ht="14.25">
      <c r="A4867"/>
      <c r="B4867"/>
      <c r="C4867"/>
      <c r="D4867"/>
      <c r="E4867" s="363"/>
    </row>
    <row r="4868" spans="1:5" ht="14.25">
      <c r="A4868"/>
      <c r="B4868"/>
      <c r="C4868"/>
      <c r="D4868"/>
      <c r="E4868" s="363"/>
    </row>
    <row r="4869" spans="1:5" ht="14.25">
      <c r="A4869"/>
      <c r="B4869"/>
      <c r="C4869"/>
      <c r="D4869"/>
      <c r="E4869" s="363"/>
    </row>
    <row r="4870" spans="1:5" ht="14.25">
      <c r="A4870"/>
      <c r="B4870"/>
      <c r="C4870"/>
      <c r="D4870"/>
      <c r="E4870" s="363"/>
    </row>
    <row r="4871" spans="1:5" ht="14.25">
      <c r="A4871"/>
      <c r="B4871"/>
      <c r="C4871"/>
      <c r="D4871"/>
      <c r="E4871" s="363"/>
    </row>
    <row r="4872" spans="1:5" ht="14.25">
      <c r="A4872"/>
      <c r="B4872"/>
      <c r="C4872"/>
      <c r="D4872"/>
      <c r="E4872" s="363"/>
    </row>
    <row r="4873" spans="1:5" ht="14.25">
      <c r="A4873"/>
      <c r="B4873"/>
      <c r="C4873"/>
      <c r="D4873"/>
      <c r="E4873" s="363"/>
    </row>
    <row r="4874" spans="1:5" ht="14.25">
      <c r="A4874"/>
      <c r="B4874"/>
      <c r="C4874"/>
      <c r="D4874"/>
      <c r="E4874" s="363"/>
    </row>
    <row r="4875" spans="1:5" ht="14.25">
      <c r="A4875"/>
      <c r="B4875"/>
      <c r="C4875"/>
      <c r="D4875"/>
      <c r="E4875" s="289"/>
    </row>
    <row r="4876" spans="1:5" ht="14.25">
      <c r="A4876"/>
      <c r="B4876"/>
      <c r="C4876"/>
      <c r="D4876"/>
      <c r="E4876" s="363"/>
    </row>
    <row r="4877" spans="1:5" ht="14.25">
      <c r="A4877"/>
      <c r="B4877"/>
      <c r="C4877"/>
      <c r="D4877"/>
      <c r="E4877" s="289"/>
    </row>
    <row r="4878" spans="1:5" ht="14.25">
      <c r="A4878"/>
      <c r="B4878"/>
      <c r="C4878"/>
      <c r="D4878"/>
      <c r="E4878" s="289"/>
    </row>
    <row r="4879" spans="1:5" ht="14.25">
      <c r="A4879"/>
      <c r="B4879"/>
      <c r="C4879"/>
      <c r="D4879"/>
      <c r="E4879" s="363"/>
    </row>
    <row r="4880" spans="1:5" ht="14.25">
      <c r="A4880"/>
      <c r="B4880"/>
      <c r="C4880"/>
      <c r="D4880"/>
      <c r="E4880" s="363"/>
    </row>
    <row r="4881" spans="1:5" ht="14.25">
      <c r="A4881"/>
      <c r="B4881"/>
      <c r="C4881"/>
      <c r="D4881"/>
      <c r="E4881" s="289"/>
    </row>
    <row r="4882" spans="1:5" ht="14.25">
      <c r="A4882"/>
      <c r="B4882"/>
      <c r="C4882"/>
      <c r="D4882"/>
      <c r="E4882" s="289"/>
    </row>
    <row r="4883" spans="1:5" ht="14.25">
      <c r="A4883"/>
      <c r="B4883"/>
      <c r="C4883"/>
      <c r="D4883"/>
      <c r="E4883" s="289"/>
    </row>
    <row r="4884" spans="1:5" ht="14.25">
      <c r="A4884"/>
      <c r="B4884"/>
      <c r="C4884"/>
      <c r="D4884"/>
      <c r="E4884" s="289"/>
    </row>
    <row r="4885" spans="1:5" ht="14.25">
      <c r="A4885"/>
      <c r="B4885"/>
      <c r="C4885"/>
      <c r="D4885"/>
      <c r="E4885" s="289"/>
    </row>
    <row r="4886" spans="1:5" ht="14.25">
      <c r="A4886"/>
      <c r="B4886"/>
      <c r="C4886"/>
      <c r="D4886"/>
      <c r="E4886" s="289"/>
    </row>
    <row r="4887" spans="1:5" ht="14.25">
      <c r="A4887"/>
      <c r="B4887"/>
      <c r="C4887"/>
      <c r="D4887"/>
      <c r="E4887" s="289"/>
    </row>
    <row r="4888" spans="1:5" ht="14.25">
      <c r="A4888"/>
      <c r="B4888"/>
      <c r="C4888"/>
      <c r="D4888"/>
      <c r="E4888" s="289"/>
    </row>
    <row r="4889" spans="1:5" ht="14.25">
      <c r="A4889"/>
      <c r="B4889"/>
      <c r="C4889"/>
      <c r="D4889"/>
      <c r="E4889" s="289"/>
    </row>
    <row r="4890" spans="1:5" ht="14.25">
      <c r="A4890"/>
      <c r="B4890"/>
      <c r="C4890"/>
      <c r="D4890"/>
      <c r="E4890" s="289"/>
    </row>
    <row r="4891" spans="1:5" ht="14.25">
      <c r="A4891"/>
      <c r="B4891"/>
      <c r="C4891"/>
      <c r="D4891"/>
      <c r="E4891" s="289"/>
    </row>
    <row r="4892" spans="1:5" ht="14.25">
      <c r="A4892"/>
      <c r="B4892"/>
      <c r="C4892"/>
      <c r="D4892"/>
      <c r="E4892" s="289"/>
    </row>
    <row r="4893" spans="1:5" ht="14.25">
      <c r="A4893"/>
      <c r="B4893"/>
      <c r="C4893"/>
      <c r="D4893"/>
      <c r="E4893" s="289"/>
    </row>
    <row r="4894" spans="1:5" ht="14.25">
      <c r="A4894"/>
      <c r="B4894"/>
      <c r="C4894"/>
      <c r="D4894"/>
      <c r="E4894" s="289"/>
    </row>
    <row r="4895" spans="1:5" ht="14.25">
      <c r="A4895"/>
      <c r="B4895"/>
      <c r="C4895"/>
      <c r="D4895"/>
      <c r="E4895" s="289"/>
    </row>
    <row r="4896" spans="1:5" ht="14.25">
      <c r="A4896"/>
      <c r="B4896"/>
      <c r="C4896"/>
      <c r="D4896"/>
      <c r="E4896" s="289"/>
    </row>
    <row r="4897" spans="1:5" ht="14.25">
      <c r="A4897"/>
      <c r="B4897"/>
      <c r="C4897"/>
      <c r="D4897"/>
      <c r="E4897" s="289"/>
    </row>
    <row r="4898" spans="1:5" ht="14.25">
      <c r="A4898"/>
      <c r="B4898"/>
      <c r="C4898"/>
      <c r="D4898"/>
      <c r="E4898" s="289"/>
    </row>
    <row r="4899" spans="1:5" ht="14.25">
      <c r="A4899"/>
      <c r="B4899"/>
      <c r="C4899"/>
      <c r="D4899"/>
      <c r="E4899" s="289"/>
    </row>
    <row r="4900" spans="1:5" ht="14.25">
      <c r="A4900"/>
      <c r="B4900"/>
      <c r="C4900"/>
      <c r="D4900"/>
      <c r="E4900" s="289"/>
    </row>
    <row r="4901" spans="1:5" ht="14.25">
      <c r="A4901"/>
      <c r="B4901"/>
      <c r="C4901"/>
      <c r="D4901"/>
      <c r="E4901" s="289"/>
    </row>
    <row r="4902" spans="1:5" ht="14.25">
      <c r="A4902"/>
      <c r="B4902"/>
      <c r="C4902"/>
      <c r="D4902"/>
      <c r="E4902" s="289"/>
    </row>
    <row r="4903" spans="1:5" ht="14.25">
      <c r="A4903"/>
      <c r="B4903"/>
      <c r="C4903"/>
      <c r="D4903"/>
      <c r="E4903" s="289"/>
    </row>
    <row r="4904" spans="1:5" ht="14.25">
      <c r="A4904"/>
      <c r="B4904"/>
      <c r="C4904"/>
      <c r="D4904"/>
      <c r="E4904" s="289"/>
    </row>
    <row r="4905" spans="1:5" ht="14.25">
      <c r="A4905"/>
      <c r="B4905"/>
      <c r="C4905"/>
      <c r="D4905"/>
      <c r="E4905" s="289"/>
    </row>
    <row r="4906" spans="1:5" ht="14.25">
      <c r="A4906"/>
      <c r="B4906"/>
      <c r="C4906"/>
      <c r="D4906"/>
      <c r="E4906" s="289"/>
    </row>
    <row r="4907" spans="1:5" ht="14.25">
      <c r="A4907"/>
      <c r="B4907"/>
      <c r="C4907"/>
      <c r="D4907"/>
      <c r="E4907" s="289"/>
    </row>
    <row r="4908" spans="1:5" ht="14.25">
      <c r="A4908"/>
      <c r="B4908"/>
      <c r="C4908"/>
      <c r="D4908"/>
      <c r="E4908" s="289"/>
    </row>
    <row r="4909" spans="1:5" ht="14.25">
      <c r="A4909"/>
      <c r="B4909"/>
      <c r="C4909"/>
      <c r="D4909"/>
      <c r="E4909" s="289"/>
    </row>
    <row r="4910" spans="1:5" ht="14.25">
      <c r="A4910"/>
      <c r="B4910"/>
      <c r="C4910"/>
      <c r="D4910"/>
      <c r="E4910" s="289"/>
    </row>
    <row r="4911" spans="1:5" ht="14.25">
      <c r="A4911"/>
      <c r="B4911"/>
      <c r="C4911"/>
      <c r="D4911"/>
      <c r="E4911" s="289"/>
    </row>
    <row r="4912" spans="1:5" ht="14.25">
      <c r="A4912"/>
      <c r="B4912"/>
      <c r="C4912"/>
      <c r="D4912"/>
      <c r="E4912" s="289"/>
    </row>
    <row r="4913" spans="1:5" ht="14.25">
      <c r="A4913"/>
      <c r="B4913"/>
      <c r="C4913"/>
      <c r="D4913"/>
      <c r="E4913" s="289"/>
    </row>
    <row r="4914" spans="1:5" ht="14.25">
      <c r="A4914"/>
      <c r="B4914"/>
      <c r="C4914"/>
      <c r="D4914"/>
      <c r="E4914" s="363"/>
    </row>
    <row r="4915" spans="1:5" ht="14.25">
      <c r="A4915"/>
      <c r="B4915"/>
      <c r="C4915"/>
      <c r="D4915"/>
      <c r="E4915" s="289"/>
    </row>
    <row r="4916" spans="1:5" ht="14.25">
      <c r="A4916"/>
      <c r="B4916"/>
      <c r="C4916"/>
      <c r="D4916"/>
      <c r="E4916" s="289"/>
    </row>
    <row r="4917" spans="1:5" ht="14.25">
      <c r="A4917"/>
      <c r="B4917"/>
      <c r="C4917"/>
      <c r="D4917"/>
      <c r="E4917" s="289"/>
    </row>
    <row r="4918" spans="1:5" ht="14.25">
      <c r="A4918"/>
      <c r="B4918"/>
      <c r="C4918"/>
      <c r="D4918"/>
      <c r="E4918" s="289"/>
    </row>
    <row r="4919" spans="1:5" ht="14.25">
      <c r="A4919"/>
      <c r="B4919"/>
      <c r="C4919"/>
      <c r="D4919"/>
      <c r="E4919" s="289"/>
    </row>
    <row r="4920" spans="1:5" ht="14.25">
      <c r="A4920"/>
      <c r="B4920"/>
      <c r="C4920"/>
      <c r="D4920"/>
      <c r="E4920" s="289"/>
    </row>
    <row r="4921" spans="1:5" ht="14.25">
      <c r="A4921"/>
      <c r="B4921"/>
      <c r="C4921"/>
      <c r="D4921"/>
      <c r="E4921" s="289"/>
    </row>
    <row r="4922" spans="1:5" ht="14.25">
      <c r="A4922"/>
      <c r="B4922"/>
      <c r="C4922"/>
      <c r="D4922"/>
      <c r="E4922" s="289"/>
    </row>
    <row r="4923" spans="1:5" ht="14.25">
      <c r="A4923"/>
      <c r="B4923"/>
      <c r="C4923"/>
      <c r="D4923"/>
      <c r="E4923" s="289"/>
    </row>
    <row r="4924" spans="1:5" ht="14.25">
      <c r="A4924"/>
      <c r="B4924"/>
      <c r="C4924"/>
      <c r="D4924"/>
      <c r="E4924" s="289"/>
    </row>
    <row r="4925" spans="1:5" ht="14.25">
      <c r="A4925"/>
      <c r="B4925"/>
      <c r="C4925"/>
      <c r="D4925"/>
      <c r="E4925" s="289"/>
    </row>
    <row r="4926" spans="1:5" ht="14.25">
      <c r="A4926"/>
      <c r="B4926"/>
      <c r="C4926"/>
      <c r="D4926"/>
      <c r="E4926" s="289"/>
    </row>
    <row r="4927" spans="1:5" ht="14.25">
      <c r="A4927"/>
      <c r="B4927"/>
      <c r="C4927"/>
      <c r="D4927"/>
      <c r="E4927" s="289"/>
    </row>
    <row r="4928" spans="1:5" ht="14.25">
      <c r="A4928"/>
      <c r="B4928"/>
      <c r="C4928"/>
      <c r="D4928"/>
      <c r="E4928" s="289"/>
    </row>
    <row r="4929" spans="1:5" ht="14.25">
      <c r="A4929"/>
      <c r="B4929"/>
      <c r="C4929"/>
      <c r="D4929"/>
      <c r="E4929" s="289"/>
    </row>
    <row r="4930" spans="1:5" ht="14.25">
      <c r="A4930"/>
      <c r="B4930"/>
      <c r="C4930"/>
      <c r="D4930"/>
      <c r="E4930" s="289"/>
    </row>
    <row r="4931" spans="1:5" ht="14.25">
      <c r="A4931"/>
      <c r="B4931"/>
      <c r="C4931"/>
      <c r="D4931"/>
      <c r="E4931" s="289"/>
    </row>
    <row r="4932" spans="1:5" ht="14.25">
      <c r="A4932"/>
      <c r="B4932"/>
      <c r="C4932"/>
      <c r="D4932"/>
      <c r="E4932" s="289"/>
    </row>
    <row r="4933" spans="1:5" ht="14.25">
      <c r="A4933"/>
      <c r="B4933"/>
      <c r="C4933"/>
      <c r="D4933"/>
      <c r="E4933" s="289"/>
    </row>
    <row r="4934" spans="1:5" ht="14.25">
      <c r="A4934"/>
      <c r="B4934"/>
      <c r="C4934"/>
      <c r="D4934"/>
      <c r="E4934" s="289"/>
    </row>
    <row r="4935" spans="1:5" ht="14.25">
      <c r="A4935"/>
      <c r="B4935"/>
      <c r="C4935"/>
      <c r="D4935"/>
      <c r="E4935" s="289"/>
    </row>
    <row r="4936" spans="1:5" ht="14.25">
      <c r="A4936"/>
      <c r="B4936"/>
      <c r="C4936"/>
      <c r="D4936"/>
      <c r="E4936" s="289"/>
    </row>
    <row r="4937" spans="1:5" ht="14.25">
      <c r="A4937"/>
      <c r="B4937"/>
      <c r="C4937"/>
      <c r="D4937"/>
      <c r="E4937" s="289"/>
    </row>
    <row r="4938" spans="1:5" ht="14.25">
      <c r="A4938"/>
      <c r="B4938"/>
      <c r="C4938"/>
      <c r="D4938"/>
      <c r="E4938" s="289"/>
    </row>
    <row r="4939" spans="1:5" ht="14.25">
      <c r="A4939"/>
      <c r="B4939"/>
      <c r="C4939"/>
      <c r="D4939"/>
      <c r="E4939" s="289"/>
    </row>
    <row r="4940" spans="1:5" ht="14.25">
      <c r="A4940"/>
      <c r="B4940"/>
      <c r="C4940"/>
      <c r="D4940"/>
      <c r="E4940" s="289"/>
    </row>
    <row r="4941" spans="1:5" ht="14.25">
      <c r="A4941"/>
      <c r="B4941"/>
      <c r="C4941"/>
      <c r="D4941"/>
      <c r="E4941" s="289"/>
    </row>
    <row r="4942" spans="1:5" ht="14.25">
      <c r="A4942"/>
      <c r="B4942"/>
      <c r="C4942"/>
      <c r="D4942"/>
      <c r="E4942" s="289"/>
    </row>
    <row r="4943" spans="1:5" ht="14.25">
      <c r="A4943"/>
      <c r="B4943"/>
      <c r="C4943"/>
      <c r="D4943"/>
      <c r="E4943" s="289"/>
    </row>
    <row r="4944" spans="1:5" ht="14.25">
      <c r="A4944"/>
      <c r="B4944"/>
      <c r="C4944"/>
      <c r="D4944"/>
      <c r="E4944" s="289"/>
    </row>
    <row r="4945" spans="1:5" ht="14.25">
      <c r="A4945"/>
      <c r="B4945"/>
      <c r="C4945"/>
      <c r="D4945"/>
      <c r="E4945" s="289"/>
    </row>
    <row r="4946" spans="1:5" ht="14.25">
      <c r="A4946"/>
      <c r="B4946"/>
      <c r="C4946"/>
      <c r="D4946"/>
      <c r="E4946" s="289"/>
    </row>
    <row r="4947" spans="1:5" ht="14.25">
      <c r="A4947"/>
      <c r="B4947"/>
      <c r="C4947"/>
      <c r="D4947"/>
      <c r="E4947" s="289"/>
    </row>
    <row r="4948" spans="1:5" ht="14.25">
      <c r="A4948"/>
      <c r="B4948"/>
      <c r="C4948"/>
      <c r="D4948"/>
      <c r="E4948" s="289"/>
    </row>
    <row r="4949" spans="1:5" ht="14.25">
      <c r="A4949"/>
      <c r="B4949"/>
      <c r="C4949"/>
      <c r="D4949"/>
      <c r="E4949" s="289"/>
    </row>
    <row r="4950" spans="1:5" ht="14.25">
      <c r="A4950"/>
      <c r="B4950"/>
      <c r="C4950"/>
      <c r="D4950"/>
      <c r="E4950" s="289"/>
    </row>
    <row r="4951" spans="1:5" ht="14.25">
      <c r="A4951"/>
      <c r="B4951"/>
      <c r="C4951"/>
      <c r="D4951"/>
      <c r="E4951" s="289"/>
    </row>
    <row r="4952" spans="1:5" ht="14.25">
      <c r="A4952"/>
      <c r="B4952"/>
      <c r="C4952"/>
      <c r="D4952"/>
      <c r="E4952" s="289"/>
    </row>
    <row r="4953" spans="1:5" ht="14.25">
      <c r="A4953"/>
      <c r="B4953"/>
      <c r="C4953"/>
      <c r="D4953"/>
      <c r="E4953" s="289"/>
    </row>
    <row r="4954" spans="1:5" ht="14.25">
      <c r="A4954"/>
      <c r="B4954"/>
      <c r="C4954"/>
      <c r="D4954"/>
      <c r="E4954" s="289"/>
    </row>
    <row r="4955" spans="1:5" ht="14.25">
      <c r="A4955"/>
      <c r="B4955"/>
      <c r="C4955"/>
      <c r="D4955"/>
      <c r="E4955" s="289"/>
    </row>
    <row r="4956" spans="1:5" ht="14.25">
      <c r="A4956"/>
      <c r="B4956"/>
      <c r="C4956"/>
      <c r="D4956"/>
      <c r="E4956" s="289"/>
    </row>
    <row r="4957" spans="1:5" ht="14.25">
      <c r="A4957"/>
      <c r="B4957"/>
      <c r="C4957"/>
      <c r="D4957"/>
      <c r="E4957" s="289"/>
    </row>
    <row r="4958" spans="1:5" ht="14.25">
      <c r="A4958"/>
      <c r="B4958"/>
      <c r="C4958"/>
      <c r="D4958"/>
      <c r="E4958" s="363"/>
    </row>
    <row r="4959" spans="1:5" ht="14.25">
      <c r="A4959"/>
      <c r="B4959"/>
      <c r="C4959"/>
      <c r="D4959"/>
      <c r="E4959" s="289"/>
    </row>
    <row r="4960" spans="1:5" ht="14.25">
      <c r="A4960"/>
      <c r="B4960"/>
      <c r="C4960"/>
      <c r="D4960"/>
      <c r="E4960" s="289"/>
    </row>
    <row r="4961" spans="1:5" ht="14.25">
      <c r="A4961"/>
      <c r="B4961"/>
      <c r="C4961"/>
      <c r="D4961"/>
      <c r="E4961" s="289"/>
    </row>
    <row r="4962" spans="1:5" ht="14.25">
      <c r="A4962"/>
      <c r="B4962"/>
      <c r="C4962"/>
      <c r="D4962"/>
      <c r="E4962" s="289"/>
    </row>
    <row r="4963" spans="1:5" ht="14.25">
      <c r="A4963"/>
      <c r="B4963"/>
      <c r="C4963"/>
      <c r="D4963"/>
      <c r="E4963" s="289"/>
    </row>
    <row r="4964" spans="1:5" ht="14.25">
      <c r="A4964"/>
      <c r="B4964"/>
      <c r="C4964"/>
      <c r="D4964"/>
      <c r="E4964" s="289"/>
    </row>
    <row r="4965" spans="1:5" ht="14.25">
      <c r="A4965"/>
      <c r="B4965"/>
      <c r="C4965"/>
      <c r="D4965"/>
      <c r="E4965" s="289"/>
    </row>
    <row r="4966" spans="1:5" ht="14.25">
      <c r="A4966"/>
      <c r="B4966"/>
      <c r="C4966"/>
      <c r="D4966"/>
      <c r="E4966" s="289"/>
    </row>
    <row r="4967" spans="1:5" ht="14.25">
      <c r="A4967"/>
      <c r="B4967"/>
      <c r="C4967"/>
      <c r="D4967"/>
      <c r="E4967" s="363"/>
    </row>
    <row r="4968" spans="1:5" ht="14.25">
      <c r="A4968"/>
      <c r="B4968"/>
      <c r="C4968"/>
      <c r="D4968"/>
      <c r="E4968" s="363"/>
    </row>
    <row r="4969" spans="1:5" ht="14.25">
      <c r="A4969"/>
      <c r="B4969"/>
      <c r="C4969"/>
      <c r="D4969"/>
      <c r="E4969" s="363"/>
    </row>
    <row r="4970" spans="1:5" ht="14.25">
      <c r="A4970"/>
      <c r="B4970"/>
      <c r="C4970"/>
      <c r="D4970"/>
      <c r="E4970" s="363"/>
    </row>
    <row r="4971" spans="1:5" ht="14.25">
      <c r="A4971"/>
      <c r="B4971"/>
      <c r="C4971"/>
      <c r="D4971"/>
      <c r="E4971" s="363"/>
    </row>
    <row r="4972" spans="1:5" ht="14.25">
      <c r="A4972"/>
      <c r="B4972"/>
      <c r="C4972"/>
      <c r="D4972"/>
      <c r="E4972" s="363"/>
    </row>
    <row r="4973" spans="1:5" ht="14.25">
      <c r="A4973"/>
      <c r="B4973"/>
      <c r="C4973"/>
      <c r="D4973"/>
      <c r="E4973" s="363"/>
    </row>
    <row r="4974" spans="1:5" ht="14.25">
      <c r="A4974"/>
      <c r="B4974"/>
      <c r="C4974"/>
      <c r="D4974"/>
      <c r="E4974" s="363"/>
    </row>
    <row r="4975" spans="1:5" ht="14.25">
      <c r="A4975"/>
      <c r="B4975"/>
      <c r="C4975"/>
      <c r="D4975"/>
      <c r="E4975" s="363"/>
    </row>
    <row r="4976" spans="1:5" ht="78" customHeight="1">
      <c r="A4976"/>
      <c r="B4976" s="395"/>
      <c r="C4976"/>
      <c r="D4976"/>
      <c r="E4976" s="363"/>
    </row>
    <row r="4977" spans="1:5" ht="14.25">
      <c r="A4977"/>
      <c r="B4977"/>
      <c r="C4977"/>
      <c r="D4977"/>
      <c r="E4977" s="363"/>
    </row>
    <row r="4978" spans="1:5" ht="14.25">
      <c r="A4978"/>
      <c r="B4978"/>
      <c r="C4978"/>
      <c r="D4978"/>
      <c r="E4978" s="289"/>
    </row>
    <row r="4979" spans="1:5" ht="14.25">
      <c r="A4979"/>
      <c r="B4979"/>
      <c r="C4979"/>
      <c r="D4979"/>
      <c r="E4979" s="363"/>
    </row>
    <row r="4980" spans="1:5" ht="14.25">
      <c r="A4980"/>
      <c r="B4980"/>
      <c r="C4980"/>
      <c r="D4980"/>
      <c r="E4980" s="289"/>
    </row>
    <row r="4981" spans="1:5" ht="14.25">
      <c r="A4981"/>
      <c r="B4981"/>
      <c r="C4981"/>
      <c r="D4981"/>
      <c r="E4981" s="289"/>
    </row>
    <row r="4982" spans="1:5" ht="14.25">
      <c r="A4982"/>
      <c r="B4982"/>
      <c r="C4982"/>
      <c r="D4982"/>
      <c r="E4982" s="363"/>
    </row>
    <row r="4983" spans="1:5" ht="14.25">
      <c r="A4983"/>
      <c r="B4983"/>
      <c r="C4983"/>
      <c r="D4983"/>
      <c r="E4983" s="363"/>
    </row>
    <row r="4984" spans="1:5" ht="14.25">
      <c r="A4984"/>
      <c r="B4984"/>
      <c r="C4984"/>
      <c r="D4984"/>
      <c r="E4984" s="289"/>
    </row>
    <row r="4985" spans="1:5" ht="14.25">
      <c r="A4985"/>
      <c r="B4985"/>
      <c r="C4985"/>
      <c r="D4985"/>
      <c r="E4985" s="289"/>
    </row>
    <row r="4986" spans="1:5" ht="14.25">
      <c r="A4986"/>
      <c r="B4986"/>
      <c r="C4986"/>
      <c r="D4986"/>
      <c r="E4986" s="289"/>
    </row>
    <row r="4987" spans="1:5" ht="14.25">
      <c r="A4987"/>
      <c r="B4987"/>
      <c r="C4987"/>
      <c r="D4987"/>
      <c r="E4987" s="289"/>
    </row>
    <row r="4988" spans="1:5" ht="14.25">
      <c r="A4988"/>
      <c r="B4988"/>
      <c r="C4988"/>
      <c r="D4988"/>
      <c r="E4988" s="289"/>
    </row>
    <row r="4989" spans="1:5" ht="14.25">
      <c r="A4989"/>
      <c r="B4989"/>
      <c r="C4989"/>
      <c r="D4989"/>
      <c r="E4989" s="289"/>
    </row>
    <row r="4990" spans="1:5" ht="14.25">
      <c r="A4990"/>
      <c r="B4990"/>
      <c r="C4990"/>
      <c r="D4990"/>
      <c r="E4990" s="289"/>
    </row>
    <row r="4991" spans="1:5" ht="14.25">
      <c r="A4991"/>
      <c r="B4991"/>
      <c r="C4991"/>
      <c r="D4991"/>
      <c r="E4991" s="289"/>
    </row>
    <row r="4992" spans="1:5" ht="14.25">
      <c r="A4992"/>
      <c r="B4992"/>
      <c r="C4992"/>
      <c r="D4992"/>
      <c r="E4992" s="289"/>
    </row>
    <row r="4993" spans="1:5" ht="14.25">
      <c r="A4993"/>
      <c r="B4993"/>
      <c r="C4993"/>
      <c r="D4993"/>
      <c r="E4993" s="289"/>
    </row>
    <row r="4994" spans="1:5" ht="14.25">
      <c r="A4994"/>
      <c r="B4994"/>
      <c r="C4994"/>
      <c r="D4994"/>
      <c r="E4994" s="289"/>
    </row>
    <row r="4995" spans="1:5" ht="14.25">
      <c r="A4995"/>
      <c r="B4995"/>
      <c r="C4995"/>
      <c r="D4995"/>
      <c r="E4995" s="289"/>
    </row>
    <row r="4996" spans="1:5" ht="14.25">
      <c r="A4996"/>
      <c r="B4996"/>
      <c r="C4996"/>
      <c r="D4996"/>
      <c r="E4996" s="289"/>
    </row>
    <row r="4997" spans="1:5" ht="14.25">
      <c r="A4997"/>
      <c r="B4997"/>
      <c r="C4997"/>
      <c r="D4997"/>
      <c r="E4997" s="289"/>
    </row>
    <row r="4998" spans="1:5" ht="14.25">
      <c r="A4998"/>
      <c r="B4998"/>
      <c r="C4998"/>
      <c r="D4998"/>
      <c r="E4998" s="289"/>
    </row>
    <row r="4999" spans="1:5" ht="14.25">
      <c r="A4999"/>
      <c r="B4999"/>
      <c r="C4999"/>
      <c r="D4999"/>
      <c r="E4999" s="289"/>
    </row>
    <row r="5000" spans="1:5" ht="14.25">
      <c r="A5000"/>
      <c r="B5000"/>
      <c r="C5000"/>
      <c r="D5000"/>
      <c r="E5000" s="289"/>
    </row>
    <row r="5001" spans="1:5" ht="14.25">
      <c r="A5001"/>
      <c r="B5001"/>
      <c r="C5001"/>
      <c r="D5001"/>
      <c r="E5001" s="289"/>
    </row>
    <row r="5002" spans="1:5" ht="14.25">
      <c r="A5002"/>
      <c r="B5002"/>
      <c r="C5002"/>
      <c r="D5002"/>
      <c r="E5002" s="289"/>
    </row>
    <row r="5003" spans="1:5" ht="14.25">
      <c r="A5003"/>
      <c r="B5003"/>
      <c r="C5003"/>
      <c r="D5003"/>
      <c r="E5003" s="289"/>
    </row>
    <row r="5004" spans="1:5" ht="14.25">
      <c r="A5004"/>
      <c r="B5004"/>
      <c r="C5004"/>
      <c r="D5004"/>
      <c r="E5004" s="289"/>
    </row>
    <row r="5005" spans="1:5" ht="14.25">
      <c r="A5005"/>
      <c r="B5005"/>
      <c r="C5005"/>
      <c r="D5005"/>
      <c r="E5005" s="289"/>
    </row>
    <row r="5006" spans="1:5" ht="14.25">
      <c r="A5006"/>
      <c r="B5006"/>
      <c r="C5006"/>
      <c r="D5006"/>
      <c r="E5006" s="289"/>
    </row>
    <row r="5007" spans="1:5" ht="14.25">
      <c r="A5007"/>
      <c r="B5007"/>
      <c r="C5007"/>
      <c r="D5007"/>
      <c r="E5007" s="289"/>
    </row>
    <row r="5008" spans="1:5" ht="14.25">
      <c r="A5008"/>
      <c r="B5008"/>
      <c r="C5008"/>
      <c r="D5008"/>
      <c r="E5008" s="289"/>
    </row>
    <row r="5009" spans="1:5" ht="14.25">
      <c r="A5009"/>
      <c r="B5009"/>
      <c r="C5009"/>
      <c r="D5009"/>
      <c r="E5009" s="289"/>
    </row>
    <row r="5010" spans="1:5" ht="14.25">
      <c r="A5010"/>
      <c r="B5010"/>
      <c r="C5010"/>
      <c r="D5010"/>
      <c r="E5010" s="289"/>
    </row>
    <row r="5011" spans="1:5" ht="14.25">
      <c r="A5011"/>
      <c r="B5011"/>
      <c r="C5011"/>
      <c r="D5011"/>
      <c r="E5011" s="289"/>
    </row>
    <row r="5012" spans="1:5" ht="14.25">
      <c r="A5012"/>
      <c r="B5012"/>
      <c r="C5012"/>
      <c r="D5012"/>
      <c r="E5012" s="289"/>
    </row>
    <row r="5013" spans="1:5" ht="14.25">
      <c r="A5013"/>
      <c r="B5013"/>
      <c r="C5013"/>
      <c r="D5013"/>
      <c r="E5013" s="289"/>
    </row>
    <row r="5014" spans="1:5" ht="14.25">
      <c r="A5014"/>
      <c r="B5014"/>
      <c r="C5014"/>
      <c r="D5014"/>
      <c r="E5014" s="289"/>
    </row>
    <row r="5015" spans="1:5" ht="14.25">
      <c r="A5015"/>
      <c r="B5015"/>
      <c r="C5015"/>
      <c r="D5015"/>
      <c r="E5015" s="289"/>
    </row>
    <row r="5016" spans="1:5" ht="14.25">
      <c r="A5016"/>
      <c r="B5016"/>
      <c r="C5016"/>
      <c r="D5016"/>
      <c r="E5016" s="289"/>
    </row>
    <row r="5017" spans="1:5" ht="14.25">
      <c r="A5017"/>
      <c r="B5017"/>
      <c r="C5017"/>
      <c r="D5017"/>
      <c r="E5017" s="363"/>
    </row>
    <row r="5018" spans="1:5" ht="14.25">
      <c r="A5018"/>
      <c r="B5018"/>
      <c r="C5018"/>
      <c r="D5018"/>
      <c r="E5018" s="289"/>
    </row>
    <row r="5019" spans="1:5" ht="14.25">
      <c r="A5019"/>
      <c r="B5019"/>
      <c r="C5019"/>
      <c r="D5019"/>
      <c r="E5019" s="289"/>
    </row>
    <row r="5020" spans="1:5" ht="14.25">
      <c r="A5020"/>
      <c r="B5020"/>
      <c r="C5020"/>
      <c r="D5020"/>
      <c r="E5020" s="289"/>
    </row>
    <row r="5021" spans="1:5" ht="14.25">
      <c r="A5021"/>
      <c r="B5021"/>
      <c r="C5021"/>
      <c r="D5021"/>
      <c r="E5021" s="289"/>
    </row>
    <row r="5022" spans="1:5" ht="14.25">
      <c r="A5022"/>
      <c r="B5022"/>
      <c r="C5022"/>
      <c r="D5022"/>
      <c r="E5022" s="289"/>
    </row>
    <row r="5023" spans="1:5" ht="14.25">
      <c r="A5023"/>
      <c r="B5023"/>
      <c r="C5023"/>
      <c r="D5023"/>
      <c r="E5023" s="289"/>
    </row>
    <row r="5024" spans="1:5" ht="14.25">
      <c r="A5024"/>
      <c r="B5024"/>
      <c r="C5024"/>
      <c r="D5024"/>
      <c r="E5024" s="289"/>
    </row>
    <row r="5025" spans="1:5" ht="14.25">
      <c r="A5025"/>
      <c r="B5025"/>
      <c r="C5025"/>
      <c r="D5025"/>
      <c r="E5025" s="289"/>
    </row>
    <row r="5026" spans="1:5" ht="14.25">
      <c r="A5026"/>
      <c r="B5026"/>
      <c r="C5026"/>
      <c r="D5026"/>
      <c r="E5026" s="289"/>
    </row>
    <row r="5027" spans="1:5" ht="14.25">
      <c r="A5027"/>
      <c r="B5027"/>
      <c r="C5027"/>
      <c r="D5027"/>
      <c r="E5027" s="289"/>
    </row>
    <row r="5028" spans="1:5" ht="14.25">
      <c r="A5028"/>
      <c r="B5028"/>
      <c r="C5028"/>
      <c r="D5028"/>
      <c r="E5028" s="289"/>
    </row>
    <row r="5029" spans="1:5" ht="14.25">
      <c r="A5029"/>
      <c r="B5029"/>
      <c r="C5029"/>
      <c r="D5029"/>
      <c r="E5029" s="289"/>
    </row>
    <row r="5030" spans="1:5" ht="14.25">
      <c r="A5030"/>
      <c r="B5030"/>
      <c r="C5030"/>
      <c r="D5030"/>
      <c r="E5030" s="289"/>
    </row>
    <row r="5031" spans="1:5" ht="14.25">
      <c r="A5031"/>
      <c r="B5031"/>
      <c r="C5031"/>
      <c r="D5031"/>
      <c r="E5031" s="289"/>
    </row>
    <row r="5032" spans="1:5" ht="14.25">
      <c r="A5032"/>
      <c r="B5032"/>
      <c r="C5032"/>
      <c r="D5032"/>
      <c r="E5032" s="289"/>
    </row>
    <row r="5033" spans="1:5" ht="14.25">
      <c r="A5033"/>
      <c r="B5033"/>
      <c r="C5033"/>
      <c r="D5033"/>
      <c r="E5033" s="289"/>
    </row>
    <row r="5034" spans="1:5" ht="14.25">
      <c r="A5034"/>
      <c r="B5034"/>
      <c r="C5034"/>
      <c r="D5034"/>
      <c r="E5034" s="289"/>
    </row>
    <row r="5035" spans="1:5" ht="14.25">
      <c r="A5035"/>
      <c r="B5035"/>
      <c r="C5035"/>
      <c r="D5035"/>
      <c r="E5035" s="289"/>
    </row>
    <row r="5036" spans="1:5" ht="14.25">
      <c r="A5036"/>
      <c r="B5036"/>
      <c r="C5036"/>
      <c r="D5036"/>
      <c r="E5036" s="289"/>
    </row>
    <row r="5037" spans="1:5" ht="14.25">
      <c r="A5037"/>
      <c r="B5037"/>
      <c r="C5037"/>
      <c r="D5037"/>
      <c r="E5037" s="289"/>
    </row>
    <row r="5038" spans="1:5" ht="14.25">
      <c r="A5038"/>
      <c r="B5038"/>
      <c r="C5038"/>
      <c r="D5038"/>
      <c r="E5038" s="289"/>
    </row>
    <row r="5039" spans="1:5" ht="14.25">
      <c r="A5039"/>
      <c r="B5039"/>
      <c r="C5039"/>
      <c r="D5039"/>
      <c r="E5039" s="289"/>
    </row>
    <row r="5040" spans="1:5" ht="14.25">
      <c r="A5040"/>
      <c r="B5040"/>
      <c r="C5040"/>
      <c r="D5040"/>
      <c r="E5040" s="289"/>
    </row>
    <row r="5041" spans="1:5" ht="14.25">
      <c r="A5041"/>
      <c r="B5041"/>
      <c r="C5041"/>
      <c r="D5041"/>
      <c r="E5041" s="289"/>
    </row>
    <row r="5042" spans="1:5" ht="14.25">
      <c r="A5042"/>
      <c r="B5042"/>
      <c r="C5042"/>
      <c r="D5042"/>
      <c r="E5042" s="289"/>
    </row>
    <row r="5043" spans="1:5" ht="14.25">
      <c r="A5043"/>
      <c r="B5043"/>
      <c r="C5043"/>
      <c r="D5043"/>
      <c r="E5043" s="289"/>
    </row>
    <row r="5044" spans="1:5" ht="14.25">
      <c r="A5044"/>
      <c r="B5044"/>
      <c r="C5044"/>
      <c r="D5044"/>
      <c r="E5044" s="289"/>
    </row>
    <row r="5045" spans="1:5" ht="14.25">
      <c r="A5045"/>
      <c r="B5045"/>
      <c r="C5045"/>
      <c r="D5045"/>
      <c r="E5045" s="289"/>
    </row>
    <row r="5046" spans="1:5" ht="14.25">
      <c r="A5046"/>
      <c r="B5046"/>
      <c r="C5046"/>
      <c r="D5046"/>
      <c r="E5046" s="289"/>
    </row>
    <row r="5047" spans="1:5" ht="14.25">
      <c r="A5047"/>
      <c r="B5047"/>
      <c r="C5047"/>
      <c r="D5047"/>
      <c r="E5047" s="289"/>
    </row>
    <row r="5048" spans="1:5" ht="14.25">
      <c r="A5048"/>
      <c r="B5048"/>
      <c r="C5048"/>
      <c r="D5048"/>
      <c r="E5048" s="289"/>
    </row>
    <row r="5049" spans="1:5" ht="14.25">
      <c r="A5049"/>
      <c r="B5049"/>
      <c r="C5049"/>
      <c r="D5049"/>
      <c r="E5049" s="289"/>
    </row>
    <row r="5050" spans="1:5" ht="14.25">
      <c r="A5050"/>
      <c r="B5050"/>
      <c r="C5050"/>
      <c r="D5050"/>
      <c r="E5050" s="289"/>
    </row>
    <row r="5051" spans="1:5" ht="14.25">
      <c r="A5051"/>
      <c r="B5051"/>
      <c r="C5051"/>
      <c r="D5051"/>
      <c r="E5051" s="289"/>
    </row>
    <row r="5052" spans="1:5" ht="14.25">
      <c r="A5052"/>
      <c r="B5052"/>
      <c r="C5052"/>
      <c r="D5052"/>
      <c r="E5052" s="289"/>
    </row>
    <row r="5053" spans="1:5" ht="14.25">
      <c r="A5053"/>
      <c r="B5053"/>
      <c r="C5053"/>
      <c r="D5053"/>
      <c r="E5053" s="289"/>
    </row>
    <row r="5054" spans="1:5" ht="14.25">
      <c r="A5054"/>
      <c r="B5054"/>
      <c r="C5054"/>
      <c r="D5054"/>
      <c r="E5054" s="289"/>
    </row>
    <row r="5055" spans="1:5" ht="14.25">
      <c r="A5055"/>
      <c r="B5055"/>
      <c r="C5055"/>
      <c r="D5055"/>
      <c r="E5055" s="289"/>
    </row>
    <row r="5056" spans="1:5" ht="14.25">
      <c r="A5056"/>
      <c r="B5056"/>
      <c r="C5056"/>
      <c r="D5056"/>
      <c r="E5056" s="289"/>
    </row>
    <row r="5057" spans="1:5" ht="14.25">
      <c r="A5057"/>
      <c r="B5057"/>
      <c r="C5057"/>
      <c r="D5057"/>
      <c r="E5057" s="289"/>
    </row>
    <row r="5058" spans="1:5" ht="14.25">
      <c r="A5058"/>
      <c r="B5058"/>
      <c r="C5058"/>
      <c r="D5058"/>
      <c r="E5058" s="289"/>
    </row>
    <row r="5059" spans="1:5" ht="14.25">
      <c r="A5059"/>
      <c r="B5059"/>
      <c r="C5059"/>
      <c r="D5059"/>
      <c r="E5059" s="289"/>
    </row>
    <row r="5060" spans="1:5" ht="14.25">
      <c r="A5060"/>
      <c r="B5060"/>
      <c r="C5060"/>
      <c r="D5060"/>
      <c r="E5060" s="289"/>
    </row>
    <row r="5061" spans="1:5" ht="14.25">
      <c r="A5061"/>
      <c r="B5061"/>
      <c r="C5061"/>
      <c r="D5061"/>
      <c r="E5061" s="289"/>
    </row>
    <row r="5062" spans="1:5" ht="14.25">
      <c r="A5062"/>
      <c r="B5062"/>
      <c r="C5062"/>
      <c r="D5062"/>
      <c r="E5062" s="289"/>
    </row>
    <row r="5063" spans="1:5" ht="14.25">
      <c r="A5063"/>
      <c r="B5063"/>
      <c r="C5063"/>
      <c r="D5063"/>
      <c r="E5063" s="289"/>
    </row>
    <row r="5064" spans="1:5" ht="14.25">
      <c r="A5064"/>
      <c r="B5064"/>
      <c r="C5064"/>
      <c r="D5064"/>
      <c r="E5064" s="289"/>
    </row>
    <row r="5065" spans="1:5" ht="14.25">
      <c r="A5065"/>
      <c r="B5065"/>
      <c r="C5065"/>
      <c r="D5065"/>
      <c r="E5065" s="289"/>
    </row>
    <row r="5066" spans="1:5" ht="14.25">
      <c r="A5066"/>
      <c r="B5066"/>
      <c r="C5066"/>
      <c r="D5066"/>
      <c r="E5066" s="289"/>
    </row>
    <row r="5067" spans="1:5" ht="14.25">
      <c r="A5067"/>
      <c r="B5067"/>
      <c r="C5067"/>
      <c r="D5067"/>
      <c r="E5067" s="289"/>
    </row>
    <row r="5068" spans="1:5" ht="14.25">
      <c r="A5068"/>
      <c r="B5068"/>
      <c r="C5068"/>
      <c r="D5068"/>
      <c r="E5068" s="289"/>
    </row>
    <row r="5069" spans="1:5" ht="14.25">
      <c r="A5069"/>
      <c r="B5069"/>
      <c r="C5069"/>
      <c r="D5069"/>
      <c r="E5069" s="289"/>
    </row>
    <row r="5070" spans="1:5" ht="14.25">
      <c r="A5070"/>
      <c r="B5070"/>
      <c r="C5070"/>
      <c r="D5070"/>
      <c r="E5070" s="289"/>
    </row>
    <row r="5071" spans="1:5" ht="14.25">
      <c r="A5071"/>
      <c r="B5071"/>
      <c r="C5071"/>
      <c r="D5071"/>
      <c r="E5071" s="289"/>
    </row>
    <row r="5072" spans="1:5" ht="14.25">
      <c r="A5072"/>
      <c r="B5072"/>
      <c r="C5072"/>
      <c r="D5072"/>
      <c r="E5072" s="289"/>
    </row>
    <row r="5073" spans="1:5" ht="14.25">
      <c r="A5073"/>
      <c r="B5073"/>
      <c r="C5073"/>
      <c r="D5073"/>
      <c r="E5073" s="289"/>
    </row>
    <row r="5074" spans="1:5" ht="14.25">
      <c r="A5074"/>
      <c r="B5074"/>
      <c r="C5074"/>
      <c r="D5074"/>
      <c r="E5074" s="289"/>
    </row>
    <row r="5075" spans="1:5" ht="14.25">
      <c r="A5075"/>
      <c r="B5075"/>
      <c r="C5075"/>
      <c r="D5075"/>
      <c r="E5075" s="289"/>
    </row>
    <row r="5076" spans="1:5" ht="14.25">
      <c r="A5076"/>
      <c r="B5076"/>
      <c r="C5076"/>
      <c r="D5076"/>
      <c r="E5076" s="289"/>
    </row>
    <row r="5077" spans="1:5" ht="14.25">
      <c r="A5077"/>
      <c r="B5077"/>
      <c r="C5077"/>
      <c r="D5077"/>
      <c r="E5077" s="289"/>
    </row>
    <row r="5078" spans="1:5" ht="14.25">
      <c r="A5078"/>
      <c r="B5078"/>
      <c r="C5078"/>
      <c r="D5078"/>
      <c r="E5078" s="289"/>
    </row>
    <row r="5079" spans="1:5" ht="14.25">
      <c r="A5079"/>
      <c r="B5079"/>
      <c r="C5079"/>
      <c r="D5079"/>
      <c r="E5079" s="289"/>
    </row>
    <row r="5080" spans="1:5" ht="14.25">
      <c r="A5080"/>
      <c r="B5080"/>
      <c r="C5080"/>
      <c r="D5080"/>
      <c r="E5080" s="289"/>
    </row>
    <row r="5081" spans="1:5" ht="14.25">
      <c r="A5081"/>
      <c r="B5081"/>
      <c r="C5081"/>
      <c r="D5081"/>
      <c r="E5081" s="289"/>
    </row>
    <row r="5082" spans="1:5" ht="14.25">
      <c r="A5082"/>
      <c r="B5082"/>
      <c r="C5082"/>
      <c r="D5082"/>
      <c r="E5082" s="289"/>
    </row>
    <row r="5083" spans="1:5" ht="14.25">
      <c r="A5083"/>
      <c r="B5083"/>
      <c r="C5083"/>
      <c r="D5083"/>
      <c r="E5083" s="289"/>
    </row>
    <row r="5084" spans="1:5" ht="14.25">
      <c r="A5084"/>
      <c r="B5084"/>
      <c r="C5084"/>
      <c r="D5084"/>
      <c r="E5084" s="289"/>
    </row>
    <row r="5085" spans="1:5" ht="14.25">
      <c r="A5085"/>
      <c r="B5085"/>
      <c r="C5085"/>
      <c r="D5085"/>
      <c r="E5085" s="289"/>
    </row>
    <row r="5086" spans="1:5" ht="14.25">
      <c r="A5086"/>
      <c r="B5086"/>
      <c r="C5086"/>
      <c r="D5086"/>
      <c r="E5086" s="289"/>
    </row>
    <row r="5087" spans="1:5" ht="14.25">
      <c r="A5087"/>
      <c r="B5087"/>
      <c r="C5087"/>
      <c r="D5087"/>
      <c r="E5087" s="289"/>
    </row>
    <row r="5088" spans="1:5" ht="14.25">
      <c r="A5088"/>
      <c r="B5088"/>
      <c r="C5088"/>
      <c r="D5088"/>
      <c r="E5088" s="289"/>
    </row>
    <row r="5089" spans="1:5" ht="14.25">
      <c r="A5089"/>
      <c r="B5089"/>
      <c r="C5089"/>
      <c r="D5089"/>
      <c r="E5089" s="289"/>
    </row>
    <row r="5090" spans="1:5" ht="14.25">
      <c r="A5090"/>
      <c r="B5090"/>
      <c r="C5090"/>
      <c r="D5090"/>
      <c r="E5090" s="289"/>
    </row>
    <row r="5091" spans="1:5" ht="14.25">
      <c r="A5091"/>
      <c r="B5091"/>
      <c r="C5091"/>
      <c r="D5091"/>
      <c r="E5091" s="289"/>
    </row>
    <row r="5092" spans="1:5" ht="14.25">
      <c r="A5092"/>
      <c r="B5092"/>
      <c r="C5092"/>
      <c r="D5092"/>
      <c r="E5092" s="289"/>
    </row>
    <row r="5093" spans="1:5" ht="14.25">
      <c r="A5093"/>
      <c r="B5093"/>
      <c r="C5093"/>
      <c r="D5093"/>
      <c r="E5093" s="289"/>
    </row>
    <row r="5094" spans="1:5" ht="14.25">
      <c r="A5094"/>
      <c r="B5094"/>
      <c r="C5094"/>
      <c r="D5094"/>
      <c r="E5094" s="289"/>
    </row>
    <row r="5095" spans="1:5" ht="14.25">
      <c r="A5095"/>
      <c r="B5095"/>
      <c r="C5095"/>
      <c r="D5095"/>
      <c r="E5095" s="289"/>
    </row>
    <row r="5096" spans="1:5" ht="14.25">
      <c r="A5096"/>
      <c r="B5096"/>
      <c r="C5096"/>
      <c r="D5096"/>
      <c r="E5096" s="289"/>
    </row>
    <row r="5097" spans="1:5" ht="14.25">
      <c r="A5097"/>
      <c r="B5097"/>
      <c r="C5097"/>
      <c r="D5097"/>
      <c r="E5097" s="289"/>
    </row>
    <row r="5098" spans="1:5" ht="14.25">
      <c r="A5098"/>
      <c r="B5098"/>
      <c r="C5098"/>
      <c r="D5098"/>
      <c r="E5098" s="289"/>
    </row>
    <row r="5099" spans="1:5" ht="14.25">
      <c r="A5099"/>
      <c r="B5099"/>
      <c r="C5099"/>
      <c r="D5099"/>
      <c r="E5099" s="289"/>
    </row>
    <row r="5100" spans="1:5" ht="14.25">
      <c r="A5100"/>
      <c r="B5100"/>
      <c r="C5100"/>
      <c r="D5100"/>
      <c r="E5100" s="289"/>
    </row>
    <row r="5101" spans="1:5" ht="14.25">
      <c r="A5101"/>
      <c r="B5101"/>
      <c r="C5101"/>
      <c r="D5101"/>
      <c r="E5101" s="289"/>
    </row>
    <row r="5102" spans="1:5" ht="14.25">
      <c r="A5102"/>
      <c r="B5102"/>
      <c r="C5102"/>
      <c r="D5102"/>
      <c r="E5102" s="289"/>
    </row>
    <row r="5103" spans="1:5" ht="14.25">
      <c r="A5103"/>
      <c r="B5103"/>
      <c r="C5103"/>
      <c r="D5103"/>
      <c r="E5103" s="289"/>
    </row>
    <row r="5104" spans="1:5" ht="14.25">
      <c r="A5104"/>
      <c r="B5104"/>
      <c r="C5104"/>
      <c r="D5104"/>
      <c r="E5104" s="289"/>
    </row>
    <row r="5105" spans="1:5" ht="14.25">
      <c r="A5105"/>
      <c r="B5105"/>
      <c r="C5105"/>
      <c r="D5105"/>
      <c r="E5105" s="289"/>
    </row>
    <row r="5106" spans="1:5" ht="14.25">
      <c r="A5106"/>
      <c r="B5106"/>
      <c r="C5106"/>
      <c r="D5106"/>
      <c r="E5106" s="289"/>
    </row>
    <row r="5107" spans="1:5" ht="14.25">
      <c r="A5107"/>
      <c r="B5107"/>
      <c r="C5107"/>
      <c r="D5107"/>
      <c r="E5107" s="289"/>
    </row>
    <row r="5108" spans="1:5" ht="14.25">
      <c r="A5108"/>
      <c r="B5108"/>
      <c r="C5108"/>
      <c r="D5108"/>
      <c r="E5108" s="289"/>
    </row>
    <row r="5109" spans="1:5" ht="14.25">
      <c r="A5109"/>
      <c r="B5109"/>
      <c r="C5109"/>
      <c r="D5109"/>
      <c r="E5109" s="289"/>
    </row>
    <row r="5110" spans="1:5" ht="14.25">
      <c r="A5110"/>
      <c r="B5110"/>
      <c r="C5110"/>
      <c r="D5110"/>
      <c r="E5110" s="289"/>
    </row>
    <row r="5111" spans="1:5" ht="14.25">
      <c r="A5111"/>
      <c r="B5111"/>
      <c r="C5111"/>
      <c r="D5111"/>
      <c r="E5111" s="289"/>
    </row>
    <row r="5112" spans="1:5" ht="14.25">
      <c r="A5112"/>
      <c r="B5112"/>
      <c r="C5112"/>
      <c r="D5112"/>
      <c r="E5112" s="289"/>
    </row>
    <row r="5113" spans="1:5" ht="14.25">
      <c r="A5113"/>
      <c r="B5113"/>
      <c r="C5113"/>
      <c r="D5113"/>
      <c r="E5113" s="289"/>
    </row>
    <row r="5114" spans="1:5" ht="14.25">
      <c r="A5114"/>
      <c r="B5114"/>
      <c r="C5114"/>
      <c r="D5114"/>
      <c r="E5114" s="289"/>
    </row>
    <row r="5115" spans="1:5" ht="14.25">
      <c r="A5115"/>
      <c r="B5115"/>
      <c r="C5115"/>
      <c r="D5115"/>
      <c r="E5115" s="289"/>
    </row>
    <row r="5116" spans="1:5" ht="14.25">
      <c r="A5116"/>
      <c r="B5116"/>
      <c r="C5116"/>
      <c r="D5116"/>
      <c r="E5116" s="289"/>
    </row>
    <row r="5117" spans="1:5" ht="14.25">
      <c r="A5117"/>
      <c r="B5117"/>
      <c r="C5117"/>
      <c r="D5117"/>
      <c r="E5117" s="289"/>
    </row>
    <row r="5118" spans="1:5" ht="14.25">
      <c r="A5118"/>
      <c r="B5118"/>
      <c r="C5118"/>
      <c r="D5118"/>
      <c r="E5118" s="289"/>
    </row>
    <row r="5119" spans="1:5" ht="14.25">
      <c r="A5119"/>
      <c r="B5119"/>
      <c r="C5119"/>
      <c r="D5119"/>
      <c r="E5119" s="289"/>
    </row>
    <row r="5120" spans="1:5" ht="14.25">
      <c r="A5120"/>
      <c r="B5120"/>
      <c r="C5120"/>
      <c r="D5120"/>
      <c r="E5120" s="289"/>
    </row>
    <row r="5121" spans="1:5" ht="14.25">
      <c r="A5121"/>
      <c r="B5121"/>
      <c r="C5121"/>
      <c r="D5121"/>
      <c r="E5121" s="289"/>
    </row>
    <row r="5122" spans="1:5" ht="14.25">
      <c r="A5122"/>
      <c r="B5122"/>
      <c r="C5122"/>
      <c r="D5122"/>
      <c r="E5122" s="289"/>
    </row>
    <row r="5123" spans="1:5" ht="14.25">
      <c r="A5123"/>
      <c r="B5123"/>
      <c r="C5123"/>
      <c r="D5123"/>
      <c r="E5123" s="289"/>
    </row>
    <row r="5124" spans="1:5" ht="14.25">
      <c r="A5124"/>
      <c r="B5124"/>
      <c r="C5124"/>
      <c r="D5124"/>
      <c r="E5124" s="289"/>
    </row>
    <row r="5125" spans="1:5" ht="14.25">
      <c r="A5125"/>
      <c r="B5125"/>
      <c r="C5125"/>
      <c r="D5125"/>
      <c r="E5125" s="289"/>
    </row>
    <row r="5126" spans="1:5" ht="14.25">
      <c r="A5126"/>
      <c r="B5126"/>
      <c r="C5126"/>
      <c r="D5126"/>
      <c r="E5126" s="289"/>
    </row>
    <row r="5127" spans="1:5" ht="14.25">
      <c r="A5127"/>
      <c r="B5127"/>
      <c r="C5127"/>
      <c r="D5127"/>
      <c r="E5127" s="289"/>
    </row>
    <row r="5128" spans="1:5" ht="14.25">
      <c r="A5128"/>
      <c r="B5128"/>
      <c r="C5128"/>
      <c r="D5128"/>
      <c r="E5128" s="289"/>
    </row>
    <row r="5129" spans="1:5" ht="14.25">
      <c r="A5129"/>
      <c r="B5129"/>
      <c r="C5129"/>
      <c r="D5129"/>
      <c r="E5129" s="289"/>
    </row>
    <row r="5130" spans="1:5" ht="14.25">
      <c r="A5130"/>
      <c r="B5130"/>
      <c r="C5130"/>
      <c r="D5130"/>
      <c r="E5130" s="289"/>
    </row>
    <row r="5131" spans="1:5" ht="14.25">
      <c r="A5131"/>
      <c r="B5131"/>
      <c r="C5131"/>
      <c r="D5131"/>
      <c r="E5131" s="289"/>
    </row>
    <row r="5132" spans="1:5" ht="14.25">
      <c r="A5132"/>
      <c r="B5132"/>
      <c r="C5132"/>
      <c r="D5132"/>
      <c r="E5132" s="289"/>
    </row>
    <row r="5133" spans="1:5" ht="14.25">
      <c r="A5133"/>
      <c r="B5133"/>
      <c r="C5133"/>
      <c r="D5133"/>
      <c r="E5133" s="289"/>
    </row>
    <row r="5134" spans="1:5" ht="14.25">
      <c r="A5134"/>
      <c r="B5134"/>
      <c r="C5134"/>
      <c r="D5134"/>
      <c r="E5134" s="289"/>
    </row>
    <row r="5135" spans="1:5" ht="14.25">
      <c r="A5135"/>
      <c r="B5135"/>
      <c r="C5135"/>
      <c r="D5135"/>
      <c r="E5135" s="289"/>
    </row>
    <row r="5136" spans="1:5" ht="14.25">
      <c r="A5136"/>
      <c r="B5136"/>
      <c r="C5136"/>
      <c r="D5136"/>
      <c r="E5136" s="289"/>
    </row>
    <row r="5137" spans="1:5" ht="14.25">
      <c r="A5137"/>
      <c r="B5137"/>
      <c r="C5137"/>
      <c r="D5137"/>
      <c r="E5137" s="289"/>
    </row>
    <row r="5138" spans="1:5" ht="14.25">
      <c r="A5138"/>
      <c r="B5138"/>
      <c r="C5138"/>
      <c r="D5138"/>
      <c r="E5138" s="289"/>
    </row>
    <row r="5139" spans="1:5" ht="14.25">
      <c r="A5139"/>
      <c r="B5139"/>
      <c r="C5139"/>
      <c r="D5139"/>
      <c r="E5139" s="289"/>
    </row>
    <row r="5140" spans="1:5" ht="14.25">
      <c r="A5140"/>
      <c r="B5140"/>
      <c r="C5140"/>
      <c r="D5140"/>
      <c r="E5140" s="289"/>
    </row>
    <row r="5141" spans="1:5" ht="14.25">
      <c r="A5141"/>
      <c r="B5141"/>
      <c r="C5141"/>
      <c r="D5141"/>
      <c r="E5141" s="289"/>
    </row>
    <row r="5142" spans="1:5" ht="14.25">
      <c r="A5142"/>
      <c r="B5142"/>
      <c r="C5142"/>
      <c r="D5142"/>
      <c r="E5142" s="289"/>
    </row>
    <row r="5143" spans="1:5" ht="14.25">
      <c r="A5143"/>
      <c r="B5143"/>
      <c r="C5143"/>
      <c r="D5143"/>
      <c r="E5143" s="289"/>
    </row>
    <row r="5144" spans="1:5" ht="14.25">
      <c r="A5144"/>
      <c r="B5144"/>
      <c r="C5144"/>
      <c r="D5144"/>
      <c r="E5144" s="289"/>
    </row>
    <row r="5145" spans="1:5" ht="14.25">
      <c r="A5145"/>
      <c r="B5145"/>
      <c r="C5145"/>
      <c r="D5145"/>
      <c r="E5145" s="289"/>
    </row>
    <row r="5146" spans="1:5" ht="14.25">
      <c r="A5146"/>
      <c r="B5146"/>
      <c r="C5146"/>
      <c r="D5146"/>
      <c r="E5146" s="289"/>
    </row>
    <row r="5147" spans="1:5" ht="14.25">
      <c r="A5147"/>
      <c r="B5147"/>
      <c r="C5147"/>
      <c r="D5147"/>
      <c r="E5147" s="289"/>
    </row>
    <row r="5148" spans="1:5" ht="14.25">
      <c r="A5148"/>
      <c r="B5148"/>
      <c r="C5148"/>
      <c r="D5148"/>
      <c r="E5148" s="289"/>
    </row>
    <row r="5149" spans="1:5" ht="14.25">
      <c r="A5149"/>
      <c r="B5149"/>
      <c r="C5149"/>
      <c r="D5149"/>
      <c r="E5149" s="289"/>
    </row>
    <row r="5150" spans="1:5" ht="14.25">
      <c r="A5150"/>
      <c r="B5150"/>
      <c r="C5150"/>
      <c r="D5150"/>
      <c r="E5150" s="289"/>
    </row>
    <row r="5151" spans="1:5" ht="14.25">
      <c r="A5151"/>
      <c r="B5151"/>
      <c r="C5151"/>
      <c r="D5151"/>
      <c r="E5151" s="289"/>
    </row>
    <row r="5152" spans="1:5" ht="14.25">
      <c r="A5152"/>
      <c r="B5152"/>
      <c r="C5152"/>
      <c r="D5152"/>
      <c r="E5152" s="289"/>
    </row>
    <row r="5153" spans="1:5" ht="14.25">
      <c r="A5153"/>
      <c r="B5153"/>
      <c r="C5153"/>
      <c r="D5153"/>
      <c r="E5153" s="289"/>
    </row>
    <row r="5154" spans="1:5" ht="14.25">
      <c r="A5154"/>
      <c r="B5154"/>
      <c r="C5154"/>
      <c r="D5154"/>
      <c r="E5154" s="289"/>
    </row>
    <row r="5155" spans="1:5" ht="14.25">
      <c r="A5155"/>
      <c r="B5155"/>
      <c r="C5155"/>
      <c r="D5155"/>
      <c r="E5155" s="289"/>
    </row>
    <row r="5156" spans="1:5" ht="14.25">
      <c r="A5156"/>
      <c r="B5156"/>
      <c r="C5156"/>
      <c r="D5156"/>
      <c r="E5156" s="289"/>
    </row>
    <row r="5157" spans="1:5" ht="14.25">
      <c r="A5157"/>
      <c r="B5157"/>
      <c r="C5157"/>
      <c r="D5157"/>
      <c r="E5157" s="289"/>
    </row>
    <row r="5158" spans="1:5" ht="14.25">
      <c r="A5158"/>
      <c r="B5158"/>
      <c r="C5158"/>
      <c r="D5158"/>
      <c r="E5158" s="289"/>
    </row>
    <row r="5159" spans="1:5" ht="14.25">
      <c r="A5159"/>
      <c r="B5159"/>
      <c r="C5159"/>
      <c r="D5159"/>
      <c r="E5159" s="289"/>
    </row>
    <row r="5160" spans="1:5" ht="14.25">
      <c r="A5160"/>
      <c r="B5160"/>
      <c r="C5160"/>
      <c r="D5160"/>
      <c r="E5160" s="289"/>
    </row>
    <row r="5161" spans="1:5" ht="14.25">
      <c r="A5161"/>
      <c r="B5161"/>
      <c r="C5161"/>
      <c r="D5161"/>
      <c r="E5161" s="289"/>
    </row>
    <row r="5162" spans="1:5" ht="14.25">
      <c r="A5162"/>
      <c r="B5162"/>
      <c r="C5162"/>
      <c r="D5162"/>
      <c r="E5162" s="289"/>
    </row>
    <row r="5163" spans="1:5" ht="14.25">
      <c r="A5163"/>
      <c r="B5163"/>
      <c r="C5163"/>
      <c r="D5163"/>
      <c r="E5163" s="289"/>
    </row>
    <row r="5164" spans="1:5" ht="14.25">
      <c r="A5164"/>
      <c r="B5164"/>
      <c r="C5164"/>
      <c r="D5164"/>
      <c r="E5164" s="289"/>
    </row>
    <row r="5165" spans="1:5" ht="14.25">
      <c r="A5165"/>
      <c r="B5165"/>
      <c r="C5165"/>
      <c r="D5165"/>
      <c r="E5165" s="289"/>
    </row>
    <row r="5166" spans="1:5" ht="14.25">
      <c r="A5166"/>
      <c r="B5166"/>
      <c r="C5166"/>
      <c r="D5166"/>
      <c r="E5166" s="289"/>
    </row>
    <row r="5167" spans="1:5" ht="14.25">
      <c r="A5167"/>
      <c r="B5167"/>
      <c r="C5167"/>
      <c r="D5167"/>
      <c r="E5167" s="289"/>
    </row>
    <row r="5168" spans="1:5" ht="14.25">
      <c r="A5168"/>
      <c r="B5168"/>
      <c r="C5168"/>
      <c r="D5168"/>
      <c r="E5168" s="289"/>
    </row>
    <row r="5169" spans="1:5" ht="14.25">
      <c r="A5169"/>
      <c r="B5169"/>
      <c r="C5169"/>
      <c r="D5169"/>
      <c r="E5169" s="289"/>
    </row>
    <row r="5170" spans="1:5" ht="14.25">
      <c r="A5170"/>
      <c r="B5170"/>
      <c r="C5170"/>
      <c r="D5170"/>
      <c r="E5170" s="289"/>
    </row>
    <row r="5171" spans="1:5" ht="14.25">
      <c r="A5171"/>
      <c r="B5171"/>
      <c r="C5171"/>
      <c r="D5171"/>
      <c r="E5171" s="289"/>
    </row>
    <row r="5172" spans="1:5" ht="14.25">
      <c r="A5172"/>
      <c r="B5172"/>
      <c r="C5172"/>
      <c r="D5172"/>
      <c r="E5172" s="289"/>
    </row>
    <row r="5173" spans="1:5" ht="14.25">
      <c r="A5173"/>
      <c r="B5173"/>
      <c r="C5173"/>
      <c r="D5173"/>
      <c r="E5173" s="289"/>
    </row>
    <row r="5174" spans="1:5" ht="14.25">
      <c r="A5174"/>
      <c r="B5174"/>
      <c r="C5174"/>
      <c r="D5174"/>
      <c r="E5174" s="289"/>
    </row>
    <row r="5175" spans="1:5" ht="14.25">
      <c r="A5175"/>
      <c r="B5175"/>
      <c r="C5175"/>
      <c r="D5175"/>
      <c r="E5175" s="289"/>
    </row>
    <row r="5176" spans="1:5" ht="14.25">
      <c r="A5176"/>
      <c r="B5176"/>
      <c r="C5176"/>
      <c r="D5176"/>
      <c r="E5176" s="289"/>
    </row>
    <row r="5177" spans="1:5" ht="14.25">
      <c r="A5177"/>
      <c r="B5177"/>
      <c r="C5177"/>
      <c r="D5177"/>
      <c r="E5177" s="289"/>
    </row>
    <row r="5178" spans="1:5" ht="14.25">
      <c r="A5178"/>
      <c r="B5178"/>
      <c r="C5178"/>
      <c r="D5178"/>
      <c r="E5178" s="289"/>
    </row>
    <row r="5179" spans="1:5" ht="14.25">
      <c r="A5179"/>
      <c r="B5179"/>
      <c r="C5179"/>
      <c r="D5179"/>
      <c r="E5179" s="289"/>
    </row>
    <row r="5180" spans="1:5" ht="14.25">
      <c r="A5180"/>
      <c r="B5180"/>
      <c r="C5180"/>
      <c r="D5180"/>
      <c r="E5180" s="289"/>
    </row>
    <row r="5181" spans="1:5" ht="14.25">
      <c r="A5181"/>
      <c r="B5181"/>
      <c r="C5181"/>
      <c r="D5181"/>
      <c r="E5181" s="289"/>
    </row>
    <row r="5182" spans="1:5" ht="14.25">
      <c r="A5182"/>
      <c r="B5182"/>
      <c r="C5182"/>
      <c r="D5182"/>
      <c r="E5182" s="289"/>
    </row>
    <row r="5183" spans="1:5" ht="14.25">
      <c r="A5183"/>
      <c r="B5183"/>
      <c r="C5183"/>
      <c r="D5183"/>
      <c r="E5183" s="289"/>
    </row>
    <row r="5184" spans="1:5" ht="14.25">
      <c r="A5184"/>
      <c r="B5184"/>
      <c r="C5184"/>
      <c r="D5184"/>
      <c r="E5184" s="289"/>
    </row>
    <row r="5185" spans="1:5" ht="14.25">
      <c r="A5185"/>
      <c r="B5185"/>
      <c r="C5185"/>
      <c r="D5185"/>
      <c r="E5185" s="289"/>
    </row>
    <row r="5186" spans="1:5" ht="14.25">
      <c r="A5186"/>
      <c r="B5186"/>
      <c r="C5186"/>
      <c r="D5186"/>
      <c r="E5186" s="289"/>
    </row>
    <row r="5187" spans="1:5" ht="14.25">
      <c r="A5187"/>
      <c r="B5187"/>
      <c r="C5187"/>
      <c r="D5187"/>
      <c r="E5187" s="289"/>
    </row>
    <row r="5188" spans="1:5" ht="14.25">
      <c r="A5188"/>
      <c r="B5188"/>
      <c r="C5188"/>
      <c r="D5188"/>
      <c r="E5188" s="289"/>
    </row>
    <row r="5189" spans="1:5" ht="14.25">
      <c r="A5189"/>
      <c r="B5189"/>
      <c r="C5189"/>
      <c r="D5189"/>
      <c r="E5189" s="289"/>
    </row>
    <row r="5190" spans="1:5" ht="14.25">
      <c r="A5190"/>
      <c r="B5190"/>
      <c r="C5190"/>
      <c r="D5190"/>
      <c r="E5190" s="289"/>
    </row>
    <row r="5191" spans="1:5" ht="14.25">
      <c r="A5191"/>
      <c r="B5191"/>
      <c r="C5191"/>
      <c r="D5191"/>
      <c r="E5191" s="289"/>
    </row>
    <row r="5192" spans="1:5" ht="14.25">
      <c r="A5192"/>
      <c r="B5192"/>
      <c r="C5192"/>
      <c r="D5192"/>
      <c r="E5192" s="289"/>
    </row>
    <row r="5193" spans="1:5" ht="14.25">
      <c r="A5193"/>
      <c r="B5193"/>
      <c r="C5193"/>
      <c r="D5193"/>
      <c r="E5193" s="289"/>
    </row>
    <row r="5194" spans="1:5" ht="14.25">
      <c r="A5194"/>
      <c r="B5194"/>
      <c r="C5194"/>
      <c r="D5194"/>
      <c r="E5194" s="289"/>
    </row>
    <row r="5195" spans="1:5" ht="14.25">
      <c r="A5195"/>
      <c r="B5195"/>
      <c r="C5195"/>
      <c r="D5195"/>
      <c r="E5195" s="289"/>
    </row>
    <row r="5196" spans="1:5" ht="14.25">
      <c r="A5196"/>
      <c r="B5196"/>
      <c r="C5196"/>
      <c r="D5196"/>
      <c r="E5196" s="289"/>
    </row>
    <row r="5197" spans="1:5" ht="14.25">
      <c r="A5197"/>
      <c r="B5197"/>
      <c r="C5197"/>
      <c r="D5197"/>
      <c r="E5197" s="289"/>
    </row>
    <row r="5198" spans="1:5" ht="14.25">
      <c r="A5198"/>
      <c r="B5198"/>
      <c r="C5198"/>
      <c r="D5198"/>
      <c r="E5198" s="289"/>
    </row>
    <row r="5199" spans="1:5" ht="14.25">
      <c r="A5199"/>
      <c r="B5199"/>
      <c r="C5199"/>
      <c r="D5199"/>
      <c r="E5199" s="289"/>
    </row>
    <row r="5200" spans="1:5">
      <c r="E5200" s="151"/>
    </row>
    <row r="5201" spans="5:5">
      <c r="E5201" s="151"/>
    </row>
    <row r="5202" spans="5:5">
      <c r="E5202" s="151"/>
    </row>
    <row r="5203" spans="5:5">
      <c r="E5203" s="151"/>
    </row>
    <row r="5204" spans="5:5">
      <c r="E5204" s="151"/>
    </row>
    <row r="5205" spans="5:5">
      <c r="E5205" s="151"/>
    </row>
    <row r="5206" spans="5:5">
      <c r="E5206" s="151"/>
    </row>
    <row r="5207" spans="5:5">
      <c r="E5207" s="151"/>
    </row>
    <row r="5208" spans="5:5">
      <c r="E5208" s="151"/>
    </row>
    <row r="5209" spans="5:5">
      <c r="E5209" s="151"/>
    </row>
    <row r="5210" spans="5:5">
      <c r="E5210" s="151"/>
    </row>
    <row r="5211" spans="5:5">
      <c r="E5211" s="151"/>
    </row>
    <row r="5212" spans="5:5">
      <c r="E5212" s="151"/>
    </row>
    <row r="5213" spans="5:5">
      <c r="E5213" s="151"/>
    </row>
    <row r="5214" spans="5:5">
      <c r="E5214" s="151"/>
    </row>
    <row r="5215" spans="5:5">
      <c r="E5215" s="151"/>
    </row>
    <row r="5216" spans="5:5">
      <c r="E5216" s="151"/>
    </row>
    <row r="5217" spans="5:5">
      <c r="E5217" s="151"/>
    </row>
    <row r="5218" spans="5:5">
      <c r="E5218" s="151"/>
    </row>
    <row r="5219" spans="5:5">
      <c r="E5219" s="151"/>
    </row>
    <row r="5220" spans="5:5">
      <c r="E5220" s="151"/>
    </row>
    <row r="5221" spans="5:5">
      <c r="E5221" s="151"/>
    </row>
    <row r="5222" spans="5:5">
      <c r="E5222" s="151"/>
    </row>
    <row r="5223" spans="5:5">
      <c r="E5223" s="151"/>
    </row>
    <row r="5224" spans="5:5">
      <c r="E5224" s="151"/>
    </row>
    <row r="5225" spans="5:5">
      <c r="E5225" s="151"/>
    </row>
    <row r="5226" spans="5:5">
      <c r="E5226" s="151"/>
    </row>
    <row r="5227" spans="5:5">
      <c r="E5227" s="151"/>
    </row>
    <row r="5228" spans="5:5">
      <c r="E5228" s="151"/>
    </row>
    <row r="5229" spans="5:5">
      <c r="E5229" s="151"/>
    </row>
    <row r="5230" spans="5:5">
      <c r="E5230" s="151"/>
    </row>
    <row r="5231" spans="5:5">
      <c r="E5231" s="151"/>
    </row>
    <row r="5232" spans="5:5">
      <c r="E5232" s="151"/>
    </row>
    <row r="5233" spans="5:5">
      <c r="E5233" s="151"/>
    </row>
    <row r="5234" spans="5:5">
      <c r="E5234" s="151"/>
    </row>
  </sheetData>
  <mergeCells count="1">
    <mergeCell ref="C1:E1"/>
  </mergeCells>
  <printOptions horizontalCentered="1"/>
  <pageMargins left="0.39370078740157477" right="0.39370078740157477" top="0.59015748031496063" bottom="0.78740157480314954" header="0.39370078740157477" footer="0.39370078740157477"/>
  <pageSetup paperSize="273" fitToWidth="0" fitToHeight="0" pageOrder="overThenDown" orientation="portrait" useFirstPageNumber="1" r:id="rId1"/>
  <headerFooter alignWithMargins="0">
    <oddFooter>&amp;R&amp;10Página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3">
    <tabColor theme="0"/>
  </sheetPr>
  <dimension ref="A1:E1394"/>
  <sheetViews>
    <sheetView zoomScale="85" zoomScaleNormal="85" workbookViewId="0">
      <pane ySplit="2" topLeftCell="A3" activePane="bottomLeft" state="frozen"/>
      <selection pane="bottomLeft" activeCell="D7" sqref="D7"/>
    </sheetView>
  </sheetViews>
  <sheetFormatPr defaultColWidth="0" defaultRowHeight="11.25"/>
  <cols>
    <col min="1" max="1" width="20.625" style="149" customWidth="1"/>
    <col min="2" max="2" width="40.625" style="12" customWidth="1"/>
    <col min="3" max="3" width="5.625" style="149" customWidth="1"/>
    <col min="4" max="4" width="15.625" style="152" customWidth="1"/>
    <col min="5" max="16384" width="9" style="12" hidden="1"/>
  </cols>
  <sheetData>
    <row r="1" spans="1:5" ht="15" customHeight="1">
      <c r="A1" s="146" t="s">
        <v>991</v>
      </c>
      <c r="B1" s="147">
        <v>46082</v>
      </c>
      <c r="C1" s="411" t="s">
        <v>1280</v>
      </c>
      <c r="D1" s="411"/>
    </row>
    <row r="2" spans="1:5" ht="15" customHeight="1">
      <c r="A2" s="148" t="s">
        <v>1004</v>
      </c>
      <c r="B2" s="148" t="s">
        <v>81</v>
      </c>
      <c r="C2" s="148" t="s">
        <v>19</v>
      </c>
      <c r="D2" s="148" t="s">
        <v>996</v>
      </c>
    </row>
    <row r="3" spans="1:5" ht="30">
      <c r="A3" s="393">
        <v>20305</v>
      </c>
      <c r="B3" s="397" t="s">
        <v>1915</v>
      </c>
      <c r="C3" s="215" t="s">
        <v>3268</v>
      </c>
      <c r="D3" s="216">
        <v>241.93</v>
      </c>
      <c r="E3" s="216"/>
    </row>
    <row r="4" spans="1:5" ht="75">
      <c r="A4" s="393">
        <v>30304</v>
      </c>
      <c r="B4" s="397" t="s">
        <v>6468</v>
      </c>
      <c r="C4" s="215" t="s">
        <v>6471</v>
      </c>
      <c r="D4" s="392">
        <v>92.39</v>
      </c>
      <c r="E4" s="216"/>
    </row>
    <row r="5" spans="1:5" ht="53.25" customHeight="1">
      <c r="A5" s="221">
        <v>10212</v>
      </c>
      <c r="B5" s="221" t="s">
        <v>24</v>
      </c>
      <c r="C5" s="215" t="s">
        <v>3268</v>
      </c>
      <c r="D5" s="216">
        <v>21.51</v>
      </c>
      <c r="E5" s="216">
        <v>23.38</v>
      </c>
    </row>
    <row r="6" spans="1:5" ht="57">
      <c r="A6" s="221">
        <v>200202</v>
      </c>
      <c r="B6" s="221" t="s">
        <v>6469</v>
      </c>
      <c r="C6" s="215" t="s">
        <v>1</v>
      </c>
      <c r="D6" s="216">
        <v>73.42</v>
      </c>
      <c r="E6" s="216">
        <v>12.59</v>
      </c>
    </row>
    <row r="7" spans="1:5" ht="14.25">
      <c r="A7" s="221"/>
      <c r="B7" s="221"/>
      <c r="C7" s="215"/>
      <c r="D7" s="216"/>
      <c r="E7" s="216">
        <v>25.18</v>
      </c>
    </row>
    <row r="8" spans="1:5" ht="14.25">
      <c r="A8" s="221"/>
      <c r="B8" s="221"/>
      <c r="C8" s="215"/>
      <c r="D8" s="216"/>
      <c r="E8" s="216">
        <v>17.989999999999998</v>
      </c>
    </row>
    <row r="9" spans="1:5" ht="14.25">
      <c r="A9" s="221"/>
      <c r="B9" s="221"/>
      <c r="C9" s="215"/>
      <c r="D9" s="216"/>
      <c r="E9" s="216">
        <v>16.190000000000001</v>
      </c>
    </row>
    <row r="10" spans="1:5" ht="14.25">
      <c r="A10" s="221"/>
      <c r="B10" s="221"/>
      <c r="C10" s="215"/>
      <c r="D10" s="216"/>
      <c r="E10" s="216">
        <v>44.96</v>
      </c>
    </row>
    <row r="11" spans="1:5" ht="14.25">
      <c r="A11" s="221"/>
      <c r="B11" s="221"/>
      <c r="C11" s="215"/>
      <c r="D11" s="216"/>
      <c r="E11" s="216">
        <v>44.96</v>
      </c>
    </row>
    <row r="12" spans="1:5" ht="14.25">
      <c r="A12" s="221"/>
      <c r="B12" s="221"/>
      <c r="C12" s="215"/>
      <c r="D12" s="216"/>
      <c r="E12" s="216">
        <v>8.99</v>
      </c>
    </row>
    <row r="13" spans="1:5" ht="14.25">
      <c r="A13" s="221"/>
      <c r="B13" s="221"/>
      <c r="C13" s="215"/>
      <c r="D13" s="216"/>
      <c r="E13" s="216">
        <v>53.96</v>
      </c>
    </row>
    <row r="14" spans="1:5" ht="14.25">
      <c r="A14" s="221"/>
      <c r="B14" s="221"/>
      <c r="C14" s="215"/>
      <c r="D14" s="216"/>
      <c r="E14" s="216">
        <v>253.6</v>
      </c>
    </row>
    <row r="15" spans="1:5" ht="14.25">
      <c r="A15" s="221"/>
      <c r="B15" s="221"/>
      <c r="C15" s="215"/>
      <c r="D15" s="216"/>
      <c r="E15" s="216">
        <v>10.79</v>
      </c>
    </row>
    <row r="16" spans="1:5" ht="14.25">
      <c r="A16" s="221"/>
      <c r="B16" s="221"/>
      <c r="C16" s="215"/>
      <c r="D16" s="216"/>
      <c r="E16" s="216">
        <v>12.59</v>
      </c>
    </row>
    <row r="17" spans="1:5" ht="14.25">
      <c r="A17" s="221"/>
      <c r="B17" s="221"/>
      <c r="C17" s="215"/>
      <c r="D17" s="216"/>
      <c r="E17" s="216">
        <v>14.39</v>
      </c>
    </row>
    <row r="18" spans="1:5" ht="14.25">
      <c r="A18" s="221"/>
      <c r="B18" s="221"/>
      <c r="C18" s="215"/>
      <c r="D18" s="216"/>
      <c r="E18" s="216">
        <v>8.99</v>
      </c>
    </row>
    <row r="19" spans="1:5" ht="14.25">
      <c r="A19" s="221"/>
      <c r="B19" s="221"/>
      <c r="C19" s="215"/>
      <c r="D19" s="216"/>
      <c r="E19" s="216">
        <v>8.99</v>
      </c>
    </row>
    <row r="20" spans="1:5" ht="14.25">
      <c r="A20" s="221"/>
      <c r="B20" s="221"/>
      <c r="C20" s="215"/>
      <c r="D20" s="216"/>
      <c r="E20" s="216">
        <v>12.37</v>
      </c>
    </row>
    <row r="21" spans="1:5" ht="14.25">
      <c r="A21" s="221"/>
      <c r="B21" s="221"/>
      <c r="C21" s="215"/>
      <c r="D21" s="216"/>
      <c r="E21" s="216">
        <v>297.08</v>
      </c>
    </row>
    <row r="22" spans="1:5" ht="14.25">
      <c r="A22" s="221"/>
      <c r="B22" s="221"/>
      <c r="C22" s="215"/>
      <c r="D22" s="216"/>
      <c r="E22" s="216">
        <v>11.1</v>
      </c>
    </row>
    <row r="23" spans="1:5" ht="14.25">
      <c r="A23" s="221"/>
      <c r="B23" s="221"/>
      <c r="C23" s="215"/>
      <c r="D23" s="216"/>
      <c r="E23" s="216">
        <v>27.34</v>
      </c>
    </row>
    <row r="24" spans="1:5" ht="14.25">
      <c r="A24" s="221"/>
      <c r="B24" s="221"/>
      <c r="C24" s="215"/>
      <c r="D24" s="216"/>
      <c r="E24" s="216">
        <v>19.88</v>
      </c>
    </row>
    <row r="25" spans="1:5" ht="14.25">
      <c r="A25" s="221"/>
      <c r="B25" s="221"/>
      <c r="C25" s="215"/>
      <c r="D25" s="216"/>
      <c r="E25" s="216">
        <v>18.600000000000001</v>
      </c>
    </row>
    <row r="26" spans="1:5" ht="14.25">
      <c r="A26" s="221"/>
      <c r="B26" s="221"/>
      <c r="C26" s="215"/>
      <c r="D26" s="216"/>
      <c r="E26" s="216">
        <v>15.85</v>
      </c>
    </row>
    <row r="27" spans="1:5" ht="14.25">
      <c r="A27" s="221"/>
      <c r="B27" s="221"/>
      <c r="C27" s="215"/>
      <c r="D27" s="216"/>
      <c r="E27" s="216">
        <v>22.32</v>
      </c>
    </row>
    <row r="28" spans="1:5" ht="14.25">
      <c r="A28" s="221"/>
      <c r="B28" s="221"/>
      <c r="C28" s="215"/>
      <c r="D28" s="216"/>
      <c r="E28" s="216">
        <v>22.32</v>
      </c>
    </row>
    <row r="29" spans="1:5" ht="14.25">
      <c r="A29" s="221"/>
      <c r="B29" s="221"/>
      <c r="C29" s="215"/>
      <c r="D29" s="216"/>
      <c r="E29" s="216">
        <v>37.200000000000003</v>
      </c>
    </row>
    <row r="30" spans="1:5" ht="14.25">
      <c r="A30" s="221"/>
      <c r="B30" s="221"/>
      <c r="C30" s="215"/>
      <c r="D30" s="216"/>
      <c r="E30" s="216">
        <v>6.04</v>
      </c>
    </row>
    <row r="31" spans="1:5" ht="14.25">
      <c r="A31" s="221"/>
      <c r="B31" s="221"/>
      <c r="C31" s="215"/>
      <c r="D31" s="216"/>
      <c r="E31" s="216">
        <v>35.97</v>
      </c>
    </row>
    <row r="32" spans="1:5" ht="14.25">
      <c r="A32" s="221"/>
      <c r="B32" s="221"/>
      <c r="C32" s="215"/>
      <c r="D32" s="216"/>
      <c r="E32" s="216">
        <v>5.81</v>
      </c>
    </row>
    <row r="33" spans="1:5" ht="14.25">
      <c r="A33" s="221"/>
      <c r="B33" s="221"/>
      <c r="C33" s="215"/>
      <c r="D33" s="216"/>
      <c r="E33" s="216">
        <v>23.38</v>
      </c>
    </row>
    <row r="34" spans="1:5" ht="14.25">
      <c r="A34" s="221"/>
      <c r="B34" s="221"/>
      <c r="C34" s="215"/>
      <c r="D34" s="216"/>
      <c r="E34" s="216">
        <v>8.99</v>
      </c>
    </row>
    <row r="35" spans="1:5" ht="14.25">
      <c r="A35" s="221"/>
      <c r="B35" s="221"/>
      <c r="C35" s="215"/>
      <c r="D35" s="216"/>
      <c r="E35" s="216">
        <v>34.729999999999997</v>
      </c>
    </row>
    <row r="36" spans="1:5" ht="14.25">
      <c r="A36" s="221"/>
      <c r="B36" s="221"/>
      <c r="C36" s="215"/>
      <c r="D36" s="216"/>
      <c r="E36" s="216">
        <v>9.84</v>
      </c>
    </row>
    <row r="37" spans="1:5" ht="14.25">
      <c r="A37" s="221"/>
      <c r="B37" s="221"/>
      <c r="C37" s="215"/>
      <c r="D37" s="216"/>
      <c r="E37" s="216">
        <v>3.17</v>
      </c>
    </row>
    <row r="38" spans="1:5" ht="14.25">
      <c r="A38" s="221"/>
      <c r="B38" s="221"/>
      <c r="C38" s="215"/>
      <c r="D38" s="216"/>
      <c r="E38" s="216">
        <v>12.97</v>
      </c>
    </row>
    <row r="39" spans="1:5" ht="14.25">
      <c r="A39" s="221"/>
      <c r="B39" s="221"/>
      <c r="C39" s="215"/>
      <c r="D39" s="216"/>
      <c r="E39" s="216">
        <v>3.43</v>
      </c>
    </row>
    <row r="40" spans="1:5" ht="14.25">
      <c r="A40" s="221"/>
      <c r="B40" s="221"/>
      <c r="C40" s="215"/>
      <c r="D40" s="216"/>
      <c r="E40" s="216">
        <v>26.19</v>
      </c>
    </row>
    <row r="41" spans="1:5" ht="14.25">
      <c r="A41" s="221"/>
      <c r="B41" s="221"/>
      <c r="C41" s="215"/>
      <c r="D41" s="216"/>
      <c r="E41" s="216">
        <v>8.6999999999999993</v>
      </c>
    </row>
    <row r="42" spans="1:5" ht="14.25">
      <c r="A42" s="221"/>
      <c r="B42" s="221"/>
      <c r="C42" s="215"/>
      <c r="D42" s="216"/>
      <c r="E42" s="216">
        <v>21.48</v>
      </c>
    </row>
    <row r="43" spans="1:5" ht="14.25">
      <c r="A43" s="221"/>
      <c r="B43" s="221"/>
      <c r="C43" s="215"/>
      <c r="D43" s="216"/>
      <c r="E43" s="216">
        <v>6.86</v>
      </c>
    </row>
    <row r="44" spans="1:5" ht="14.25">
      <c r="A44" s="221"/>
      <c r="B44" s="221"/>
      <c r="C44" s="215"/>
      <c r="D44" s="216"/>
      <c r="E44" s="216">
        <v>2.09</v>
      </c>
    </row>
    <row r="45" spans="1:5" ht="14.25">
      <c r="A45" s="221"/>
      <c r="B45" s="221"/>
      <c r="C45" s="215"/>
      <c r="D45" s="216"/>
      <c r="E45" s="216">
        <v>24.96</v>
      </c>
    </row>
    <row r="46" spans="1:5" ht="14.25">
      <c r="A46" s="221"/>
      <c r="B46" s="221"/>
      <c r="C46" s="215"/>
      <c r="D46" s="216"/>
      <c r="E46" s="216">
        <v>13.36</v>
      </c>
    </row>
    <row r="47" spans="1:5" ht="14.25">
      <c r="A47" s="221"/>
      <c r="B47" s="221"/>
      <c r="C47" s="215"/>
      <c r="D47" s="216"/>
      <c r="E47" s="216">
        <v>20.92</v>
      </c>
    </row>
    <row r="48" spans="1:5" ht="14.25">
      <c r="A48" s="221"/>
      <c r="B48" s="221"/>
      <c r="C48" s="215"/>
      <c r="D48" s="216"/>
      <c r="E48" s="216">
        <v>7.81</v>
      </c>
    </row>
    <row r="49" spans="1:5" ht="14.25">
      <c r="A49" s="221"/>
      <c r="B49" s="221"/>
      <c r="C49" s="215"/>
      <c r="D49" s="216"/>
      <c r="E49" s="216">
        <v>13.31</v>
      </c>
    </row>
    <row r="50" spans="1:5" ht="14.25">
      <c r="A50" s="221"/>
      <c r="B50" s="221"/>
      <c r="C50" s="215"/>
      <c r="D50" s="216"/>
      <c r="E50" s="216">
        <v>0.56000000000000005</v>
      </c>
    </row>
    <row r="51" spans="1:5" ht="15">
      <c r="A51" s="220"/>
      <c r="B51" s="220"/>
      <c r="C51" s="215"/>
      <c r="D51" s="216"/>
      <c r="E51" s="216"/>
    </row>
    <row r="52" spans="1:5" ht="14.25">
      <c r="A52" s="221"/>
      <c r="B52" s="221"/>
      <c r="C52" s="215"/>
      <c r="D52" s="216"/>
      <c r="E52" s="216">
        <v>10.27</v>
      </c>
    </row>
    <row r="53" spans="1:5" ht="14.25">
      <c r="A53" s="221"/>
      <c r="B53" s="221"/>
      <c r="C53" s="215"/>
      <c r="D53" s="216"/>
      <c r="E53" s="216">
        <v>107.91</v>
      </c>
    </row>
    <row r="54" spans="1:5" ht="14.25">
      <c r="A54" s="221"/>
      <c r="B54" s="221"/>
      <c r="C54" s="215"/>
      <c r="D54" s="216"/>
      <c r="E54" s="216">
        <v>12.61</v>
      </c>
    </row>
    <row r="55" spans="1:5" ht="14.25">
      <c r="A55" s="221"/>
      <c r="B55" s="221"/>
      <c r="C55" s="215"/>
      <c r="D55" s="216"/>
      <c r="E55" s="216">
        <v>17.91</v>
      </c>
    </row>
    <row r="56" spans="1:5" ht="14.25">
      <c r="A56" s="221"/>
      <c r="B56" s="221"/>
      <c r="C56" s="215"/>
      <c r="D56" s="216"/>
      <c r="E56" s="216">
        <v>1.8</v>
      </c>
    </row>
    <row r="57" spans="1:5" ht="14.25">
      <c r="A57" s="221"/>
      <c r="B57" s="221"/>
      <c r="C57" s="215"/>
      <c r="D57" s="216"/>
      <c r="E57" s="216">
        <v>9.84</v>
      </c>
    </row>
    <row r="58" spans="1:5" ht="14.25">
      <c r="A58" s="221"/>
      <c r="B58" s="221"/>
      <c r="C58" s="215"/>
      <c r="D58" s="216"/>
      <c r="E58" s="216">
        <v>7.91</v>
      </c>
    </row>
    <row r="59" spans="1:5" ht="14.25">
      <c r="A59" s="221"/>
      <c r="B59" s="221"/>
      <c r="C59" s="215"/>
      <c r="D59" s="216"/>
      <c r="E59" s="216">
        <v>26.19</v>
      </c>
    </row>
    <row r="60" spans="1:5" ht="14.25">
      <c r="A60" s="221"/>
      <c r="B60" s="221"/>
      <c r="C60" s="215"/>
      <c r="D60" s="216"/>
      <c r="E60" s="216">
        <v>26.19</v>
      </c>
    </row>
    <row r="61" spans="1:5" ht="14.25">
      <c r="A61" s="221"/>
      <c r="B61" s="221"/>
      <c r="C61" s="215"/>
      <c r="D61" s="216"/>
      <c r="E61" s="216">
        <v>2.23</v>
      </c>
    </row>
    <row r="62" spans="1:5" ht="14.25">
      <c r="A62" s="221"/>
      <c r="B62" s="221"/>
      <c r="C62" s="215"/>
      <c r="D62" s="216"/>
      <c r="E62" s="216">
        <v>18.37</v>
      </c>
    </row>
    <row r="63" spans="1:5" ht="14.25">
      <c r="A63" s="221"/>
      <c r="B63" s="221"/>
      <c r="C63" s="215"/>
      <c r="D63" s="216"/>
      <c r="E63" s="216">
        <v>9.6300000000000008</v>
      </c>
    </row>
    <row r="64" spans="1:5" ht="14.25">
      <c r="A64" s="221"/>
      <c r="B64" s="221"/>
      <c r="C64" s="215"/>
      <c r="D64" s="216"/>
      <c r="E64" s="216">
        <v>3.34</v>
      </c>
    </row>
    <row r="65" spans="1:5" ht="14.25">
      <c r="A65" s="221"/>
      <c r="B65" s="221"/>
      <c r="C65" s="215"/>
      <c r="D65" s="216"/>
      <c r="E65" s="216">
        <v>7.47</v>
      </c>
    </row>
    <row r="66" spans="1:5" ht="15">
      <c r="A66" s="220"/>
      <c r="B66" s="220"/>
      <c r="C66" s="215"/>
      <c r="D66" s="216"/>
      <c r="E66" s="216"/>
    </row>
    <row r="67" spans="1:5" ht="14.25">
      <c r="A67" s="221"/>
      <c r="B67" s="221"/>
      <c r="C67" s="215"/>
      <c r="D67" s="216"/>
      <c r="E67" s="216">
        <v>1.23</v>
      </c>
    </row>
    <row r="68" spans="1:5" ht="14.25">
      <c r="A68" s="221"/>
      <c r="B68" s="221"/>
      <c r="C68" s="215"/>
      <c r="D68" s="216"/>
      <c r="E68" s="216">
        <v>3.96</v>
      </c>
    </row>
    <row r="69" spans="1:5" ht="14.25">
      <c r="A69" s="221"/>
      <c r="B69" s="221"/>
      <c r="C69" s="215"/>
      <c r="D69" s="216"/>
      <c r="E69" s="216">
        <v>47.55</v>
      </c>
    </row>
    <row r="70" spans="1:5" ht="14.25">
      <c r="A70" s="221"/>
      <c r="B70" s="221"/>
      <c r="C70" s="215"/>
      <c r="D70" s="216"/>
      <c r="E70" s="216">
        <v>118.24</v>
      </c>
    </row>
    <row r="71" spans="1:5" ht="15">
      <c r="A71" s="220"/>
      <c r="B71" s="220"/>
      <c r="C71" s="215"/>
      <c r="D71" s="216"/>
      <c r="E71" s="216"/>
    </row>
    <row r="72" spans="1:5" ht="14.25">
      <c r="A72" s="221"/>
      <c r="B72" s="221"/>
      <c r="C72" s="215"/>
      <c r="D72" s="216"/>
      <c r="E72" s="216">
        <v>10.97</v>
      </c>
    </row>
    <row r="73" spans="1:5" ht="14.25">
      <c r="A73" s="221"/>
      <c r="B73" s="221"/>
      <c r="C73" s="215"/>
      <c r="D73" s="219"/>
      <c r="E73" s="219">
        <v>17694.71</v>
      </c>
    </row>
    <row r="74" spans="1:5" ht="15">
      <c r="A74" s="220"/>
      <c r="B74" s="220"/>
      <c r="C74" s="215"/>
      <c r="D74" s="216"/>
      <c r="E74" s="216"/>
    </row>
    <row r="75" spans="1:5" ht="15">
      <c r="A75" s="220"/>
      <c r="B75" s="220"/>
      <c r="C75" s="215"/>
      <c r="D75" s="216"/>
      <c r="E75" s="216"/>
    </row>
    <row r="76" spans="1:5" ht="14.25">
      <c r="A76" s="221"/>
      <c r="B76" s="221"/>
      <c r="C76" s="215"/>
      <c r="D76" s="216"/>
      <c r="E76" s="216">
        <v>242.13</v>
      </c>
    </row>
    <row r="77" spans="1:5" ht="14.25">
      <c r="A77" s="221"/>
      <c r="B77" s="221"/>
      <c r="C77" s="215"/>
      <c r="D77" s="216"/>
      <c r="E77" s="216">
        <v>21.98</v>
      </c>
    </row>
    <row r="78" spans="1:5" ht="14.25">
      <c r="A78" s="221"/>
      <c r="B78" s="221"/>
      <c r="C78" s="215"/>
      <c r="D78" s="219"/>
      <c r="E78" s="216">
        <v>891.75</v>
      </c>
    </row>
    <row r="79" spans="1:5" ht="14.25">
      <c r="A79" s="221"/>
      <c r="B79" s="221"/>
      <c r="C79" s="215"/>
      <c r="D79" s="219"/>
      <c r="E79" s="219">
        <v>1530</v>
      </c>
    </row>
    <row r="80" spans="1:5" ht="14.25">
      <c r="A80" s="221"/>
      <c r="B80" s="221"/>
      <c r="C80" s="215"/>
      <c r="D80" s="216"/>
      <c r="E80" s="216">
        <v>14.09</v>
      </c>
    </row>
    <row r="81" spans="1:5" ht="14.25">
      <c r="A81" s="221"/>
      <c r="B81" s="221"/>
      <c r="C81" s="215"/>
      <c r="D81" s="216"/>
      <c r="E81" s="216">
        <v>24.13</v>
      </c>
    </row>
    <row r="82" spans="1:5" ht="14.25">
      <c r="A82" s="221"/>
      <c r="B82" s="221"/>
      <c r="C82" s="215"/>
      <c r="D82" s="216"/>
      <c r="E82" s="216">
        <v>205.45</v>
      </c>
    </row>
    <row r="83" spans="1:5" ht="14.25">
      <c r="A83" s="221"/>
      <c r="B83" s="221"/>
      <c r="C83" s="215"/>
      <c r="D83" s="216"/>
      <c r="E83" s="216">
        <v>245.54</v>
      </c>
    </row>
    <row r="84" spans="1:5" ht="14.25">
      <c r="A84" s="221"/>
      <c r="B84" s="221"/>
      <c r="C84" s="215"/>
      <c r="D84" s="219"/>
      <c r="E84" s="216">
        <v>989</v>
      </c>
    </row>
    <row r="85" spans="1:5" ht="14.25">
      <c r="A85" s="221"/>
      <c r="B85" s="221"/>
      <c r="C85" s="215"/>
      <c r="D85" s="219"/>
      <c r="E85" s="216">
        <v>891.75</v>
      </c>
    </row>
    <row r="86" spans="1:5" ht="14.25">
      <c r="A86" s="221"/>
      <c r="B86" s="221"/>
      <c r="C86" s="215"/>
      <c r="D86" s="216"/>
      <c r="E86" s="216">
        <v>743.33</v>
      </c>
    </row>
    <row r="87" spans="1:5" ht="14.25">
      <c r="A87" s="221"/>
      <c r="B87" s="221"/>
      <c r="C87" s="215"/>
      <c r="D87" s="219"/>
      <c r="E87" s="216">
        <v>929</v>
      </c>
    </row>
    <row r="88" spans="1:5" ht="14.25">
      <c r="A88" s="221"/>
      <c r="B88" s="221"/>
      <c r="C88" s="215"/>
      <c r="D88" s="216"/>
      <c r="E88" s="216">
        <v>664.25</v>
      </c>
    </row>
    <row r="89" spans="1:5" ht="15">
      <c r="A89" s="220"/>
      <c r="B89" s="220"/>
      <c r="C89" s="215"/>
      <c r="D89" s="216"/>
      <c r="E89" s="216"/>
    </row>
    <row r="90" spans="1:5" ht="14.25">
      <c r="A90" s="221"/>
      <c r="B90" s="221"/>
      <c r="C90" s="215"/>
      <c r="D90" s="216"/>
      <c r="E90" s="216">
        <v>836.37</v>
      </c>
    </row>
    <row r="91" spans="1:5" ht="14.25">
      <c r="A91" s="221"/>
      <c r="B91" s="221"/>
      <c r="C91" s="215"/>
      <c r="D91" s="216"/>
      <c r="E91" s="216">
        <v>616.62</v>
      </c>
    </row>
    <row r="92" spans="1:5" ht="14.25">
      <c r="A92" s="221"/>
      <c r="B92" s="221"/>
      <c r="C92" s="215"/>
      <c r="D92" s="216"/>
      <c r="E92" s="216">
        <v>541.72</v>
      </c>
    </row>
    <row r="93" spans="1:5" ht="14.25">
      <c r="A93" s="221"/>
      <c r="B93" s="221"/>
      <c r="C93" s="215"/>
      <c r="D93" s="216"/>
      <c r="E93" s="216">
        <v>491.03</v>
      </c>
    </row>
    <row r="94" spans="1:5" ht="14.25">
      <c r="A94" s="221"/>
      <c r="B94" s="221"/>
      <c r="C94" s="215"/>
      <c r="D94" s="219"/>
      <c r="E94" s="219">
        <v>15870.41</v>
      </c>
    </row>
    <row r="95" spans="1:5" ht="14.25">
      <c r="A95" s="221"/>
      <c r="B95" s="221"/>
      <c r="C95" s="215"/>
      <c r="D95" s="219"/>
      <c r="E95" s="219">
        <v>23693.64</v>
      </c>
    </row>
    <row r="96" spans="1:5" ht="14.25">
      <c r="A96" s="221"/>
      <c r="B96" s="221"/>
      <c r="C96" s="215"/>
      <c r="D96" s="219"/>
      <c r="E96" s="219">
        <v>29210.19</v>
      </c>
    </row>
    <row r="97" spans="1:5" ht="14.25">
      <c r="A97" s="221"/>
      <c r="B97" s="221"/>
      <c r="C97" s="215"/>
      <c r="D97" s="216"/>
      <c r="E97" s="216">
        <v>236.02</v>
      </c>
    </row>
    <row r="98" spans="1:5" ht="14.25">
      <c r="A98" s="221"/>
      <c r="B98" s="221"/>
      <c r="C98" s="215"/>
      <c r="D98" s="216"/>
      <c r="E98" s="216">
        <v>311.72000000000003</v>
      </c>
    </row>
    <row r="99" spans="1:5" ht="14.25">
      <c r="A99" s="221"/>
      <c r="B99" s="221"/>
      <c r="C99" s="215"/>
      <c r="D99" s="219"/>
      <c r="E99" s="219">
        <v>2410.19</v>
      </c>
    </row>
    <row r="100" spans="1:5" ht="14.25">
      <c r="A100" s="221"/>
      <c r="B100" s="221"/>
      <c r="C100" s="215"/>
      <c r="D100" s="219"/>
      <c r="E100" s="219">
        <v>2818.64</v>
      </c>
    </row>
    <row r="101" spans="1:5" ht="14.25">
      <c r="A101" s="221"/>
      <c r="B101" s="221"/>
      <c r="C101" s="215"/>
      <c r="D101" s="216"/>
      <c r="E101" s="216">
        <v>53.19</v>
      </c>
    </row>
    <row r="102" spans="1:5" ht="14.25">
      <c r="A102" s="221"/>
      <c r="B102" s="221"/>
      <c r="C102" s="215"/>
      <c r="D102" s="216"/>
      <c r="E102" s="216">
        <v>494.23</v>
      </c>
    </row>
    <row r="103" spans="1:5" ht="14.25">
      <c r="A103" s="221"/>
      <c r="B103" s="221"/>
      <c r="C103" s="215"/>
      <c r="D103" s="216"/>
      <c r="E103" s="216">
        <v>385.33</v>
      </c>
    </row>
    <row r="104" spans="1:5" ht="15">
      <c r="A104" s="220"/>
      <c r="B104" s="220"/>
      <c r="C104" s="215"/>
      <c r="D104" s="216"/>
      <c r="E104" s="216"/>
    </row>
    <row r="105" spans="1:5" ht="14.25">
      <c r="A105" s="221"/>
      <c r="B105" s="221"/>
      <c r="C105" s="215"/>
      <c r="D105" s="216"/>
      <c r="E105" s="216">
        <v>630.15</v>
      </c>
    </row>
    <row r="106" spans="1:5" ht="14.25">
      <c r="A106" s="221"/>
      <c r="B106" s="221"/>
      <c r="C106" s="215"/>
      <c r="D106" s="216"/>
      <c r="E106" s="216">
        <v>468.66</v>
      </c>
    </row>
    <row r="107" spans="1:5" ht="14.25">
      <c r="A107" s="221"/>
      <c r="B107" s="221"/>
      <c r="C107" s="215"/>
      <c r="D107" s="216"/>
      <c r="E107" s="216">
        <v>413.46</v>
      </c>
    </row>
    <row r="108" spans="1:5" ht="14.25">
      <c r="A108" s="221"/>
      <c r="B108" s="221"/>
      <c r="C108" s="215"/>
      <c r="D108" s="216"/>
      <c r="E108" s="216">
        <v>399.04</v>
      </c>
    </row>
    <row r="109" spans="1:5" ht="14.25">
      <c r="A109" s="221"/>
      <c r="B109" s="221"/>
      <c r="C109" s="215"/>
      <c r="D109" s="219"/>
      <c r="E109" s="219">
        <v>12324.48</v>
      </c>
    </row>
    <row r="110" spans="1:5" ht="14.25">
      <c r="A110" s="221"/>
      <c r="B110" s="221"/>
      <c r="C110" s="215"/>
      <c r="D110" s="219"/>
      <c r="E110" s="219">
        <v>18467.97</v>
      </c>
    </row>
    <row r="111" spans="1:5" ht="14.25">
      <c r="A111" s="221"/>
      <c r="B111" s="221"/>
      <c r="C111" s="215"/>
      <c r="D111" s="219"/>
      <c r="E111" s="219">
        <v>22911.85</v>
      </c>
    </row>
    <row r="112" spans="1:5" ht="14.25">
      <c r="A112" s="221"/>
      <c r="B112" s="221"/>
      <c r="C112" s="215"/>
      <c r="D112" s="216"/>
      <c r="E112" s="216">
        <v>158.9</v>
      </c>
    </row>
    <row r="113" spans="1:5" ht="14.25">
      <c r="A113" s="221"/>
      <c r="B113" s="221"/>
      <c r="C113" s="215"/>
      <c r="D113" s="216"/>
      <c r="E113" s="216">
        <v>214.7</v>
      </c>
    </row>
    <row r="114" spans="1:5" ht="14.25">
      <c r="A114" s="221"/>
      <c r="B114" s="221"/>
      <c r="C114" s="215"/>
      <c r="D114" s="219"/>
      <c r="E114" s="219">
        <v>1492.47</v>
      </c>
    </row>
    <row r="115" spans="1:5" ht="14.25">
      <c r="A115" s="221"/>
      <c r="B115" s="221"/>
      <c r="C115" s="215"/>
      <c r="D115" s="219"/>
      <c r="E115" s="219">
        <v>1724.88</v>
      </c>
    </row>
    <row r="116" spans="1:5" ht="14.25">
      <c r="A116" s="221"/>
      <c r="B116" s="221"/>
      <c r="C116" s="215"/>
      <c r="D116" s="216"/>
      <c r="E116" s="216">
        <v>35.81</v>
      </c>
    </row>
    <row r="117" spans="1:5" ht="15">
      <c r="A117" s="220"/>
      <c r="B117" s="220"/>
      <c r="C117" s="215"/>
      <c r="D117" s="216"/>
      <c r="E117" s="216"/>
    </row>
    <row r="118" spans="1:5" ht="15">
      <c r="A118" s="220"/>
      <c r="B118" s="220"/>
      <c r="C118" s="215"/>
      <c r="D118" s="216"/>
      <c r="E118" s="216"/>
    </row>
    <row r="119" spans="1:5" ht="14.25">
      <c r="A119" s="221"/>
      <c r="B119" s="221"/>
      <c r="C119" s="215"/>
      <c r="D119" s="216"/>
      <c r="E119" s="216">
        <v>51.51</v>
      </c>
    </row>
    <row r="120" spans="1:5" ht="14.25">
      <c r="A120" s="221"/>
      <c r="B120" s="221"/>
      <c r="C120" s="215"/>
      <c r="D120" s="216"/>
      <c r="E120" s="216">
        <v>87.18</v>
      </c>
    </row>
    <row r="121" spans="1:5" ht="14.25">
      <c r="A121" s="221"/>
      <c r="B121" s="221"/>
      <c r="C121" s="215"/>
      <c r="D121" s="216"/>
      <c r="E121" s="216">
        <v>12.97</v>
      </c>
    </row>
    <row r="122" spans="1:5" ht="14.25">
      <c r="A122" s="221"/>
      <c r="B122" s="221"/>
      <c r="C122" s="215"/>
      <c r="D122" s="216"/>
      <c r="E122" s="216">
        <v>18.14</v>
      </c>
    </row>
    <row r="123" spans="1:5" ht="14.25">
      <c r="A123" s="221"/>
      <c r="B123" s="221"/>
      <c r="C123" s="215"/>
      <c r="D123" s="216"/>
      <c r="E123" s="216">
        <v>26.95</v>
      </c>
    </row>
    <row r="124" spans="1:5" ht="15">
      <c r="A124" s="220"/>
      <c r="B124" s="220"/>
      <c r="C124" s="215"/>
      <c r="D124" s="216"/>
      <c r="E124" s="216"/>
    </row>
    <row r="125" spans="1:5" ht="14.25">
      <c r="A125" s="221"/>
      <c r="B125" s="221"/>
      <c r="C125" s="215"/>
      <c r="D125" s="216"/>
      <c r="E125" s="216">
        <v>55.48</v>
      </c>
    </row>
    <row r="126" spans="1:5" ht="14.25">
      <c r="A126" s="221"/>
      <c r="B126" s="221"/>
      <c r="C126" s="215"/>
      <c r="D126" s="216"/>
      <c r="E126" s="216">
        <v>157.16999999999999</v>
      </c>
    </row>
    <row r="127" spans="1:5" ht="14.25">
      <c r="A127" s="221"/>
      <c r="B127" s="221"/>
      <c r="C127" s="215"/>
      <c r="D127" s="216"/>
      <c r="E127" s="216">
        <v>222.75</v>
      </c>
    </row>
    <row r="128" spans="1:5" ht="14.25">
      <c r="A128" s="221"/>
      <c r="B128" s="221"/>
      <c r="C128" s="215"/>
      <c r="D128" s="216"/>
      <c r="E128" s="216">
        <v>212.65</v>
      </c>
    </row>
    <row r="129" spans="1:5" ht="14.25">
      <c r="A129" s="221"/>
      <c r="B129" s="221"/>
      <c r="C129" s="215"/>
      <c r="D129" s="216"/>
      <c r="E129" s="216">
        <v>178.15</v>
      </c>
    </row>
    <row r="130" spans="1:5" ht="14.25">
      <c r="A130" s="221"/>
      <c r="B130" s="221"/>
      <c r="C130" s="215"/>
      <c r="D130" s="216"/>
      <c r="E130" s="216">
        <v>145</v>
      </c>
    </row>
    <row r="131" spans="1:5" ht="14.25">
      <c r="A131" s="221"/>
      <c r="B131" s="221"/>
      <c r="C131" s="215"/>
      <c r="D131" s="216"/>
      <c r="E131" s="216">
        <v>156.13</v>
      </c>
    </row>
    <row r="132" spans="1:5" ht="14.25">
      <c r="A132" s="221"/>
      <c r="B132" s="221"/>
      <c r="C132" s="215"/>
      <c r="D132" s="216"/>
      <c r="E132" s="216">
        <v>27.97</v>
      </c>
    </row>
    <row r="133" spans="1:5" ht="14.25">
      <c r="A133" s="221"/>
      <c r="B133" s="221"/>
      <c r="C133" s="215"/>
      <c r="D133" s="216"/>
      <c r="E133" s="216">
        <v>7.13</v>
      </c>
    </row>
    <row r="134" spans="1:5" ht="15">
      <c r="A134" s="220"/>
      <c r="B134" s="220"/>
      <c r="C134" s="215"/>
      <c r="D134" s="216"/>
      <c r="E134" s="216"/>
    </row>
    <row r="135" spans="1:5" ht="14.25">
      <c r="A135" s="221"/>
      <c r="B135" s="221"/>
      <c r="C135" s="215"/>
      <c r="D135" s="216"/>
      <c r="E135" s="216">
        <v>73.319999999999993</v>
      </c>
    </row>
    <row r="136" spans="1:5" ht="14.25">
      <c r="A136" s="221"/>
      <c r="B136" s="221"/>
      <c r="C136" s="215"/>
      <c r="D136" s="216"/>
      <c r="E136" s="216">
        <v>23.78</v>
      </c>
    </row>
    <row r="137" spans="1:5" ht="14.25">
      <c r="A137" s="221"/>
      <c r="B137" s="221"/>
      <c r="C137" s="215"/>
      <c r="D137" s="216"/>
      <c r="E137" s="216">
        <v>15.85</v>
      </c>
    </row>
    <row r="138" spans="1:5" ht="15">
      <c r="A138" s="220"/>
      <c r="B138" s="220"/>
      <c r="C138" s="215"/>
      <c r="D138" s="216"/>
      <c r="E138" s="216"/>
    </row>
    <row r="139" spans="1:5" ht="15">
      <c r="A139" s="220"/>
      <c r="B139" s="220"/>
      <c r="C139" s="215"/>
      <c r="D139" s="216"/>
      <c r="E139" s="216"/>
    </row>
    <row r="140" spans="1:5" ht="14.25">
      <c r="A140" s="221"/>
      <c r="B140" s="221"/>
      <c r="C140" s="215"/>
      <c r="D140" s="216"/>
      <c r="E140" s="216">
        <v>664.13</v>
      </c>
    </row>
    <row r="141" spans="1:5" ht="14.25">
      <c r="A141" s="221"/>
      <c r="B141" s="221"/>
      <c r="C141" s="215"/>
      <c r="D141" s="216"/>
      <c r="E141" s="216">
        <v>78.05</v>
      </c>
    </row>
    <row r="142" spans="1:5" ht="14.25">
      <c r="A142" s="221"/>
      <c r="B142" s="221"/>
      <c r="C142" s="215"/>
      <c r="D142" s="216"/>
      <c r="E142" s="216">
        <v>776.65</v>
      </c>
    </row>
    <row r="143" spans="1:5" ht="14.25">
      <c r="A143" s="221"/>
      <c r="B143" s="221"/>
      <c r="C143" s="215"/>
      <c r="D143" s="216"/>
      <c r="E143" s="216">
        <v>677.51</v>
      </c>
    </row>
    <row r="144" spans="1:5" ht="14.25">
      <c r="A144" s="221"/>
      <c r="B144" s="221"/>
      <c r="C144" s="215"/>
      <c r="D144" s="216"/>
      <c r="E144" s="216">
        <v>702.32</v>
      </c>
    </row>
    <row r="145" spans="1:5" ht="14.25">
      <c r="A145" s="221"/>
      <c r="B145" s="221"/>
      <c r="C145" s="215"/>
      <c r="D145" s="216"/>
      <c r="E145" s="216">
        <v>726.52</v>
      </c>
    </row>
    <row r="146" spans="1:5" ht="14.25">
      <c r="A146" s="221"/>
      <c r="B146" s="221"/>
      <c r="C146" s="215"/>
      <c r="D146" s="216"/>
      <c r="E146" s="216">
        <v>752.94</v>
      </c>
    </row>
    <row r="147" spans="1:5" ht="14.25">
      <c r="A147" s="221"/>
      <c r="B147" s="221"/>
      <c r="C147" s="215"/>
      <c r="D147" s="216"/>
      <c r="E147" s="216">
        <v>80.180000000000007</v>
      </c>
    </row>
    <row r="148" spans="1:5" ht="14.25">
      <c r="A148" s="221"/>
      <c r="B148" s="221"/>
      <c r="C148" s="215"/>
      <c r="D148" s="216"/>
      <c r="E148" s="216">
        <v>666.38</v>
      </c>
    </row>
    <row r="149" spans="1:5" ht="14.25">
      <c r="A149" s="221"/>
      <c r="B149" s="221"/>
      <c r="C149" s="215"/>
      <c r="D149" s="216"/>
      <c r="E149" s="216">
        <v>689.79</v>
      </c>
    </row>
    <row r="150" spans="1:5" ht="14.25">
      <c r="A150" s="221"/>
      <c r="B150" s="221"/>
      <c r="C150" s="215"/>
      <c r="D150" s="216"/>
      <c r="E150" s="216">
        <v>11.65</v>
      </c>
    </row>
    <row r="151" spans="1:5" ht="14.25">
      <c r="A151" s="221"/>
      <c r="B151" s="221"/>
      <c r="C151" s="215"/>
      <c r="D151" s="216"/>
      <c r="E151" s="216">
        <v>12.08</v>
      </c>
    </row>
    <row r="152" spans="1:5" ht="14.25">
      <c r="A152" s="221"/>
      <c r="B152" s="221"/>
      <c r="C152" s="215"/>
      <c r="D152" s="216"/>
      <c r="E152" s="216">
        <v>11.95</v>
      </c>
    </row>
    <row r="153" spans="1:5" ht="14.25">
      <c r="A153" s="221"/>
      <c r="B153" s="221"/>
      <c r="C153" s="215"/>
      <c r="D153" s="216"/>
      <c r="E153" s="216">
        <v>126.41</v>
      </c>
    </row>
    <row r="154" spans="1:5" ht="14.25">
      <c r="A154" s="221"/>
      <c r="B154" s="221"/>
      <c r="C154" s="215"/>
      <c r="D154" s="216"/>
      <c r="E154" s="216">
        <v>95.36</v>
      </c>
    </row>
    <row r="155" spans="1:5" ht="14.25">
      <c r="A155" s="221"/>
      <c r="B155" s="221"/>
      <c r="C155" s="215"/>
      <c r="D155" s="216"/>
      <c r="E155" s="216">
        <v>708.4</v>
      </c>
    </row>
    <row r="156" spans="1:5" ht="15">
      <c r="A156" s="220"/>
      <c r="B156" s="220"/>
      <c r="C156" s="215"/>
      <c r="D156" s="216"/>
      <c r="E156" s="216"/>
    </row>
    <row r="157" spans="1:5" ht="14.25">
      <c r="A157" s="221"/>
      <c r="B157" s="221"/>
      <c r="C157" s="215"/>
      <c r="D157" s="216"/>
      <c r="E157" s="216">
        <v>877.18</v>
      </c>
    </row>
    <row r="158" spans="1:5" ht="14.25">
      <c r="A158" s="221"/>
      <c r="B158" s="221"/>
      <c r="C158" s="215"/>
      <c r="D158" s="216"/>
      <c r="E158" s="216">
        <v>802.85</v>
      </c>
    </row>
    <row r="159" spans="1:5" ht="14.25">
      <c r="A159" s="221"/>
      <c r="B159" s="221"/>
      <c r="C159" s="215"/>
      <c r="D159" s="216"/>
      <c r="E159" s="216">
        <v>827.05</v>
      </c>
    </row>
    <row r="160" spans="1:5" ht="14.25">
      <c r="A160" s="221"/>
      <c r="B160" s="221"/>
      <c r="C160" s="215"/>
      <c r="D160" s="216"/>
      <c r="E160" s="216">
        <v>853.47</v>
      </c>
    </row>
    <row r="161" spans="1:5" ht="14.25">
      <c r="A161" s="221"/>
      <c r="B161" s="221"/>
      <c r="C161" s="215"/>
      <c r="D161" s="216"/>
      <c r="E161" s="216">
        <v>11.65</v>
      </c>
    </row>
    <row r="162" spans="1:5" ht="14.25">
      <c r="A162" s="221"/>
      <c r="B162" s="221"/>
      <c r="C162" s="215"/>
      <c r="D162" s="216"/>
      <c r="E162" s="216">
        <v>625.28</v>
      </c>
    </row>
    <row r="163" spans="1:5" ht="14.25">
      <c r="A163" s="221"/>
      <c r="B163" s="221"/>
      <c r="C163" s="215"/>
      <c r="D163" s="216"/>
      <c r="E163" s="216">
        <v>650.02</v>
      </c>
    </row>
    <row r="164" spans="1:5" ht="14.25">
      <c r="A164" s="221"/>
      <c r="B164" s="221"/>
      <c r="C164" s="215"/>
      <c r="D164" s="216"/>
      <c r="E164" s="216">
        <v>669.7</v>
      </c>
    </row>
    <row r="165" spans="1:5" ht="14.25">
      <c r="A165" s="221"/>
      <c r="B165" s="221"/>
      <c r="C165" s="215"/>
      <c r="D165" s="216"/>
      <c r="E165" s="216">
        <v>12.08</v>
      </c>
    </row>
    <row r="166" spans="1:5" ht="14.25">
      <c r="A166" s="221"/>
      <c r="B166" s="221"/>
      <c r="C166" s="215"/>
      <c r="D166" s="216"/>
      <c r="E166" s="216">
        <v>11.95</v>
      </c>
    </row>
    <row r="167" spans="1:5" ht="14.25">
      <c r="A167" s="221"/>
      <c r="B167" s="221"/>
      <c r="C167" s="215"/>
      <c r="D167" s="216"/>
      <c r="E167" s="216">
        <v>98.69</v>
      </c>
    </row>
    <row r="168" spans="1:5" ht="14.25">
      <c r="A168" s="221"/>
      <c r="B168" s="221"/>
      <c r="C168" s="215"/>
      <c r="D168" s="216"/>
      <c r="E168" s="216">
        <v>117.17</v>
      </c>
    </row>
    <row r="169" spans="1:5" ht="15">
      <c r="A169" s="220"/>
      <c r="B169" s="220"/>
      <c r="C169" s="215"/>
      <c r="D169" s="216"/>
      <c r="E169" s="216"/>
    </row>
    <row r="170" spans="1:5" ht="14.25">
      <c r="A170" s="221"/>
      <c r="B170" s="221"/>
      <c r="C170" s="215"/>
      <c r="D170" s="216"/>
      <c r="E170" s="216">
        <v>113.14</v>
      </c>
    </row>
    <row r="171" spans="1:5" ht="15">
      <c r="A171" s="220"/>
      <c r="B171" s="220"/>
      <c r="C171" s="215"/>
      <c r="D171" s="216"/>
      <c r="E171" s="216"/>
    </row>
    <row r="172" spans="1:5" ht="14.25">
      <c r="A172" s="221"/>
      <c r="B172" s="221"/>
      <c r="C172" s="215"/>
      <c r="D172" s="216"/>
      <c r="E172" s="216">
        <v>120.59</v>
      </c>
    </row>
    <row r="173" spans="1:5" ht="14.25">
      <c r="A173" s="221"/>
      <c r="B173" s="221"/>
      <c r="C173" s="215"/>
      <c r="D173" s="216"/>
      <c r="E173" s="216">
        <v>137.83000000000001</v>
      </c>
    </row>
    <row r="174" spans="1:5" ht="15">
      <c r="A174" s="220"/>
      <c r="B174" s="220"/>
      <c r="C174" s="215"/>
      <c r="D174" s="216"/>
      <c r="E174" s="216"/>
    </row>
    <row r="175" spans="1:5" ht="14.25">
      <c r="A175" s="221"/>
      <c r="B175" s="221"/>
      <c r="C175" s="215"/>
      <c r="D175" s="216"/>
      <c r="E175" s="216">
        <v>64.12</v>
      </c>
    </row>
    <row r="176" spans="1:5" ht="15">
      <c r="A176" s="220"/>
      <c r="B176" s="220"/>
      <c r="C176" s="215"/>
      <c r="D176" s="216"/>
      <c r="E176" s="216"/>
    </row>
    <row r="177" spans="1:5" ht="14.25">
      <c r="A177" s="221"/>
      <c r="B177" s="221"/>
      <c r="C177" s="215"/>
      <c r="D177" s="219"/>
      <c r="E177" s="219">
        <v>2673.72</v>
      </c>
    </row>
    <row r="178" spans="1:5" ht="14.25">
      <c r="A178" s="221"/>
      <c r="B178" s="221"/>
      <c r="C178" s="215"/>
      <c r="D178" s="216"/>
      <c r="E178" s="216">
        <v>133.69</v>
      </c>
    </row>
    <row r="179" spans="1:5" ht="14.25">
      <c r="A179" s="221"/>
      <c r="B179" s="221"/>
      <c r="C179" s="215"/>
      <c r="D179" s="216"/>
      <c r="E179" s="216">
        <v>79.25</v>
      </c>
    </row>
    <row r="180" spans="1:5" ht="14.25">
      <c r="A180" s="221"/>
      <c r="B180" s="221"/>
      <c r="C180" s="215"/>
      <c r="D180" s="216"/>
      <c r="E180" s="216">
        <v>23.78</v>
      </c>
    </row>
    <row r="181" spans="1:5" ht="14.25">
      <c r="A181" s="221"/>
      <c r="B181" s="221"/>
      <c r="C181" s="215"/>
      <c r="D181" s="216"/>
      <c r="E181" s="216">
        <v>78.88</v>
      </c>
    </row>
    <row r="182" spans="1:5" ht="14.25">
      <c r="A182" s="221"/>
      <c r="B182" s="221"/>
      <c r="C182" s="215"/>
      <c r="D182" s="216"/>
      <c r="E182" s="216">
        <v>4.72</v>
      </c>
    </row>
    <row r="183" spans="1:5" ht="14.25">
      <c r="A183" s="221"/>
      <c r="B183" s="221"/>
      <c r="C183" s="215"/>
      <c r="D183" s="216"/>
      <c r="E183" s="216">
        <v>409.5</v>
      </c>
    </row>
    <row r="184" spans="1:5" ht="14.25">
      <c r="A184" s="221"/>
      <c r="B184" s="221"/>
      <c r="C184" s="215"/>
      <c r="D184" s="219"/>
      <c r="E184" s="219">
        <v>7651.26</v>
      </c>
    </row>
    <row r="185" spans="1:5" ht="14.25">
      <c r="A185" s="221"/>
      <c r="B185" s="221"/>
      <c r="C185" s="215"/>
      <c r="D185" s="216"/>
      <c r="E185" s="216">
        <v>87.05</v>
      </c>
    </row>
    <row r="186" spans="1:5" ht="14.25">
      <c r="A186" s="221"/>
      <c r="B186" s="221"/>
      <c r="C186" s="215"/>
      <c r="D186" s="216"/>
      <c r="E186" s="216">
        <v>13.79</v>
      </c>
    </row>
    <row r="187" spans="1:5" ht="14.25">
      <c r="A187" s="221"/>
      <c r="B187" s="221"/>
      <c r="C187" s="215"/>
      <c r="D187" s="219"/>
      <c r="E187" s="219">
        <v>3468.11</v>
      </c>
    </row>
    <row r="188" spans="1:5" ht="14.25">
      <c r="A188" s="221"/>
      <c r="B188" s="221"/>
      <c r="C188" s="215"/>
      <c r="D188" s="216"/>
      <c r="E188" s="216">
        <v>81.89</v>
      </c>
    </row>
    <row r="189" spans="1:5" ht="15">
      <c r="A189" s="220"/>
      <c r="B189" s="220"/>
      <c r="C189" s="215"/>
      <c r="D189" s="216"/>
      <c r="E189" s="216"/>
    </row>
    <row r="190" spans="1:5" ht="14.25">
      <c r="A190" s="221"/>
      <c r="B190" s="221"/>
      <c r="C190" s="215"/>
      <c r="D190" s="216"/>
      <c r="E190" s="216">
        <v>667.38</v>
      </c>
    </row>
    <row r="191" spans="1:5" ht="14.25">
      <c r="A191" s="221"/>
      <c r="B191" s="221"/>
      <c r="C191" s="215"/>
      <c r="D191" s="216"/>
      <c r="E191" s="219">
        <v>1070.8800000000001</v>
      </c>
    </row>
    <row r="192" spans="1:5" ht="14.25">
      <c r="A192" s="221"/>
      <c r="B192" s="221"/>
      <c r="C192" s="215"/>
      <c r="D192" s="219"/>
      <c r="E192" s="219">
        <v>1522.02</v>
      </c>
    </row>
    <row r="193" spans="1:5" ht="14.25">
      <c r="A193" s="221"/>
      <c r="B193" s="221"/>
      <c r="C193" s="215"/>
      <c r="D193" s="219"/>
      <c r="E193" s="219">
        <v>2012.51</v>
      </c>
    </row>
    <row r="194" spans="1:5" ht="15">
      <c r="A194" s="220"/>
      <c r="B194" s="220"/>
      <c r="C194" s="215"/>
      <c r="D194" s="216"/>
      <c r="E194" s="216"/>
    </row>
    <row r="195" spans="1:5" ht="15">
      <c r="A195" s="220"/>
      <c r="B195" s="220"/>
      <c r="C195" s="215"/>
      <c r="D195" s="216"/>
      <c r="E195" s="216"/>
    </row>
    <row r="196" spans="1:5" ht="14.25">
      <c r="A196" s="221"/>
      <c r="B196" s="221"/>
      <c r="C196" s="215"/>
      <c r="D196" s="216"/>
      <c r="E196" s="216">
        <v>173.57</v>
      </c>
    </row>
    <row r="197" spans="1:5" ht="14.25">
      <c r="A197" s="221"/>
      <c r="B197" s="221"/>
      <c r="C197" s="215"/>
      <c r="D197" s="216"/>
      <c r="E197" s="216">
        <v>548.16</v>
      </c>
    </row>
    <row r="198" spans="1:5" ht="14.25">
      <c r="A198" s="221"/>
      <c r="B198" s="221"/>
      <c r="C198" s="215"/>
      <c r="D198" s="216"/>
      <c r="E198" s="216">
        <v>201.5</v>
      </c>
    </row>
    <row r="199" spans="1:5" ht="15">
      <c r="A199" s="220"/>
      <c r="B199" s="220"/>
      <c r="C199" s="215"/>
      <c r="D199" s="216"/>
      <c r="E199" s="216"/>
    </row>
    <row r="200" spans="1:5" ht="14.25">
      <c r="A200" s="221"/>
      <c r="B200" s="221"/>
      <c r="C200" s="215"/>
      <c r="D200" s="216"/>
      <c r="E200" s="216">
        <v>149.83000000000001</v>
      </c>
    </row>
    <row r="201" spans="1:5" ht="14.25">
      <c r="A201" s="221"/>
      <c r="B201" s="221"/>
      <c r="C201" s="215"/>
      <c r="D201" s="216"/>
      <c r="E201" s="216">
        <v>496.25</v>
      </c>
    </row>
    <row r="202" spans="1:5" ht="14.25">
      <c r="A202" s="221"/>
      <c r="B202" s="221"/>
      <c r="C202" s="215"/>
      <c r="D202" s="216"/>
      <c r="E202" s="216">
        <v>437.56</v>
      </c>
    </row>
    <row r="203" spans="1:5" ht="14.25">
      <c r="A203" s="221"/>
      <c r="B203" s="221"/>
      <c r="C203" s="215"/>
      <c r="D203" s="216"/>
      <c r="E203" s="216">
        <v>454.6</v>
      </c>
    </row>
    <row r="204" spans="1:5" ht="14.25">
      <c r="A204" s="221"/>
      <c r="B204" s="221"/>
      <c r="C204" s="215"/>
      <c r="D204" s="216"/>
      <c r="E204" s="216">
        <v>132.96</v>
      </c>
    </row>
    <row r="205" spans="1:5" ht="15">
      <c r="A205" s="220"/>
      <c r="B205" s="220"/>
      <c r="C205" s="215"/>
      <c r="D205" s="216"/>
      <c r="E205" s="216"/>
    </row>
    <row r="206" spans="1:5" ht="14.25">
      <c r="A206" s="221"/>
      <c r="B206" s="221"/>
      <c r="C206" s="215"/>
      <c r="D206" s="216"/>
      <c r="E206" s="216">
        <v>9.9</v>
      </c>
    </row>
    <row r="207" spans="1:5" ht="14.25">
      <c r="A207" s="221"/>
      <c r="B207" s="221"/>
      <c r="C207" s="215"/>
      <c r="D207" s="216"/>
      <c r="E207" s="216">
        <v>80.83</v>
      </c>
    </row>
    <row r="208" spans="1:5" ht="15">
      <c r="A208" s="220"/>
      <c r="B208" s="220"/>
      <c r="C208" s="215"/>
      <c r="D208" s="216"/>
      <c r="E208" s="216"/>
    </row>
    <row r="209" spans="1:5" ht="14.25">
      <c r="A209" s="221"/>
      <c r="B209" s="221"/>
      <c r="C209" s="215"/>
      <c r="D209" s="216"/>
      <c r="E209" s="216">
        <v>127.53</v>
      </c>
    </row>
    <row r="210" spans="1:5" ht="14.25">
      <c r="A210" s="221"/>
      <c r="B210" s="221"/>
      <c r="C210" s="215"/>
      <c r="D210" s="216"/>
      <c r="E210" s="216">
        <v>245.71</v>
      </c>
    </row>
    <row r="211" spans="1:5" ht="14.25">
      <c r="A211" s="221"/>
      <c r="B211" s="221"/>
      <c r="C211" s="215"/>
      <c r="D211" s="216"/>
      <c r="E211" s="216">
        <v>88.5</v>
      </c>
    </row>
    <row r="212" spans="1:5" ht="15">
      <c r="A212" s="220"/>
      <c r="B212" s="220"/>
      <c r="C212" s="215"/>
      <c r="D212" s="216"/>
      <c r="E212" s="216"/>
    </row>
    <row r="213" spans="1:5" ht="14.25">
      <c r="A213" s="221"/>
      <c r="B213" s="221"/>
      <c r="C213" s="215"/>
      <c r="D213" s="216"/>
      <c r="E213" s="216">
        <v>65.73</v>
      </c>
    </row>
    <row r="214" spans="1:5" ht="14.25">
      <c r="A214" s="221"/>
      <c r="B214" s="221"/>
      <c r="C214" s="215"/>
      <c r="D214" s="216"/>
      <c r="E214" s="216">
        <v>81.28</v>
      </c>
    </row>
    <row r="215" spans="1:5" ht="14.25">
      <c r="A215" s="221"/>
      <c r="B215" s="221"/>
      <c r="C215" s="215"/>
      <c r="D215" s="216"/>
      <c r="E215" s="216">
        <v>97.5</v>
      </c>
    </row>
    <row r="216" spans="1:5" ht="14.25">
      <c r="A216" s="221"/>
      <c r="B216" s="221"/>
      <c r="C216" s="215"/>
      <c r="D216" s="216"/>
      <c r="E216" s="216">
        <v>78.25</v>
      </c>
    </row>
    <row r="217" spans="1:5" ht="14.25">
      <c r="A217" s="221"/>
      <c r="B217" s="221"/>
      <c r="C217" s="215"/>
      <c r="D217" s="216"/>
      <c r="E217" s="216">
        <v>63</v>
      </c>
    </row>
    <row r="218" spans="1:5" ht="14.25">
      <c r="A218" s="221"/>
      <c r="B218" s="221"/>
      <c r="C218" s="215"/>
      <c r="D218" s="216"/>
      <c r="E218" s="216">
        <v>138.27000000000001</v>
      </c>
    </row>
    <row r="219" spans="1:5" ht="14.25">
      <c r="A219" s="221"/>
      <c r="B219" s="221"/>
      <c r="C219" s="215"/>
      <c r="D219" s="216"/>
      <c r="E219" s="216">
        <v>109.6</v>
      </c>
    </row>
    <row r="220" spans="1:5" ht="15">
      <c r="A220" s="220"/>
      <c r="B220" s="220"/>
      <c r="C220" s="215"/>
      <c r="D220" s="216"/>
      <c r="E220" s="216"/>
    </row>
    <row r="221" spans="1:5" ht="15">
      <c r="A221" s="220"/>
      <c r="B221" s="220"/>
      <c r="C221" s="215"/>
      <c r="D221" s="216"/>
      <c r="E221" s="216"/>
    </row>
    <row r="222" spans="1:5" ht="14.25">
      <c r="A222" s="221"/>
      <c r="B222" s="221"/>
      <c r="C222" s="215"/>
      <c r="D222" s="216"/>
      <c r="E222" s="216">
        <v>418.85</v>
      </c>
    </row>
    <row r="223" spans="1:5" ht="14.25">
      <c r="A223" s="221"/>
      <c r="B223" s="221"/>
      <c r="C223" s="215"/>
      <c r="D223" s="216"/>
      <c r="E223" s="216">
        <v>418.85</v>
      </c>
    </row>
    <row r="224" spans="1:5" ht="14.25">
      <c r="A224" s="221"/>
      <c r="B224" s="221"/>
      <c r="C224" s="215"/>
      <c r="D224" s="216"/>
      <c r="E224" s="216">
        <v>418.85</v>
      </c>
    </row>
    <row r="225" spans="1:5" ht="14.25">
      <c r="A225" s="221"/>
      <c r="B225" s="221"/>
      <c r="C225" s="215"/>
      <c r="D225" s="216"/>
      <c r="E225" s="216">
        <v>20.48</v>
      </c>
    </row>
    <row r="226" spans="1:5" ht="14.25">
      <c r="A226" s="221"/>
      <c r="B226" s="221"/>
      <c r="C226" s="215"/>
      <c r="D226" s="216"/>
      <c r="E226" s="216">
        <v>425.85</v>
      </c>
    </row>
    <row r="227" spans="1:5" ht="14.25">
      <c r="A227" s="221"/>
      <c r="B227" s="221"/>
      <c r="C227" s="215"/>
      <c r="D227" s="216"/>
      <c r="E227" s="216">
        <v>95.11</v>
      </c>
    </row>
    <row r="228" spans="1:5" ht="14.25">
      <c r="A228" s="221"/>
      <c r="B228" s="221"/>
      <c r="C228" s="215"/>
      <c r="D228" s="216"/>
      <c r="E228" s="216">
        <v>67.010000000000005</v>
      </c>
    </row>
    <row r="229" spans="1:5" ht="14.25">
      <c r="A229" s="221"/>
      <c r="B229" s="221"/>
      <c r="C229" s="215"/>
      <c r="D229" s="216"/>
      <c r="E229" s="216">
        <v>24.23</v>
      </c>
    </row>
    <row r="230" spans="1:5" ht="15">
      <c r="A230" s="220"/>
      <c r="B230" s="220"/>
      <c r="C230" s="215"/>
      <c r="D230" s="216"/>
      <c r="E230" s="216"/>
    </row>
    <row r="231" spans="1:5" ht="14.25">
      <c r="A231" s="221"/>
      <c r="B231" s="221"/>
      <c r="C231" s="215"/>
      <c r="D231" s="216"/>
      <c r="E231" s="216">
        <v>10.91</v>
      </c>
    </row>
    <row r="232" spans="1:5" ht="14.25">
      <c r="A232" s="221"/>
      <c r="B232" s="221"/>
      <c r="C232" s="215"/>
      <c r="D232" s="216"/>
      <c r="E232" s="216">
        <v>126.7</v>
      </c>
    </row>
    <row r="233" spans="1:5" ht="14.25">
      <c r="A233" s="221"/>
      <c r="B233" s="221"/>
      <c r="C233" s="215"/>
      <c r="D233" s="216"/>
      <c r="E233" s="216">
        <v>348.84</v>
      </c>
    </row>
    <row r="234" spans="1:5" ht="14.25">
      <c r="A234" s="221"/>
      <c r="B234" s="221"/>
      <c r="C234" s="215"/>
      <c r="D234" s="216"/>
      <c r="E234" s="216">
        <v>84.78</v>
      </c>
    </row>
    <row r="235" spans="1:5" ht="14.25">
      <c r="A235" s="221"/>
      <c r="B235" s="221"/>
      <c r="C235" s="215"/>
      <c r="D235" s="216"/>
      <c r="E235" s="216">
        <v>200.14</v>
      </c>
    </row>
    <row r="236" spans="1:5" ht="14.25">
      <c r="A236" s="221"/>
      <c r="B236" s="221"/>
      <c r="C236" s="215"/>
      <c r="D236" s="216"/>
      <c r="E236" s="216">
        <v>81.53</v>
      </c>
    </row>
    <row r="237" spans="1:5" ht="14.25">
      <c r="A237" s="221"/>
      <c r="B237" s="221"/>
      <c r="C237" s="215"/>
      <c r="D237" s="216"/>
      <c r="E237" s="216">
        <v>112.67</v>
      </c>
    </row>
    <row r="238" spans="1:5" ht="14.25">
      <c r="A238" s="221"/>
      <c r="B238" s="221"/>
      <c r="C238" s="215"/>
      <c r="D238" s="216"/>
      <c r="E238" s="216">
        <v>49.3</v>
      </c>
    </row>
    <row r="239" spans="1:5" ht="15">
      <c r="A239" s="220"/>
      <c r="B239" s="220"/>
      <c r="C239" s="215"/>
      <c r="D239" s="216"/>
      <c r="E239" s="216"/>
    </row>
    <row r="240" spans="1:5" ht="14.25">
      <c r="A240" s="221"/>
      <c r="B240" s="221"/>
      <c r="C240" s="215"/>
      <c r="D240" s="219"/>
      <c r="E240" s="219">
        <v>1128.69</v>
      </c>
    </row>
    <row r="241" spans="1:5" ht="14.25">
      <c r="A241" s="221"/>
      <c r="B241" s="221"/>
      <c r="C241" s="215"/>
      <c r="D241" s="219"/>
      <c r="E241" s="219">
        <v>1154.47</v>
      </c>
    </row>
    <row r="242" spans="1:5" ht="14.25">
      <c r="A242" s="221"/>
      <c r="B242" s="221"/>
      <c r="C242" s="215"/>
      <c r="D242" s="219"/>
      <c r="E242" s="219">
        <v>1165.24</v>
      </c>
    </row>
    <row r="243" spans="1:5" ht="14.25">
      <c r="A243" s="221"/>
      <c r="B243" s="221"/>
      <c r="C243" s="215"/>
      <c r="D243" s="219"/>
      <c r="E243" s="219">
        <v>1216.74</v>
      </c>
    </row>
    <row r="244" spans="1:5" ht="15">
      <c r="A244" s="220"/>
      <c r="B244" s="220"/>
      <c r="C244" s="215"/>
      <c r="D244" s="216"/>
      <c r="E244" s="216"/>
    </row>
    <row r="245" spans="1:5" ht="14.25">
      <c r="A245" s="221"/>
      <c r="B245" s="221"/>
      <c r="C245" s="215"/>
      <c r="D245" s="219"/>
      <c r="E245" s="216">
        <v>982.7</v>
      </c>
    </row>
    <row r="246" spans="1:5" ht="14.25">
      <c r="A246" s="221"/>
      <c r="B246" s="221"/>
      <c r="C246" s="215"/>
      <c r="D246" s="219"/>
      <c r="E246" s="216">
        <v>982.7</v>
      </c>
    </row>
    <row r="247" spans="1:5" ht="14.25">
      <c r="A247" s="221"/>
      <c r="B247" s="221"/>
      <c r="C247" s="215"/>
      <c r="D247" s="219"/>
      <c r="E247" s="216">
        <v>982.7</v>
      </c>
    </row>
    <row r="248" spans="1:5" ht="14.25">
      <c r="A248" s="221"/>
      <c r="B248" s="221"/>
      <c r="C248" s="215"/>
      <c r="D248" s="219"/>
      <c r="E248" s="216">
        <v>982.7</v>
      </c>
    </row>
    <row r="249" spans="1:5" ht="15">
      <c r="A249" s="220"/>
      <c r="B249" s="220"/>
      <c r="C249" s="215"/>
      <c r="D249" s="216"/>
      <c r="E249" s="216"/>
    </row>
    <row r="250" spans="1:5" ht="14.25">
      <c r="A250" s="221"/>
      <c r="B250" s="221"/>
      <c r="C250" s="215"/>
      <c r="D250" s="216"/>
      <c r="E250" s="216">
        <v>884.94</v>
      </c>
    </row>
    <row r="251" spans="1:5" ht="14.25">
      <c r="A251" s="221"/>
      <c r="B251" s="221"/>
      <c r="C251" s="215"/>
      <c r="D251" s="219"/>
      <c r="E251" s="216">
        <v>987.94</v>
      </c>
    </row>
    <row r="252" spans="1:5" ht="14.25">
      <c r="A252" s="221"/>
      <c r="B252" s="221"/>
      <c r="C252" s="215"/>
      <c r="D252" s="219"/>
      <c r="E252" s="219">
        <v>1072.94</v>
      </c>
    </row>
    <row r="253" spans="1:5" ht="15">
      <c r="A253" s="220"/>
      <c r="B253" s="220"/>
      <c r="C253" s="215"/>
      <c r="D253" s="216"/>
      <c r="E253" s="216"/>
    </row>
    <row r="254" spans="1:5" ht="14.25">
      <c r="A254" s="221"/>
      <c r="B254" s="221"/>
      <c r="C254" s="215"/>
      <c r="D254" s="219"/>
      <c r="E254" s="219">
        <v>1436.54</v>
      </c>
    </row>
    <row r="255" spans="1:5" ht="14.25">
      <c r="A255" s="221"/>
      <c r="B255" s="221"/>
      <c r="C255" s="215"/>
      <c r="D255" s="219"/>
      <c r="E255" s="219">
        <v>1449.81</v>
      </c>
    </row>
    <row r="256" spans="1:5" ht="14.25">
      <c r="A256" s="221"/>
      <c r="B256" s="221"/>
      <c r="C256" s="215"/>
      <c r="D256" s="219"/>
      <c r="E256" s="219">
        <v>1532.31</v>
      </c>
    </row>
    <row r="257" spans="1:5" ht="15">
      <c r="A257" s="220"/>
      <c r="B257" s="220"/>
      <c r="C257" s="215"/>
      <c r="D257" s="216"/>
      <c r="E257" s="216"/>
    </row>
    <row r="258" spans="1:5" ht="14.25">
      <c r="A258" s="221"/>
      <c r="B258" s="221"/>
      <c r="C258" s="215"/>
      <c r="D258" s="216"/>
      <c r="E258" s="216">
        <v>100.44</v>
      </c>
    </row>
    <row r="259" spans="1:5" ht="14.25">
      <c r="A259" s="221"/>
      <c r="B259" s="221"/>
      <c r="C259" s="215"/>
      <c r="D259" s="216"/>
      <c r="E259" s="216">
        <v>322.58</v>
      </c>
    </row>
    <row r="260" spans="1:5" ht="14.25">
      <c r="A260" s="221"/>
      <c r="B260" s="221"/>
      <c r="C260" s="215"/>
      <c r="D260" s="216"/>
      <c r="E260" s="216">
        <v>173.88</v>
      </c>
    </row>
    <row r="261" spans="1:5" ht="14.25">
      <c r="A261" s="221"/>
      <c r="B261" s="221"/>
      <c r="C261" s="215"/>
      <c r="D261" s="216"/>
      <c r="E261" s="216">
        <v>74.31</v>
      </c>
    </row>
    <row r="262" spans="1:5" ht="14.25">
      <c r="A262" s="221"/>
      <c r="B262" s="221"/>
      <c r="C262" s="215"/>
      <c r="D262" s="216"/>
      <c r="E262" s="216">
        <v>71.73</v>
      </c>
    </row>
    <row r="263" spans="1:5" ht="14.25">
      <c r="A263" s="221"/>
      <c r="B263" s="221"/>
      <c r="C263" s="215"/>
      <c r="D263" s="216"/>
      <c r="E263" s="216">
        <v>9.6300000000000008</v>
      </c>
    </row>
    <row r="264" spans="1:5" ht="14.25">
      <c r="A264" s="221"/>
      <c r="B264" s="221"/>
      <c r="C264" s="215"/>
      <c r="D264" s="216"/>
      <c r="E264" s="216">
        <v>43.9</v>
      </c>
    </row>
    <row r="265" spans="1:5" ht="14.25">
      <c r="A265" s="221"/>
      <c r="B265" s="221"/>
      <c r="C265" s="215"/>
      <c r="D265" s="216"/>
      <c r="E265" s="216">
        <v>67.75</v>
      </c>
    </row>
    <row r="266" spans="1:5" ht="14.25">
      <c r="A266" s="221"/>
      <c r="B266" s="221"/>
      <c r="C266" s="215"/>
      <c r="D266" s="216"/>
      <c r="E266" s="216">
        <v>2.88</v>
      </c>
    </row>
    <row r="267" spans="1:5" ht="14.25">
      <c r="A267" s="221"/>
      <c r="B267" s="221"/>
      <c r="C267" s="215"/>
      <c r="D267" s="216"/>
      <c r="E267" s="216">
        <v>14.03</v>
      </c>
    </row>
    <row r="268" spans="1:5" ht="15">
      <c r="A268" s="220"/>
      <c r="B268" s="220"/>
      <c r="C268" s="215"/>
      <c r="D268" s="216"/>
      <c r="E268" s="216"/>
    </row>
    <row r="269" spans="1:5" ht="14.25">
      <c r="A269" s="221"/>
      <c r="B269" s="221"/>
      <c r="C269" s="215"/>
      <c r="D269" s="216"/>
      <c r="E269" s="216">
        <v>808.29</v>
      </c>
    </row>
    <row r="270" spans="1:5" ht="14.25">
      <c r="A270" s="221"/>
      <c r="B270" s="221"/>
      <c r="C270" s="215"/>
      <c r="D270" s="216"/>
      <c r="E270" s="216">
        <v>808.29</v>
      </c>
    </row>
    <row r="271" spans="1:5" ht="15">
      <c r="A271" s="220"/>
      <c r="B271" s="220"/>
      <c r="C271" s="215"/>
      <c r="D271" s="216"/>
      <c r="E271" s="216"/>
    </row>
    <row r="272" spans="1:5" ht="14.25">
      <c r="A272" s="221"/>
      <c r="B272" s="221"/>
      <c r="C272" s="215"/>
      <c r="D272" s="219"/>
      <c r="E272" s="219">
        <v>1859.88</v>
      </c>
    </row>
    <row r="273" spans="1:5" ht="14.25">
      <c r="A273" s="221"/>
      <c r="B273" s="221"/>
      <c r="C273" s="215"/>
      <c r="D273" s="219"/>
      <c r="E273" s="219">
        <v>1917</v>
      </c>
    </row>
    <row r="274" spans="1:5" ht="14.25">
      <c r="A274" s="221"/>
      <c r="B274" s="221"/>
      <c r="C274" s="215"/>
      <c r="D274" s="219"/>
      <c r="E274" s="219">
        <v>1993.31</v>
      </c>
    </row>
    <row r="275" spans="1:5" ht="14.25">
      <c r="A275" s="221"/>
      <c r="B275" s="221"/>
      <c r="C275" s="215"/>
      <c r="D275" s="219"/>
      <c r="E275" s="219">
        <v>2093.9899999999998</v>
      </c>
    </row>
    <row r="276" spans="1:5" ht="14.25">
      <c r="A276" s="221"/>
      <c r="B276" s="221"/>
      <c r="C276" s="215"/>
      <c r="D276" s="219"/>
      <c r="E276" s="219">
        <v>3609.22</v>
      </c>
    </row>
    <row r="277" spans="1:5" ht="15">
      <c r="A277" s="220"/>
      <c r="B277" s="220"/>
      <c r="C277" s="215"/>
      <c r="D277" s="216"/>
      <c r="E277" s="216"/>
    </row>
    <row r="278" spans="1:5" ht="15">
      <c r="A278" s="220"/>
      <c r="B278" s="220"/>
      <c r="C278" s="215"/>
      <c r="D278" s="216"/>
      <c r="E278" s="216"/>
    </row>
    <row r="279" spans="1:5" ht="14.25">
      <c r="A279" s="221"/>
      <c r="B279" s="221"/>
      <c r="C279" s="215"/>
      <c r="D279" s="216"/>
      <c r="E279" s="216">
        <v>704.98</v>
      </c>
    </row>
    <row r="280" spans="1:5" ht="14.25">
      <c r="A280" s="221"/>
      <c r="B280" s="221"/>
      <c r="C280" s="215"/>
      <c r="D280" s="216"/>
      <c r="E280" s="216">
        <v>141.25</v>
      </c>
    </row>
    <row r="281" spans="1:5" ht="14.25">
      <c r="A281" s="221"/>
      <c r="B281" s="221"/>
      <c r="C281" s="215"/>
      <c r="D281" s="216"/>
      <c r="E281" s="216">
        <v>618.84</v>
      </c>
    </row>
    <row r="282" spans="1:5" ht="14.25">
      <c r="A282" s="221"/>
      <c r="B282" s="221"/>
      <c r="C282" s="215"/>
      <c r="D282" s="216"/>
      <c r="E282" s="216">
        <v>374.16</v>
      </c>
    </row>
    <row r="283" spans="1:5" ht="14.25">
      <c r="A283" s="221"/>
      <c r="B283" s="221"/>
      <c r="C283" s="215"/>
      <c r="D283" s="216"/>
      <c r="E283" s="216">
        <v>756.34</v>
      </c>
    </row>
    <row r="284" spans="1:5" ht="14.25">
      <c r="A284" s="221"/>
      <c r="B284" s="221"/>
      <c r="C284" s="215"/>
      <c r="D284" s="216"/>
      <c r="E284" s="216">
        <v>856.72</v>
      </c>
    </row>
    <row r="285" spans="1:5" ht="15">
      <c r="A285" s="220"/>
      <c r="B285" s="220"/>
      <c r="C285" s="215"/>
      <c r="D285" s="216"/>
      <c r="E285" s="216"/>
    </row>
    <row r="286" spans="1:5" ht="14.25">
      <c r="A286" s="221"/>
      <c r="B286" s="221"/>
      <c r="C286" s="215"/>
      <c r="D286" s="216"/>
      <c r="E286" s="216">
        <v>520.33000000000004</v>
      </c>
    </row>
    <row r="287" spans="1:5" ht="14.25">
      <c r="A287" s="221"/>
      <c r="B287" s="221"/>
      <c r="C287" s="215"/>
      <c r="D287" s="216"/>
      <c r="E287" s="216">
        <v>609.38</v>
      </c>
    </row>
    <row r="288" spans="1:5" ht="14.25">
      <c r="A288" s="221"/>
      <c r="B288" s="221"/>
      <c r="C288" s="215"/>
      <c r="D288" s="216"/>
      <c r="E288" s="216">
        <v>460.51</v>
      </c>
    </row>
    <row r="289" spans="1:5" ht="14.25">
      <c r="A289" s="221"/>
      <c r="B289" s="221"/>
      <c r="C289" s="215"/>
      <c r="D289" s="219"/>
      <c r="E289" s="216">
        <v>949.4</v>
      </c>
    </row>
    <row r="290" spans="1:5" ht="14.25">
      <c r="A290" s="221"/>
      <c r="B290" s="221"/>
      <c r="C290" s="215"/>
      <c r="D290" s="216"/>
      <c r="E290" s="216">
        <v>285.79000000000002</v>
      </c>
    </row>
    <row r="291" spans="1:5" ht="15">
      <c r="A291" s="220"/>
      <c r="B291" s="220"/>
      <c r="C291" s="215"/>
      <c r="D291" s="216"/>
      <c r="E291" s="216"/>
    </row>
    <row r="292" spans="1:5" ht="14.25">
      <c r="A292" s="221"/>
      <c r="B292" s="221"/>
      <c r="C292" s="215"/>
      <c r="D292" s="216"/>
      <c r="E292" s="216">
        <v>23.78</v>
      </c>
    </row>
    <row r="293" spans="1:5" ht="15">
      <c r="A293" s="220"/>
      <c r="B293" s="220"/>
      <c r="C293" s="215"/>
      <c r="D293" s="216"/>
      <c r="E293" s="216"/>
    </row>
    <row r="294" spans="1:5" ht="15">
      <c r="A294" s="220"/>
      <c r="B294" s="220"/>
      <c r="C294" s="215"/>
      <c r="D294" s="216"/>
      <c r="E294" s="216"/>
    </row>
    <row r="295" spans="1:5" ht="14.25">
      <c r="A295" s="221"/>
      <c r="B295" s="221"/>
      <c r="C295" s="215"/>
      <c r="D295" s="216"/>
      <c r="E295" s="216">
        <v>315.7</v>
      </c>
    </row>
    <row r="296" spans="1:5" ht="14.25">
      <c r="A296" s="221"/>
      <c r="B296" s="221"/>
      <c r="C296" s="215"/>
      <c r="D296" s="216"/>
      <c r="E296" s="216">
        <v>303.81</v>
      </c>
    </row>
    <row r="297" spans="1:5" ht="14.25">
      <c r="A297" s="221"/>
      <c r="B297" s="221"/>
      <c r="C297" s="215"/>
      <c r="D297" s="219"/>
      <c r="E297" s="219">
        <v>1815.83</v>
      </c>
    </row>
    <row r="298" spans="1:5" ht="15">
      <c r="A298" s="220"/>
      <c r="B298" s="220"/>
      <c r="C298" s="215"/>
      <c r="D298" s="216"/>
      <c r="E298" s="216"/>
    </row>
    <row r="299" spans="1:5" ht="14.25">
      <c r="A299" s="221"/>
      <c r="B299" s="221"/>
      <c r="C299" s="215"/>
      <c r="D299" s="216"/>
      <c r="E299" s="216">
        <v>660.36</v>
      </c>
    </row>
    <row r="300" spans="1:5" ht="14.25">
      <c r="A300" s="221"/>
      <c r="B300" s="221"/>
      <c r="C300" s="215"/>
      <c r="D300" s="216"/>
      <c r="E300" s="216">
        <v>842.88</v>
      </c>
    </row>
    <row r="301" spans="1:5" ht="14.25">
      <c r="A301" s="221"/>
      <c r="B301" s="221"/>
      <c r="C301" s="215"/>
      <c r="D301" s="216"/>
      <c r="E301" s="216">
        <v>688.28</v>
      </c>
    </row>
    <row r="302" spans="1:5" ht="15">
      <c r="A302" s="220"/>
      <c r="B302" s="220"/>
      <c r="C302" s="215"/>
      <c r="D302" s="216"/>
      <c r="E302" s="216"/>
    </row>
    <row r="303" spans="1:5" ht="15">
      <c r="A303" s="220"/>
      <c r="B303" s="220"/>
      <c r="C303" s="215"/>
      <c r="D303" s="216"/>
      <c r="E303" s="216"/>
    </row>
    <row r="304" spans="1:5" ht="14.25">
      <c r="A304" s="221"/>
      <c r="B304" s="221"/>
      <c r="C304" s="215"/>
      <c r="D304" s="216"/>
      <c r="E304" s="216">
        <v>205.47</v>
      </c>
    </row>
    <row r="305" spans="1:5" ht="14.25">
      <c r="A305" s="221"/>
      <c r="B305" s="221"/>
      <c r="C305" s="215"/>
      <c r="D305" s="216"/>
      <c r="E305" s="216">
        <v>108.24</v>
      </c>
    </row>
    <row r="306" spans="1:5" ht="14.25">
      <c r="A306" s="221"/>
      <c r="B306" s="221"/>
      <c r="C306" s="215"/>
      <c r="D306" s="216"/>
      <c r="E306" s="216">
        <v>109.63</v>
      </c>
    </row>
    <row r="307" spans="1:5" ht="14.25">
      <c r="A307" s="221"/>
      <c r="B307" s="221"/>
      <c r="C307" s="215"/>
      <c r="D307" s="216"/>
      <c r="E307" s="216">
        <v>442.55</v>
      </c>
    </row>
    <row r="308" spans="1:5" ht="14.25">
      <c r="A308" s="221"/>
      <c r="B308" s="221"/>
      <c r="C308" s="215"/>
      <c r="D308" s="216"/>
      <c r="E308" s="216">
        <v>274.81</v>
      </c>
    </row>
    <row r="309" spans="1:5" ht="15">
      <c r="A309" s="220"/>
      <c r="B309" s="220"/>
      <c r="C309" s="215"/>
      <c r="D309" s="216"/>
      <c r="E309" s="216"/>
    </row>
    <row r="310" spans="1:5" ht="14.25">
      <c r="A310" s="221"/>
      <c r="B310" s="221"/>
      <c r="C310" s="215"/>
      <c r="D310" s="216"/>
      <c r="E310" s="216">
        <v>62.65</v>
      </c>
    </row>
    <row r="311" spans="1:5" ht="14.25">
      <c r="A311" s="221"/>
      <c r="B311" s="221"/>
      <c r="C311" s="215"/>
      <c r="D311" s="216"/>
      <c r="E311" s="216">
        <v>91.72</v>
      </c>
    </row>
    <row r="312" spans="1:5" ht="14.25">
      <c r="A312" s="221"/>
      <c r="B312" s="221"/>
      <c r="C312" s="215"/>
      <c r="D312" s="216"/>
      <c r="E312" s="216">
        <v>99</v>
      </c>
    </row>
    <row r="313" spans="1:5" ht="14.25">
      <c r="A313" s="221"/>
      <c r="B313" s="221"/>
      <c r="C313" s="215"/>
      <c r="D313" s="216"/>
      <c r="E313" s="216">
        <v>168.07</v>
      </c>
    </row>
    <row r="314" spans="1:5" ht="14.25">
      <c r="A314" s="221"/>
      <c r="B314" s="221"/>
      <c r="C314" s="215"/>
      <c r="D314" s="216"/>
      <c r="E314" s="216">
        <v>122.77</v>
      </c>
    </row>
    <row r="315" spans="1:5" ht="14.25">
      <c r="A315" s="221"/>
      <c r="B315" s="221"/>
      <c r="C315" s="215"/>
      <c r="D315" s="216"/>
      <c r="E315" s="216">
        <v>34.36</v>
      </c>
    </row>
    <row r="316" spans="1:5" ht="14.25">
      <c r="A316" s="221"/>
      <c r="B316" s="221"/>
      <c r="C316" s="215"/>
      <c r="D316" s="216"/>
      <c r="E316" s="216">
        <v>98.73</v>
      </c>
    </row>
    <row r="317" spans="1:5" ht="14.25">
      <c r="A317" s="221"/>
      <c r="B317" s="221"/>
      <c r="C317" s="215"/>
      <c r="D317" s="216"/>
      <c r="E317" s="216">
        <v>94.83</v>
      </c>
    </row>
    <row r="318" spans="1:5" ht="14.25">
      <c r="A318" s="221"/>
      <c r="B318" s="221"/>
      <c r="C318" s="215"/>
      <c r="D318" s="216"/>
      <c r="E318" s="216">
        <v>102.01</v>
      </c>
    </row>
    <row r="319" spans="1:5" ht="15">
      <c r="A319" s="220"/>
      <c r="B319" s="220"/>
      <c r="C319" s="215"/>
      <c r="D319" s="216"/>
      <c r="E319" s="216"/>
    </row>
    <row r="320" spans="1:5" ht="14.25">
      <c r="A320" s="221"/>
      <c r="B320" s="221"/>
      <c r="C320" s="215"/>
      <c r="D320" s="216"/>
      <c r="E320" s="216">
        <v>111.72</v>
      </c>
    </row>
    <row r="321" spans="1:5" ht="14.25">
      <c r="A321" s="221"/>
      <c r="B321" s="221"/>
      <c r="C321" s="215"/>
      <c r="D321" s="216"/>
      <c r="E321" s="216">
        <v>39.93</v>
      </c>
    </row>
    <row r="322" spans="1:5" ht="14.25">
      <c r="A322" s="221"/>
      <c r="B322" s="221"/>
      <c r="C322" s="215"/>
      <c r="D322" s="216"/>
      <c r="E322" s="216">
        <v>265.08</v>
      </c>
    </row>
    <row r="323" spans="1:5" ht="14.25">
      <c r="A323" s="221"/>
      <c r="B323" s="221"/>
      <c r="C323" s="215"/>
      <c r="D323" s="216"/>
      <c r="E323" s="216">
        <v>203.8</v>
      </c>
    </row>
    <row r="324" spans="1:5" ht="14.25">
      <c r="A324" s="221"/>
      <c r="B324" s="221"/>
      <c r="C324" s="215"/>
      <c r="D324" s="216"/>
      <c r="E324" s="216">
        <v>54.47</v>
      </c>
    </row>
    <row r="325" spans="1:5" ht="15">
      <c r="A325" s="220"/>
      <c r="B325" s="220"/>
      <c r="C325" s="215"/>
      <c r="D325" s="216"/>
      <c r="E325" s="216"/>
    </row>
    <row r="326" spans="1:5" ht="14.25">
      <c r="A326" s="221"/>
      <c r="B326" s="221"/>
      <c r="C326" s="215"/>
      <c r="D326" s="216"/>
      <c r="E326" s="216">
        <v>123.65</v>
      </c>
    </row>
    <row r="327" spans="1:5" ht="15">
      <c r="A327" s="220"/>
      <c r="B327" s="220"/>
      <c r="C327" s="215"/>
      <c r="D327" s="216"/>
      <c r="E327" s="216"/>
    </row>
    <row r="328" spans="1:5" ht="14.25">
      <c r="A328" s="221"/>
      <c r="B328" s="221"/>
      <c r="C328" s="215"/>
      <c r="D328" s="216"/>
      <c r="E328" s="216">
        <v>60.43</v>
      </c>
    </row>
    <row r="329" spans="1:5" ht="14.25">
      <c r="A329" s="221"/>
      <c r="B329" s="221"/>
      <c r="C329" s="215"/>
      <c r="D329" s="216"/>
      <c r="E329" s="216">
        <v>20.7</v>
      </c>
    </row>
    <row r="330" spans="1:5" ht="14.25">
      <c r="A330" s="221"/>
      <c r="B330" s="221"/>
      <c r="C330" s="215"/>
      <c r="D330" s="216"/>
      <c r="E330" s="216">
        <v>16.77</v>
      </c>
    </row>
    <row r="331" spans="1:5" ht="14.25">
      <c r="A331" s="221"/>
      <c r="B331" s="221"/>
      <c r="C331" s="215"/>
      <c r="D331" s="216"/>
      <c r="E331" s="216">
        <v>85.37</v>
      </c>
    </row>
    <row r="332" spans="1:5" ht="14.25">
      <c r="A332" s="221"/>
      <c r="B332" s="221"/>
      <c r="C332" s="215"/>
      <c r="D332" s="216"/>
      <c r="E332" s="216">
        <v>43.3</v>
      </c>
    </row>
    <row r="333" spans="1:5" ht="14.25">
      <c r="A333" s="221"/>
      <c r="B333" s="221"/>
      <c r="C333" s="215"/>
      <c r="D333" s="216"/>
      <c r="E333" s="216">
        <v>21.79</v>
      </c>
    </row>
    <row r="334" spans="1:5" ht="15">
      <c r="A334" s="220"/>
      <c r="B334" s="220"/>
      <c r="C334" s="215"/>
      <c r="D334" s="216"/>
      <c r="E334" s="216"/>
    </row>
    <row r="335" spans="1:5" ht="15">
      <c r="A335" s="220"/>
      <c r="B335" s="220"/>
      <c r="C335" s="215"/>
      <c r="D335" s="216"/>
      <c r="E335" s="216"/>
    </row>
    <row r="336" spans="1:5" ht="14.25">
      <c r="A336" s="221"/>
      <c r="B336" s="221"/>
      <c r="C336" s="215"/>
      <c r="D336" s="216"/>
      <c r="E336" s="216">
        <v>80.06</v>
      </c>
    </row>
    <row r="337" spans="1:5" ht="14.25">
      <c r="A337" s="221"/>
      <c r="B337" s="221"/>
      <c r="C337" s="215"/>
      <c r="D337" s="216"/>
      <c r="E337" s="216">
        <v>334.09</v>
      </c>
    </row>
    <row r="338" spans="1:5" ht="15">
      <c r="A338" s="220"/>
      <c r="B338" s="220"/>
      <c r="C338" s="215"/>
      <c r="D338" s="216"/>
      <c r="E338" s="216"/>
    </row>
    <row r="339" spans="1:5" ht="14.25">
      <c r="A339" s="221"/>
      <c r="B339" s="221"/>
      <c r="C339" s="215"/>
      <c r="D339" s="216"/>
      <c r="E339" s="216">
        <v>58.73</v>
      </c>
    </row>
    <row r="340" spans="1:5" ht="14.25">
      <c r="A340" s="221"/>
      <c r="B340" s="221"/>
      <c r="C340" s="215"/>
      <c r="D340" s="216"/>
      <c r="E340" s="216">
        <v>45.21</v>
      </c>
    </row>
    <row r="341" spans="1:5" ht="14.25">
      <c r="A341" s="221"/>
      <c r="B341" s="221"/>
      <c r="C341" s="215"/>
      <c r="D341" s="216"/>
      <c r="E341" s="216">
        <v>43.91</v>
      </c>
    </row>
    <row r="342" spans="1:5" ht="14.25">
      <c r="A342" s="221"/>
      <c r="B342" s="221"/>
      <c r="C342" s="215"/>
      <c r="D342" s="216"/>
      <c r="E342" s="216">
        <v>297.16000000000003</v>
      </c>
    </row>
    <row r="343" spans="1:5" ht="15">
      <c r="A343" s="220"/>
      <c r="B343" s="220"/>
      <c r="C343" s="215"/>
      <c r="D343" s="216"/>
      <c r="E343" s="216"/>
    </row>
    <row r="344" spans="1:5" ht="14.25">
      <c r="A344" s="221"/>
      <c r="B344" s="221"/>
      <c r="C344" s="215"/>
      <c r="D344" s="216"/>
      <c r="E344" s="216">
        <v>93.63</v>
      </c>
    </row>
    <row r="345" spans="1:5" ht="15">
      <c r="A345" s="220"/>
      <c r="B345" s="220"/>
      <c r="C345" s="215"/>
      <c r="D345" s="216"/>
      <c r="E345" s="216"/>
    </row>
    <row r="346" spans="1:5" ht="15">
      <c r="A346" s="220"/>
      <c r="B346" s="220"/>
      <c r="C346" s="215"/>
      <c r="D346" s="216"/>
      <c r="E346" s="216"/>
    </row>
    <row r="347" spans="1:5" ht="14.25">
      <c r="A347" s="221"/>
      <c r="B347" s="221"/>
      <c r="C347" s="215"/>
      <c r="D347" s="216"/>
      <c r="E347" s="216">
        <v>13.07</v>
      </c>
    </row>
    <row r="348" spans="1:5" ht="15">
      <c r="A348" s="220"/>
      <c r="B348" s="220"/>
      <c r="C348" s="215"/>
      <c r="D348" s="216"/>
      <c r="E348" s="216"/>
    </row>
    <row r="349" spans="1:5" ht="14.25">
      <c r="A349" s="221"/>
      <c r="B349" s="221"/>
      <c r="C349" s="215"/>
      <c r="D349" s="216"/>
      <c r="E349" s="216">
        <v>53</v>
      </c>
    </row>
    <row r="350" spans="1:5" ht="14.25">
      <c r="A350" s="221"/>
      <c r="B350" s="221"/>
      <c r="C350" s="215"/>
      <c r="D350" s="216"/>
      <c r="E350" s="216">
        <v>82.33</v>
      </c>
    </row>
    <row r="351" spans="1:5" ht="15">
      <c r="A351" s="220"/>
      <c r="B351" s="220"/>
      <c r="C351" s="215"/>
      <c r="D351" s="216"/>
      <c r="E351" s="216"/>
    </row>
    <row r="352" spans="1:5" ht="14.25">
      <c r="A352" s="221"/>
      <c r="B352" s="221"/>
      <c r="C352" s="215"/>
      <c r="D352" s="216"/>
      <c r="E352" s="216">
        <v>36.14</v>
      </c>
    </row>
    <row r="353" spans="1:5" ht="14.25">
      <c r="A353" s="221"/>
      <c r="B353" s="221"/>
      <c r="C353" s="215"/>
      <c r="D353" s="216"/>
      <c r="E353" s="216">
        <v>61.74</v>
      </c>
    </row>
    <row r="354" spans="1:5" ht="15">
      <c r="A354" s="220"/>
      <c r="B354" s="220"/>
      <c r="C354" s="215"/>
      <c r="D354" s="216"/>
      <c r="E354" s="216"/>
    </row>
    <row r="355" spans="1:5" ht="14.25">
      <c r="A355" s="221"/>
      <c r="B355" s="221"/>
      <c r="C355" s="215"/>
      <c r="D355" s="216"/>
      <c r="E355" s="216">
        <v>54.56</v>
      </c>
    </row>
    <row r="356" spans="1:5" ht="15">
      <c r="A356" s="220"/>
      <c r="B356" s="220"/>
      <c r="C356" s="215"/>
      <c r="D356" s="216"/>
      <c r="E356" s="216"/>
    </row>
    <row r="357" spans="1:5" ht="15">
      <c r="A357" s="220"/>
      <c r="B357" s="220"/>
      <c r="C357" s="215"/>
      <c r="D357" s="216"/>
      <c r="E357" s="216"/>
    </row>
    <row r="358" spans="1:5" ht="14.25">
      <c r="A358" s="221"/>
      <c r="B358" s="221"/>
      <c r="C358" s="215"/>
      <c r="D358" s="216"/>
      <c r="E358" s="216">
        <v>6.88</v>
      </c>
    </row>
    <row r="359" spans="1:5" ht="15">
      <c r="A359" s="220"/>
      <c r="B359" s="220"/>
      <c r="C359" s="215"/>
      <c r="D359" s="216"/>
      <c r="E359" s="216"/>
    </row>
    <row r="360" spans="1:5" ht="14.25">
      <c r="A360" s="221"/>
      <c r="B360" s="221"/>
      <c r="C360" s="215"/>
      <c r="D360" s="216"/>
      <c r="E360" s="216">
        <v>107.2</v>
      </c>
    </row>
    <row r="361" spans="1:5" ht="14.25">
      <c r="A361" s="221"/>
      <c r="B361" s="221"/>
      <c r="C361" s="215"/>
      <c r="D361" s="216"/>
      <c r="E361" s="216">
        <v>49</v>
      </c>
    </row>
    <row r="362" spans="1:5" ht="14.25">
      <c r="A362" s="221"/>
      <c r="B362" s="221"/>
      <c r="C362" s="215"/>
      <c r="D362" s="216"/>
      <c r="E362" s="216">
        <v>67.88</v>
      </c>
    </row>
    <row r="363" spans="1:5" ht="14.25">
      <c r="A363" s="221"/>
      <c r="B363" s="221"/>
      <c r="C363" s="215"/>
      <c r="D363" s="216"/>
      <c r="E363" s="216">
        <v>17.489999999999998</v>
      </c>
    </row>
    <row r="364" spans="1:5" ht="14.25">
      <c r="A364" s="221"/>
      <c r="B364" s="221"/>
      <c r="C364" s="215"/>
      <c r="D364" s="216"/>
      <c r="E364" s="216">
        <v>18.41</v>
      </c>
    </row>
    <row r="365" spans="1:5" ht="14.25">
      <c r="A365" s="221"/>
      <c r="B365" s="221"/>
      <c r="C365" s="215"/>
      <c r="D365" s="216"/>
      <c r="E365" s="216">
        <v>100.13</v>
      </c>
    </row>
    <row r="366" spans="1:5" ht="14.25">
      <c r="A366" s="221"/>
      <c r="B366" s="221"/>
      <c r="C366" s="215"/>
      <c r="D366" s="216"/>
      <c r="E366" s="216">
        <v>222.23</v>
      </c>
    </row>
    <row r="367" spans="1:5" ht="14.25">
      <c r="A367" s="221"/>
      <c r="B367" s="221"/>
      <c r="C367" s="215"/>
      <c r="D367" s="216"/>
      <c r="E367" s="216">
        <v>14.6</v>
      </c>
    </row>
    <row r="368" spans="1:5" ht="14.25">
      <c r="A368" s="221"/>
      <c r="B368" s="221"/>
      <c r="C368" s="215"/>
      <c r="D368" s="216"/>
      <c r="E368" s="216">
        <v>52.49</v>
      </c>
    </row>
    <row r="369" spans="1:5" ht="14.25">
      <c r="A369" s="221"/>
      <c r="B369" s="221"/>
      <c r="C369" s="215"/>
      <c r="D369" s="216"/>
      <c r="E369" s="216">
        <v>106.63</v>
      </c>
    </row>
    <row r="370" spans="1:5" ht="15">
      <c r="A370" s="220"/>
      <c r="B370" s="220"/>
      <c r="C370" s="215"/>
      <c r="D370" s="216"/>
      <c r="E370" s="216"/>
    </row>
    <row r="371" spans="1:5" ht="14.25">
      <c r="A371" s="221"/>
      <c r="B371" s="221"/>
      <c r="C371" s="215"/>
      <c r="D371" s="216"/>
      <c r="E371" s="216">
        <v>32.42</v>
      </c>
    </row>
    <row r="372" spans="1:5" ht="14.25">
      <c r="A372" s="221"/>
      <c r="B372" s="221"/>
      <c r="C372" s="215"/>
      <c r="D372" s="216"/>
      <c r="E372" s="216">
        <v>22.39</v>
      </c>
    </row>
    <row r="373" spans="1:5" ht="14.25">
      <c r="A373" s="221"/>
      <c r="B373" s="221"/>
      <c r="C373" s="215"/>
      <c r="D373" s="216"/>
      <c r="E373" s="216">
        <v>54.9</v>
      </c>
    </row>
    <row r="374" spans="1:5" ht="14.25">
      <c r="A374" s="221"/>
      <c r="B374" s="221"/>
      <c r="C374" s="215"/>
      <c r="D374" s="216"/>
      <c r="E374" s="216">
        <v>61</v>
      </c>
    </row>
    <row r="375" spans="1:5" ht="14.25">
      <c r="A375" s="221"/>
      <c r="B375" s="221"/>
      <c r="C375" s="215"/>
      <c r="D375" s="216"/>
      <c r="E375" s="216">
        <v>7.8</v>
      </c>
    </row>
    <row r="376" spans="1:5" ht="15">
      <c r="A376" s="220"/>
      <c r="B376" s="220"/>
      <c r="C376" s="215"/>
      <c r="D376" s="216"/>
      <c r="E376" s="216"/>
    </row>
    <row r="377" spans="1:5" ht="15">
      <c r="A377" s="220"/>
      <c r="B377" s="220"/>
      <c r="C377" s="215"/>
      <c r="D377" s="216"/>
      <c r="E377" s="216"/>
    </row>
    <row r="378" spans="1:5" ht="14.25">
      <c r="A378" s="221"/>
      <c r="B378" s="221"/>
      <c r="C378" s="215"/>
      <c r="D378" s="216"/>
      <c r="E378" s="216">
        <v>24.57</v>
      </c>
    </row>
    <row r="379" spans="1:5" ht="14.25">
      <c r="A379" s="221"/>
      <c r="B379" s="221"/>
      <c r="C379" s="215"/>
      <c r="D379" s="216"/>
      <c r="E379" s="216">
        <v>38.46</v>
      </c>
    </row>
    <row r="380" spans="1:5" ht="14.25">
      <c r="A380" s="221"/>
      <c r="B380" s="221"/>
      <c r="C380" s="215"/>
      <c r="D380" s="216"/>
      <c r="E380" s="216">
        <v>79.78</v>
      </c>
    </row>
    <row r="381" spans="1:5" ht="14.25">
      <c r="A381" s="221"/>
      <c r="B381" s="221"/>
      <c r="C381" s="215"/>
      <c r="D381" s="216"/>
      <c r="E381" s="216">
        <v>66.209999999999994</v>
      </c>
    </row>
    <row r="382" spans="1:5" ht="14.25">
      <c r="A382" s="221"/>
      <c r="B382" s="221"/>
      <c r="C382" s="215"/>
      <c r="D382" s="216"/>
      <c r="E382" s="216">
        <v>60.37</v>
      </c>
    </row>
    <row r="383" spans="1:5" ht="14.25">
      <c r="A383" s="221"/>
      <c r="B383" s="221"/>
      <c r="C383" s="215"/>
      <c r="D383" s="216"/>
      <c r="E383" s="216">
        <v>50.19</v>
      </c>
    </row>
    <row r="384" spans="1:5" ht="14.25">
      <c r="A384" s="221"/>
      <c r="B384" s="221"/>
      <c r="C384" s="215"/>
      <c r="D384" s="216"/>
      <c r="E384" s="216">
        <v>80.3</v>
      </c>
    </row>
    <row r="385" spans="1:5" ht="15">
      <c r="A385" s="220"/>
      <c r="B385" s="220"/>
      <c r="C385" s="215"/>
      <c r="D385" s="216"/>
      <c r="E385" s="216"/>
    </row>
    <row r="386" spans="1:5" ht="14.25">
      <c r="A386" s="221"/>
      <c r="B386" s="221"/>
      <c r="C386" s="215"/>
      <c r="D386" s="216"/>
      <c r="E386" s="216">
        <v>56.02</v>
      </c>
    </row>
    <row r="387" spans="1:5" ht="14.25">
      <c r="A387" s="221"/>
      <c r="B387" s="221"/>
      <c r="C387" s="215"/>
      <c r="D387" s="216"/>
      <c r="E387" s="216">
        <v>413.63</v>
      </c>
    </row>
    <row r="388" spans="1:5" ht="14.25">
      <c r="A388" s="221"/>
      <c r="B388" s="221"/>
      <c r="C388" s="215"/>
      <c r="D388" s="216"/>
      <c r="E388" s="216">
        <v>9.1999999999999993</v>
      </c>
    </row>
    <row r="389" spans="1:5" ht="14.25">
      <c r="A389" s="221"/>
      <c r="B389" s="221"/>
      <c r="C389" s="215"/>
      <c r="D389" s="216"/>
      <c r="E389" s="216">
        <v>94.59</v>
      </c>
    </row>
    <row r="390" spans="1:5" ht="14.25">
      <c r="A390" s="221"/>
      <c r="B390" s="221"/>
      <c r="C390" s="215"/>
      <c r="D390" s="216"/>
      <c r="E390" s="216">
        <v>67.23</v>
      </c>
    </row>
    <row r="391" spans="1:5" ht="14.25">
      <c r="A391" s="221"/>
      <c r="B391" s="221"/>
      <c r="C391" s="215"/>
      <c r="D391" s="216"/>
      <c r="E391" s="216">
        <v>214.25</v>
      </c>
    </row>
    <row r="392" spans="1:5" ht="14.25">
      <c r="A392" s="221"/>
      <c r="B392" s="221"/>
      <c r="C392" s="215"/>
      <c r="D392" s="216"/>
      <c r="E392" s="216">
        <v>173.95</v>
      </c>
    </row>
    <row r="393" spans="1:5" ht="14.25">
      <c r="A393" s="221"/>
      <c r="B393" s="221"/>
      <c r="C393" s="215"/>
      <c r="D393" s="216"/>
      <c r="E393" s="216">
        <v>13</v>
      </c>
    </row>
    <row r="394" spans="1:5" ht="14.25">
      <c r="A394" s="221"/>
      <c r="B394" s="221"/>
      <c r="C394" s="215"/>
      <c r="D394" s="216"/>
      <c r="E394" s="216">
        <v>9.9700000000000006</v>
      </c>
    </row>
    <row r="395" spans="1:5" ht="14.25">
      <c r="A395" s="221"/>
      <c r="B395" s="221"/>
      <c r="C395" s="215"/>
      <c r="D395" s="216"/>
      <c r="E395" s="216">
        <v>14.38</v>
      </c>
    </row>
    <row r="396" spans="1:5" ht="14.25">
      <c r="A396" s="221"/>
      <c r="B396" s="221"/>
      <c r="C396" s="215"/>
      <c r="D396" s="216"/>
      <c r="E396" s="216">
        <v>51.96</v>
      </c>
    </row>
    <row r="397" spans="1:5" ht="14.25">
      <c r="A397" s="221"/>
      <c r="B397" s="221"/>
      <c r="C397" s="215"/>
      <c r="D397" s="216"/>
      <c r="E397" s="216">
        <v>125.88</v>
      </c>
    </row>
    <row r="398" spans="1:5" ht="14.25">
      <c r="A398" s="221"/>
      <c r="B398" s="221"/>
      <c r="C398" s="215"/>
      <c r="D398" s="216"/>
      <c r="E398" s="216">
        <v>138.54</v>
      </c>
    </row>
    <row r="399" spans="1:5" ht="14.25">
      <c r="A399" s="221"/>
      <c r="B399" s="221"/>
      <c r="C399" s="215"/>
      <c r="D399" s="216"/>
      <c r="E399" s="216">
        <v>126.98</v>
      </c>
    </row>
    <row r="400" spans="1:5" ht="14.25">
      <c r="A400" s="221"/>
      <c r="B400" s="221"/>
      <c r="C400" s="215"/>
      <c r="D400" s="216"/>
      <c r="E400" s="216">
        <v>166.32</v>
      </c>
    </row>
    <row r="401" spans="1:5" ht="14.25">
      <c r="A401" s="221"/>
      <c r="B401" s="221"/>
      <c r="C401" s="215"/>
      <c r="D401" s="216"/>
      <c r="E401" s="216">
        <v>71.56</v>
      </c>
    </row>
    <row r="402" spans="1:5" ht="14.25">
      <c r="A402" s="221"/>
      <c r="B402" s="221"/>
      <c r="C402" s="215"/>
      <c r="D402" s="216"/>
      <c r="E402" s="216">
        <v>51.96</v>
      </c>
    </row>
    <row r="403" spans="1:5" ht="15">
      <c r="A403" s="220"/>
      <c r="B403" s="220"/>
      <c r="C403" s="215"/>
      <c r="D403" s="216"/>
      <c r="E403" s="216"/>
    </row>
    <row r="404" spans="1:5" ht="14.25">
      <c r="A404" s="221"/>
      <c r="B404" s="221"/>
      <c r="C404" s="215"/>
      <c r="D404" s="216"/>
      <c r="E404" s="216">
        <v>13.39</v>
      </c>
    </row>
    <row r="405" spans="1:5" ht="14.25">
      <c r="A405" s="221"/>
      <c r="B405" s="221"/>
      <c r="C405" s="215"/>
      <c r="D405" s="216"/>
      <c r="E405" s="216">
        <v>15.91</v>
      </c>
    </row>
    <row r="406" spans="1:5" ht="14.25">
      <c r="A406" s="221"/>
      <c r="B406" s="221"/>
      <c r="C406" s="215"/>
      <c r="D406" s="216"/>
      <c r="E406" s="216">
        <v>29.62</v>
      </c>
    </row>
    <row r="407" spans="1:5" ht="14.25">
      <c r="A407" s="221"/>
      <c r="B407" s="221"/>
      <c r="C407" s="215"/>
      <c r="D407" s="216"/>
      <c r="E407" s="216">
        <v>175.48</v>
      </c>
    </row>
    <row r="408" spans="1:5" ht="14.25">
      <c r="A408" s="221"/>
      <c r="B408" s="221"/>
      <c r="C408" s="215"/>
      <c r="D408" s="216"/>
      <c r="E408" s="216">
        <v>51.12</v>
      </c>
    </row>
    <row r="409" spans="1:5" ht="14.25">
      <c r="A409" s="221"/>
      <c r="B409" s="221"/>
      <c r="C409" s="215"/>
      <c r="D409" s="216"/>
      <c r="E409" s="216">
        <v>28.5</v>
      </c>
    </row>
    <row r="410" spans="1:5" ht="14.25">
      <c r="A410" s="221"/>
      <c r="B410" s="221"/>
      <c r="C410" s="215"/>
      <c r="D410" s="216"/>
      <c r="E410" s="216">
        <v>52.07</v>
      </c>
    </row>
    <row r="411" spans="1:5" ht="14.25">
      <c r="A411" s="221"/>
      <c r="B411" s="221"/>
      <c r="C411" s="215"/>
      <c r="D411" s="216"/>
      <c r="E411" s="216">
        <v>81.78</v>
      </c>
    </row>
    <row r="412" spans="1:5" ht="14.25">
      <c r="A412" s="221"/>
      <c r="B412" s="221"/>
      <c r="C412" s="215"/>
      <c r="D412" s="216"/>
      <c r="E412" s="216">
        <v>31.82</v>
      </c>
    </row>
    <row r="413" spans="1:5" ht="14.25">
      <c r="A413" s="221"/>
      <c r="B413" s="221"/>
      <c r="C413" s="215"/>
      <c r="D413" s="216"/>
      <c r="E413" s="216">
        <v>52.31</v>
      </c>
    </row>
    <row r="414" spans="1:5" ht="14.25">
      <c r="A414" s="221"/>
      <c r="B414" s="221"/>
      <c r="C414" s="215"/>
      <c r="D414" s="216"/>
      <c r="E414" s="216">
        <v>27.14</v>
      </c>
    </row>
    <row r="415" spans="1:5" ht="14.25">
      <c r="A415" s="221"/>
      <c r="B415" s="221"/>
      <c r="C415" s="215"/>
      <c r="D415" s="216"/>
      <c r="E415" s="216">
        <v>46.61</v>
      </c>
    </row>
    <row r="416" spans="1:5" ht="15">
      <c r="A416" s="220"/>
      <c r="B416" s="220"/>
      <c r="C416" s="215"/>
      <c r="D416" s="216"/>
      <c r="E416" s="216"/>
    </row>
    <row r="417" spans="1:5" ht="14.25">
      <c r="A417" s="221"/>
      <c r="B417" s="221"/>
      <c r="C417" s="215"/>
      <c r="D417" s="216"/>
      <c r="E417" s="216">
        <v>127.67</v>
      </c>
    </row>
    <row r="418" spans="1:5" ht="15">
      <c r="A418" s="220"/>
      <c r="B418" s="220"/>
      <c r="C418" s="215"/>
      <c r="D418" s="216"/>
      <c r="E418" s="216"/>
    </row>
    <row r="419" spans="1:5" ht="15">
      <c r="A419" s="220"/>
      <c r="B419" s="220"/>
      <c r="C419" s="215"/>
      <c r="D419" s="216"/>
      <c r="E419" s="216"/>
    </row>
    <row r="420" spans="1:5" ht="14.25">
      <c r="A420" s="221"/>
      <c r="B420" s="221"/>
      <c r="C420" s="215"/>
      <c r="D420" s="219"/>
      <c r="E420" s="219">
        <v>2128.1</v>
      </c>
    </row>
    <row r="421" spans="1:5" ht="14.25">
      <c r="A421" s="221"/>
      <c r="B421" s="221"/>
      <c r="C421" s="215"/>
      <c r="D421" s="219"/>
      <c r="E421" s="219">
        <v>2933.35</v>
      </c>
    </row>
    <row r="422" spans="1:5" ht="14.25">
      <c r="A422" s="221"/>
      <c r="B422" s="221"/>
      <c r="C422" s="215"/>
      <c r="D422" s="219"/>
      <c r="E422" s="219">
        <v>5722.03</v>
      </c>
    </row>
    <row r="423" spans="1:5" ht="14.25">
      <c r="A423" s="221"/>
      <c r="B423" s="221"/>
      <c r="C423" s="215"/>
      <c r="D423" s="219"/>
      <c r="E423" s="219">
        <v>5992.12</v>
      </c>
    </row>
    <row r="424" spans="1:5" ht="15">
      <c r="A424" s="220"/>
      <c r="B424" s="220"/>
      <c r="C424" s="215"/>
      <c r="D424" s="216"/>
      <c r="E424" s="216"/>
    </row>
    <row r="425" spans="1:5" ht="14.25">
      <c r="A425" s="221"/>
      <c r="B425" s="221"/>
      <c r="C425" s="215"/>
      <c r="D425" s="216"/>
      <c r="E425" s="216">
        <v>416.49</v>
      </c>
    </row>
    <row r="426" spans="1:5" ht="14.25">
      <c r="A426" s="221"/>
      <c r="B426" s="221"/>
      <c r="C426" s="215"/>
      <c r="D426" s="216"/>
      <c r="E426" s="216">
        <v>504.52</v>
      </c>
    </row>
    <row r="427" spans="1:5" ht="14.25">
      <c r="A427" s="221"/>
      <c r="B427" s="221"/>
      <c r="C427" s="215"/>
      <c r="D427" s="216"/>
      <c r="E427" s="216">
        <v>695.43</v>
      </c>
    </row>
    <row r="428" spans="1:5" ht="14.25">
      <c r="A428" s="221"/>
      <c r="B428" s="221"/>
      <c r="C428" s="215"/>
      <c r="D428" s="216"/>
      <c r="E428" s="216">
        <v>269.14999999999998</v>
      </c>
    </row>
    <row r="429" spans="1:5" ht="15">
      <c r="A429" s="220"/>
      <c r="B429" s="220"/>
      <c r="C429" s="215"/>
      <c r="D429" s="216"/>
      <c r="E429" s="216"/>
    </row>
    <row r="430" spans="1:5" ht="14.25">
      <c r="A430" s="221"/>
      <c r="B430" s="221"/>
      <c r="C430" s="215"/>
      <c r="D430" s="216"/>
      <c r="E430" s="216">
        <v>99.25</v>
      </c>
    </row>
    <row r="431" spans="1:5" ht="14.25">
      <c r="A431" s="221"/>
      <c r="B431" s="221"/>
      <c r="C431" s="215"/>
      <c r="D431" s="216"/>
      <c r="E431" s="216">
        <v>238.91</v>
      </c>
    </row>
    <row r="432" spans="1:5" ht="14.25">
      <c r="A432" s="221"/>
      <c r="B432" s="221"/>
      <c r="C432" s="215"/>
      <c r="D432" s="216"/>
      <c r="E432" s="216">
        <v>390.06</v>
      </c>
    </row>
    <row r="433" spans="1:5" ht="14.25">
      <c r="A433" s="221"/>
      <c r="B433" s="221"/>
      <c r="C433" s="215"/>
      <c r="D433" s="216"/>
      <c r="E433" s="216">
        <v>376.2</v>
      </c>
    </row>
    <row r="434" spans="1:5" ht="14.25">
      <c r="A434" s="221"/>
      <c r="B434" s="221"/>
      <c r="C434" s="215"/>
      <c r="D434" s="216"/>
      <c r="E434" s="216">
        <v>134.6</v>
      </c>
    </row>
    <row r="435" spans="1:5" ht="14.25">
      <c r="A435" s="221"/>
      <c r="B435" s="221"/>
      <c r="C435" s="215"/>
      <c r="D435" s="216"/>
      <c r="E435" s="216">
        <v>95.61</v>
      </c>
    </row>
    <row r="436" spans="1:5" ht="14.25">
      <c r="A436" s="221"/>
      <c r="B436" s="221"/>
      <c r="C436" s="215"/>
      <c r="D436" s="216"/>
      <c r="E436" s="216">
        <v>181.37</v>
      </c>
    </row>
    <row r="437" spans="1:5" ht="14.25">
      <c r="A437" s="221"/>
      <c r="B437" s="221"/>
      <c r="C437" s="215"/>
      <c r="D437" s="216"/>
      <c r="E437" s="216">
        <v>95.9</v>
      </c>
    </row>
    <row r="438" spans="1:5" ht="14.25">
      <c r="A438" s="221"/>
      <c r="B438" s="221"/>
      <c r="C438" s="215"/>
      <c r="D438" s="216"/>
      <c r="E438" s="216">
        <v>94.75</v>
      </c>
    </row>
    <row r="439" spans="1:5" ht="14.25">
      <c r="A439" s="221"/>
      <c r="B439" s="221"/>
      <c r="C439" s="215"/>
      <c r="D439" s="216"/>
      <c r="E439" s="216">
        <v>207.71</v>
      </c>
    </row>
    <row r="440" spans="1:5" ht="14.25">
      <c r="A440" s="221"/>
      <c r="B440" s="221"/>
      <c r="C440" s="215"/>
      <c r="D440" s="216"/>
      <c r="E440" s="216">
        <v>115.04</v>
      </c>
    </row>
    <row r="441" spans="1:5" ht="14.25">
      <c r="A441" s="221"/>
      <c r="B441" s="221"/>
      <c r="C441" s="215"/>
      <c r="D441" s="216"/>
      <c r="E441" s="216">
        <v>676.73</v>
      </c>
    </row>
    <row r="442" spans="1:5" ht="14.25">
      <c r="A442" s="221"/>
      <c r="B442" s="221"/>
      <c r="C442" s="215"/>
      <c r="D442" s="219"/>
      <c r="E442" s="219">
        <v>1213.4000000000001</v>
      </c>
    </row>
    <row r="443" spans="1:5" ht="14.25">
      <c r="A443" s="221"/>
      <c r="B443" s="221"/>
      <c r="C443" s="215"/>
      <c r="D443" s="219"/>
      <c r="E443" s="219">
        <v>1141.8800000000001</v>
      </c>
    </row>
    <row r="444" spans="1:5" ht="15">
      <c r="A444" s="220"/>
      <c r="B444" s="220"/>
      <c r="C444" s="215"/>
      <c r="D444" s="216"/>
      <c r="E444" s="216"/>
    </row>
    <row r="445" spans="1:5" ht="14.25">
      <c r="A445" s="221"/>
      <c r="B445" s="221"/>
      <c r="C445" s="215"/>
      <c r="D445" s="216"/>
      <c r="E445" s="216">
        <v>127.98</v>
      </c>
    </row>
    <row r="446" spans="1:5" ht="14.25">
      <c r="A446" s="221"/>
      <c r="B446" s="221"/>
      <c r="C446" s="215"/>
      <c r="D446" s="216"/>
      <c r="E446" s="216">
        <v>162.16</v>
      </c>
    </row>
    <row r="447" spans="1:5" ht="14.25">
      <c r="A447" s="221"/>
      <c r="B447" s="221"/>
      <c r="C447" s="215"/>
      <c r="D447" s="216"/>
      <c r="E447" s="216">
        <v>70.22</v>
      </c>
    </row>
    <row r="448" spans="1:5" ht="14.25">
      <c r="A448" s="221"/>
      <c r="B448" s="221"/>
      <c r="C448" s="215"/>
      <c r="D448" s="216"/>
      <c r="E448" s="216">
        <v>103.73</v>
      </c>
    </row>
    <row r="449" spans="1:5" ht="14.25">
      <c r="A449" s="221"/>
      <c r="B449" s="221"/>
      <c r="C449" s="215"/>
      <c r="D449" s="216"/>
      <c r="E449" s="216">
        <v>164.01</v>
      </c>
    </row>
    <row r="450" spans="1:5" ht="14.25">
      <c r="A450" s="221"/>
      <c r="B450" s="221"/>
      <c r="C450" s="215"/>
      <c r="D450" s="216"/>
      <c r="E450" s="216">
        <v>59.35</v>
      </c>
    </row>
    <row r="451" spans="1:5" ht="15">
      <c r="A451" s="220"/>
      <c r="B451" s="220"/>
      <c r="C451" s="215"/>
      <c r="D451" s="216"/>
      <c r="E451" s="216"/>
    </row>
    <row r="452" spans="1:5" ht="14.25">
      <c r="A452" s="221"/>
      <c r="B452" s="221"/>
      <c r="C452" s="215"/>
      <c r="D452" s="216"/>
      <c r="E452" s="216">
        <v>554.64</v>
      </c>
    </row>
    <row r="453" spans="1:5" ht="14.25">
      <c r="A453" s="221"/>
      <c r="B453" s="221"/>
      <c r="C453" s="215"/>
      <c r="D453" s="216"/>
      <c r="E453" s="216">
        <v>546.30999999999995</v>
      </c>
    </row>
    <row r="454" spans="1:5" ht="14.25">
      <c r="A454" s="221"/>
      <c r="B454" s="221"/>
      <c r="C454" s="215"/>
      <c r="D454" s="216"/>
      <c r="E454" s="216">
        <v>627.61</v>
      </c>
    </row>
    <row r="455" spans="1:5" ht="14.25">
      <c r="A455" s="221"/>
      <c r="B455" s="221"/>
      <c r="C455" s="215"/>
      <c r="D455" s="216"/>
      <c r="E455" s="216">
        <v>594.14</v>
      </c>
    </row>
    <row r="456" spans="1:5" ht="14.25">
      <c r="A456" s="221"/>
      <c r="B456" s="221"/>
      <c r="C456" s="215"/>
      <c r="D456" s="216"/>
      <c r="E456" s="216">
        <v>585.14</v>
      </c>
    </row>
    <row r="457" spans="1:5" ht="14.25">
      <c r="A457" s="221"/>
      <c r="B457" s="221"/>
      <c r="C457" s="215"/>
      <c r="D457" s="216"/>
      <c r="E457" s="216">
        <v>797.25</v>
      </c>
    </row>
    <row r="458" spans="1:5" ht="14.25">
      <c r="A458" s="221"/>
      <c r="B458" s="221"/>
      <c r="C458" s="215"/>
      <c r="D458" s="216"/>
      <c r="E458" s="216">
        <v>783.25</v>
      </c>
    </row>
    <row r="459" spans="1:5" ht="14.25">
      <c r="A459" s="221"/>
      <c r="B459" s="221"/>
      <c r="C459" s="215"/>
      <c r="D459" s="219"/>
      <c r="E459" s="219">
        <v>1132.69</v>
      </c>
    </row>
    <row r="460" spans="1:5" ht="14.25">
      <c r="A460" s="221"/>
      <c r="B460" s="221"/>
      <c r="C460" s="215"/>
      <c r="D460" s="216"/>
      <c r="E460" s="216">
        <v>212.83</v>
      </c>
    </row>
    <row r="461" spans="1:5" ht="14.25">
      <c r="A461" s="221"/>
      <c r="B461" s="221"/>
      <c r="C461" s="215"/>
      <c r="D461" s="216"/>
      <c r="E461" s="216">
        <v>708.04</v>
      </c>
    </row>
    <row r="462" spans="1:5" ht="14.25">
      <c r="A462" s="221"/>
      <c r="B462" s="221"/>
      <c r="C462" s="215"/>
      <c r="D462" s="216"/>
      <c r="E462" s="216">
        <v>699.72</v>
      </c>
    </row>
    <row r="463" spans="1:5" ht="14.25">
      <c r="A463" s="221"/>
      <c r="B463" s="221"/>
      <c r="C463" s="215"/>
      <c r="D463" s="216"/>
      <c r="E463" s="216">
        <v>781.01</v>
      </c>
    </row>
    <row r="464" spans="1:5" ht="14.25">
      <c r="A464" s="221"/>
      <c r="B464" s="221"/>
      <c r="C464" s="215"/>
      <c r="D464" s="216"/>
      <c r="E464" s="216">
        <v>747.55</v>
      </c>
    </row>
    <row r="465" spans="1:5" ht="14.25">
      <c r="A465" s="221"/>
      <c r="B465" s="221"/>
      <c r="C465" s="215"/>
      <c r="D465" s="216"/>
      <c r="E465" s="216">
        <v>723.63</v>
      </c>
    </row>
    <row r="466" spans="1:5" ht="15">
      <c r="A466" s="220"/>
      <c r="B466" s="220"/>
      <c r="C466" s="215"/>
      <c r="D466" s="216"/>
      <c r="E466" s="216"/>
    </row>
    <row r="467" spans="1:5" ht="14.25">
      <c r="A467" s="221"/>
      <c r="B467" s="221"/>
      <c r="C467" s="215"/>
      <c r="D467" s="216"/>
      <c r="E467" s="216">
        <v>57.97</v>
      </c>
    </row>
    <row r="468" spans="1:5" ht="14.25">
      <c r="A468" s="221"/>
      <c r="B468" s="221"/>
      <c r="C468" s="215"/>
      <c r="D468" s="216"/>
      <c r="E468" s="216">
        <v>69.319999999999993</v>
      </c>
    </row>
    <row r="469" spans="1:5" ht="14.25">
      <c r="A469" s="221"/>
      <c r="B469" s="221"/>
      <c r="C469" s="215"/>
      <c r="D469" s="216"/>
      <c r="E469" s="216">
        <v>94.94</v>
      </c>
    </row>
    <row r="470" spans="1:5" ht="14.25">
      <c r="A470" s="221"/>
      <c r="B470" s="221"/>
      <c r="C470" s="215"/>
      <c r="D470" s="216"/>
      <c r="E470" s="216">
        <v>110.95</v>
      </c>
    </row>
    <row r="471" spans="1:5" ht="14.25">
      <c r="A471" s="221"/>
      <c r="B471" s="221"/>
      <c r="C471" s="215"/>
      <c r="D471" s="216"/>
      <c r="E471" s="216">
        <v>131.62</v>
      </c>
    </row>
    <row r="472" spans="1:5" ht="14.25">
      <c r="A472" s="221"/>
      <c r="B472" s="221"/>
      <c r="C472" s="215"/>
      <c r="D472" s="216"/>
      <c r="E472" s="216">
        <v>162.38</v>
      </c>
    </row>
    <row r="473" spans="1:5" ht="14.25">
      <c r="A473" s="221"/>
      <c r="B473" s="221"/>
      <c r="C473" s="215"/>
      <c r="D473" s="216"/>
      <c r="E473" s="216">
        <v>208.8</v>
      </c>
    </row>
    <row r="474" spans="1:5" ht="14.25">
      <c r="A474" s="221"/>
      <c r="B474" s="221"/>
      <c r="C474" s="215"/>
      <c r="D474" s="216"/>
      <c r="E474" s="216">
        <v>229.83</v>
      </c>
    </row>
    <row r="475" spans="1:5" ht="14.25">
      <c r="A475" s="221"/>
      <c r="B475" s="221"/>
      <c r="C475" s="215"/>
      <c r="D475" s="216"/>
      <c r="E475" s="216">
        <v>305.95</v>
      </c>
    </row>
    <row r="476" spans="1:5" ht="15">
      <c r="A476" s="220"/>
      <c r="B476" s="220"/>
      <c r="C476" s="215"/>
      <c r="D476" s="216"/>
      <c r="E476" s="216"/>
    </row>
    <row r="477" spans="1:5" ht="14.25">
      <c r="A477" s="221"/>
      <c r="B477" s="221"/>
      <c r="C477" s="215"/>
      <c r="D477" s="216"/>
      <c r="E477" s="216">
        <v>21.39</v>
      </c>
    </row>
    <row r="478" spans="1:5" ht="14.25">
      <c r="A478" s="221"/>
      <c r="B478" s="221"/>
      <c r="C478" s="215"/>
      <c r="D478" s="216"/>
      <c r="E478" s="216">
        <v>24.44</v>
      </c>
    </row>
    <row r="479" spans="1:5" ht="14.25">
      <c r="A479" s="221"/>
      <c r="B479" s="221"/>
      <c r="C479" s="215"/>
      <c r="D479" s="216"/>
      <c r="E479" s="216">
        <v>34.26</v>
      </c>
    </row>
    <row r="480" spans="1:5" ht="14.25">
      <c r="A480" s="221"/>
      <c r="B480" s="221"/>
      <c r="C480" s="215"/>
      <c r="D480" s="216"/>
      <c r="E480" s="216">
        <v>46.06</v>
      </c>
    </row>
    <row r="481" spans="1:5" ht="14.25">
      <c r="A481" s="221"/>
      <c r="B481" s="221"/>
      <c r="C481" s="215"/>
      <c r="D481" s="216"/>
      <c r="E481" s="216">
        <v>50.03</v>
      </c>
    </row>
    <row r="482" spans="1:5" ht="14.25">
      <c r="A482" s="221"/>
      <c r="B482" s="221"/>
      <c r="C482" s="215"/>
      <c r="D482" s="216"/>
      <c r="E482" s="216">
        <v>75.33</v>
      </c>
    </row>
    <row r="483" spans="1:5" ht="14.25">
      <c r="A483" s="221"/>
      <c r="B483" s="221"/>
      <c r="C483" s="215"/>
      <c r="D483" s="216"/>
      <c r="E483" s="216">
        <v>111.69</v>
      </c>
    </row>
    <row r="484" spans="1:5" ht="14.25">
      <c r="A484" s="221"/>
      <c r="B484" s="221"/>
      <c r="C484" s="215"/>
      <c r="D484" s="216"/>
      <c r="E484" s="216">
        <v>142.12</v>
      </c>
    </row>
    <row r="485" spans="1:5" ht="15">
      <c r="A485" s="220"/>
      <c r="B485" s="220"/>
      <c r="C485" s="215"/>
      <c r="D485" s="216"/>
      <c r="E485" s="216"/>
    </row>
    <row r="486" spans="1:5" ht="14.25">
      <c r="A486" s="221"/>
      <c r="B486" s="221"/>
      <c r="C486" s="215"/>
      <c r="D486" s="216"/>
      <c r="E486" s="216">
        <v>20.059999999999999</v>
      </c>
    </row>
    <row r="487" spans="1:5" ht="14.25">
      <c r="A487" s="221"/>
      <c r="B487" s="221"/>
      <c r="C487" s="215"/>
      <c r="D487" s="216"/>
      <c r="E487" s="216">
        <v>42.04</v>
      </c>
    </row>
    <row r="488" spans="1:5" ht="14.25">
      <c r="A488" s="221"/>
      <c r="B488" s="221"/>
      <c r="C488" s="215"/>
      <c r="D488" s="216"/>
      <c r="E488" s="216">
        <v>41.42</v>
      </c>
    </row>
    <row r="489" spans="1:5" ht="14.25">
      <c r="A489" s="221"/>
      <c r="B489" s="221"/>
      <c r="C489" s="215"/>
      <c r="D489" s="216"/>
      <c r="E489" s="216">
        <v>64.52</v>
      </c>
    </row>
    <row r="490" spans="1:5" ht="14.25">
      <c r="A490" s="221"/>
      <c r="B490" s="221"/>
      <c r="C490" s="215"/>
      <c r="D490" s="216"/>
      <c r="E490" s="216">
        <v>283.02999999999997</v>
      </c>
    </row>
    <row r="491" spans="1:5" ht="14.25">
      <c r="A491" s="221"/>
      <c r="B491" s="221"/>
      <c r="C491" s="215"/>
      <c r="D491" s="216"/>
      <c r="E491" s="216">
        <v>8.68</v>
      </c>
    </row>
    <row r="492" spans="1:5" ht="14.25">
      <c r="A492" s="221"/>
      <c r="B492" s="221"/>
      <c r="C492" s="215"/>
      <c r="D492" s="216"/>
      <c r="E492" s="216"/>
    </row>
    <row r="493" spans="1:5" ht="15">
      <c r="A493" s="220"/>
      <c r="B493" s="220"/>
      <c r="C493" s="215"/>
      <c r="D493" s="216"/>
      <c r="E493" s="216">
        <v>35.69</v>
      </c>
    </row>
    <row r="494" spans="1:5" ht="14.25">
      <c r="A494" s="221"/>
      <c r="B494" s="221"/>
      <c r="C494" s="215"/>
      <c r="D494" s="216"/>
      <c r="E494" s="216">
        <v>46.2</v>
      </c>
    </row>
    <row r="495" spans="1:5" ht="14.25">
      <c r="A495" s="221"/>
      <c r="B495" s="221"/>
      <c r="C495" s="215"/>
      <c r="D495" s="216"/>
      <c r="E495" s="216">
        <v>68.8</v>
      </c>
    </row>
    <row r="496" spans="1:5" ht="14.25">
      <c r="A496" s="221"/>
      <c r="B496" s="221"/>
      <c r="C496" s="215"/>
      <c r="D496" s="216"/>
      <c r="E496" s="216">
        <v>84.67</v>
      </c>
    </row>
    <row r="497" spans="1:5" ht="14.25">
      <c r="A497" s="221"/>
      <c r="B497" s="221"/>
      <c r="C497" s="215"/>
      <c r="D497" s="216"/>
      <c r="E497" s="216">
        <v>116.13</v>
      </c>
    </row>
    <row r="498" spans="1:5" ht="14.25">
      <c r="A498" s="221"/>
      <c r="B498" s="221"/>
      <c r="C498" s="215"/>
      <c r="D498" s="216"/>
      <c r="E498" s="216"/>
    </row>
    <row r="499" spans="1:5" ht="15">
      <c r="A499" s="220"/>
      <c r="B499" s="220"/>
      <c r="C499" s="215"/>
      <c r="D499" s="216"/>
      <c r="E499" s="216">
        <v>82.66</v>
      </c>
    </row>
    <row r="500" spans="1:5" ht="14.25">
      <c r="A500" s="221"/>
      <c r="B500" s="221"/>
      <c r="C500" s="215"/>
      <c r="D500" s="216"/>
      <c r="E500" s="216">
        <v>24.48</v>
      </c>
    </row>
    <row r="501" spans="1:5" ht="14.25">
      <c r="A501" s="221"/>
      <c r="B501" s="221"/>
      <c r="C501" s="215"/>
      <c r="D501" s="216"/>
      <c r="E501" s="216">
        <v>32.92</v>
      </c>
    </row>
    <row r="502" spans="1:5" ht="14.25">
      <c r="A502" s="221"/>
      <c r="B502" s="221"/>
      <c r="C502" s="215"/>
      <c r="D502" s="216"/>
      <c r="E502" s="216">
        <v>60.18</v>
      </c>
    </row>
    <row r="503" spans="1:5" ht="14.25">
      <c r="A503" s="221"/>
      <c r="B503" s="221"/>
      <c r="C503" s="215"/>
      <c r="D503" s="216"/>
      <c r="E503" s="216">
        <v>62.8</v>
      </c>
    </row>
    <row r="504" spans="1:5" ht="14.25">
      <c r="A504" s="221"/>
      <c r="B504" s="221"/>
      <c r="C504" s="215"/>
      <c r="D504" s="216"/>
      <c r="E504" s="216">
        <v>119.57</v>
      </c>
    </row>
    <row r="505" spans="1:5" ht="14.25">
      <c r="A505" s="221"/>
      <c r="B505" s="221"/>
      <c r="C505" s="215"/>
      <c r="D505" s="216"/>
      <c r="E505" s="216">
        <v>68.55</v>
      </c>
    </row>
    <row r="506" spans="1:5" ht="14.25">
      <c r="A506" s="221"/>
      <c r="B506" s="221"/>
      <c r="C506" s="215"/>
      <c r="D506" s="216"/>
      <c r="E506" s="216">
        <v>11.85</v>
      </c>
    </row>
    <row r="507" spans="1:5" ht="14.25">
      <c r="A507" s="221"/>
      <c r="B507" s="221"/>
      <c r="C507" s="215"/>
      <c r="D507" s="216"/>
      <c r="E507" s="216">
        <v>39.130000000000003</v>
      </c>
    </row>
    <row r="508" spans="1:5" ht="14.25">
      <c r="A508" s="221"/>
      <c r="B508" s="221"/>
      <c r="C508" s="215"/>
      <c r="D508" s="216"/>
      <c r="E508" s="216">
        <v>8.5</v>
      </c>
    </row>
    <row r="509" spans="1:5" ht="14.25">
      <c r="A509" s="221"/>
      <c r="B509" s="221"/>
      <c r="C509" s="215"/>
      <c r="D509" s="216"/>
      <c r="E509" s="216">
        <v>27.48</v>
      </c>
    </row>
    <row r="510" spans="1:5" ht="14.25">
      <c r="A510" s="221"/>
      <c r="B510" s="221"/>
      <c r="C510" s="215"/>
      <c r="D510" s="216"/>
      <c r="E510" s="216">
        <v>16.95</v>
      </c>
    </row>
    <row r="511" spans="1:5" ht="14.25">
      <c r="A511" s="221"/>
      <c r="B511" s="221"/>
      <c r="C511" s="215"/>
      <c r="D511" s="216"/>
      <c r="E511" s="216">
        <v>105.5</v>
      </c>
    </row>
    <row r="512" spans="1:5" ht="14.25">
      <c r="A512" s="221"/>
      <c r="B512" s="221"/>
      <c r="C512" s="215"/>
      <c r="D512" s="216"/>
      <c r="E512" s="216">
        <v>148.68</v>
      </c>
    </row>
    <row r="513" spans="1:5" ht="14.25">
      <c r="A513" s="221"/>
      <c r="B513" s="221"/>
      <c r="C513" s="215"/>
      <c r="D513" s="216"/>
      <c r="E513" s="216">
        <v>256.13</v>
      </c>
    </row>
    <row r="514" spans="1:5" ht="14.25">
      <c r="A514" s="221"/>
      <c r="B514" s="221"/>
      <c r="C514" s="215"/>
      <c r="D514" s="216"/>
      <c r="E514" s="216">
        <v>83.8</v>
      </c>
    </row>
    <row r="515" spans="1:5" ht="14.25">
      <c r="A515" s="221"/>
      <c r="B515" s="221"/>
      <c r="C515" s="215"/>
      <c r="D515" s="216"/>
      <c r="E515" s="216">
        <v>18.5</v>
      </c>
    </row>
    <row r="516" spans="1:5" ht="14.25">
      <c r="A516" s="221"/>
      <c r="B516" s="221"/>
      <c r="C516" s="215"/>
      <c r="D516" s="216"/>
      <c r="E516" s="216">
        <v>20.059999999999999</v>
      </c>
    </row>
    <row r="517" spans="1:5" ht="15">
      <c r="A517" s="220"/>
      <c r="B517" s="220"/>
      <c r="C517" s="215"/>
      <c r="D517" s="216"/>
      <c r="E517" s="216">
        <v>30.58</v>
      </c>
    </row>
    <row r="518" spans="1:5" ht="14.25">
      <c r="A518" s="221"/>
      <c r="B518" s="221"/>
      <c r="C518" s="215"/>
      <c r="D518" s="216"/>
      <c r="E518" s="216"/>
    </row>
    <row r="519" spans="1:5" ht="14.25">
      <c r="A519" s="221"/>
      <c r="B519" s="221"/>
      <c r="C519" s="215"/>
      <c r="D519" s="216"/>
      <c r="E519" s="216">
        <v>11.49</v>
      </c>
    </row>
    <row r="520" spans="1:5" ht="14.25">
      <c r="A520" s="221"/>
      <c r="B520" s="221"/>
      <c r="C520" s="215"/>
      <c r="D520" s="216"/>
      <c r="E520" s="216">
        <v>17.23</v>
      </c>
    </row>
    <row r="521" spans="1:5" ht="14.25">
      <c r="A521" s="221"/>
      <c r="B521" s="221"/>
      <c r="C521" s="215"/>
      <c r="D521" s="216"/>
      <c r="E521" s="216">
        <v>25.95</v>
      </c>
    </row>
    <row r="522" spans="1:5" ht="14.25">
      <c r="A522" s="221"/>
      <c r="B522" s="221"/>
      <c r="C522" s="215"/>
      <c r="D522" s="216"/>
      <c r="E522" s="216">
        <v>21.89</v>
      </c>
    </row>
    <row r="523" spans="1:5" ht="14.25">
      <c r="A523" s="221"/>
      <c r="B523" s="221"/>
      <c r="C523" s="215"/>
      <c r="D523" s="216"/>
      <c r="E523" s="216">
        <v>33.369999999999997</v>
      </c>
    </row>
    <row r="524" spans="1:5" ht="15">
      <c r="A524" s="220"/>
      <c r="B524" s="220"/>
      <c r="C524" s="215"/>
      <c r="D524" s="216"/>
      <c r="E524" s="216">
        <v>48.57</v>
      </c>
    </row>
    <row r="525" spans="1:5" ht="14.25">
      <c r="A525" s="221"/>
      <c r="B525" s="221"/>
      <c r="C525" s="215"/>
      <c r="D525" s="216"/>
      <c r="E525" s="216"/>
    </row>
    <row r="526" spans="1:5" ht="14.25">
      <c r="A526" s="221"/>
      <c r="B526" s="221"/>
      <c r="C526" s="215"/>
      <c r="D526" s="216"/>
      <c r="E526" s="216">
        <v>19.68</v>
      </c>
    </row>
    <row r="527" spans="1:5" ht="14.25">
      <c r="A527" s="221"/>
      <c r="B527" s="221"/>
      <c r="C527" s="215"/>
      <c r="D527" s="216"/>
      <c r="E527" s="216">
        <v>27.55</v>
      </c>
    </row>
    <row r="528" spans="1:5" ht="14.25">
      <c r="A528" s="221"/>
      <c r="B528" s="221"/>
      <c r="C528" s="215"/>
      <c r="D528" s="216"/>
      <c r="E528" s="216">
        <v>19.68</v>
      </c>
    </row>
    <row r="529" spans="1:5" ht="15">
      <c r="A529" s="220"/>
      <c r="B529" s="220"/>
      <c r="C529" s="215"/>
      <c r="D529" s="216"/>
      <c r="E529" s="216">
        <v>33.950000000000003</v>
      </c>
    </row>
    <row r="530" spans="1:5" ht="14.25">
      <c r="A530" s="221"/>
      <c r="B530" s="221"/>
      <c r="C530" s="215"/>
      <c r="D530" s="216"/>
      <c r="E530" s="216"/>
    </row>
    <row r="531" spans="1:5" ht="14.25">
      <c r="A531" s="221"/>
      <c r="B531" s="221"/>
      <c r="C531" s="215"/>
      <c r="D531" s="216"/>
      <c r="E531" s="216"/>
    </row>
    <row r="532" spans="1:5" ht="14.25">
      <c r="A532" s="221"/>
      <c r="B532" s="221"/>
      <c r="C532" s="215"/>
      <c r="D532" s="216"/>
      <c r="E532" s="219">
        <v>1388.48</v>
      </c>
    </row>
    <row r="533" spans="1:5" ht="15">
      <c r="A533" s="220"/>
      <c r="B533" s="220"/>
      <c r="C533" s="215"/>
      <c r="D533" s="216"/>
      <c r="E533" s="219">
        <v>2564.64</v>
      </c>
    </row>
    <row r="534" spans="1:5" ht="15">
      <c r="A534" s="220"/>
      <c r="B534" s="220"/>
      <c r="C534" s="215"/>
      <c r="D534" s="216"/>
      <c r="E534" s="216"/>
    </row>
    <row r="535" spans="1:5" ht="14.25">
      <c r="A535" s="221"/>
      <c r="B535" s="221"/>
      <c r="C535" s="215"/>
      <c r="D535" s="219"/>
      <c r="E535" s="216">
        <v>218.19</v>
      </c>
    </row>
    <row r="536" spans="1:5" ht="14.25">
      <c r="A536" s="221"/>
      <c r="B536" s="221"/>
      <c r="C536" s="215"/>
      <c r="D536" s="219"/>
      <c r="E536" s="216">
        <v>257.52999999999997</v>
      </c>
    </row>
    <row r="537" spans="1:5" ht="15">
      <c r="A537" s="220"/>
      <c r="B537" s="220"/>
      <c r="C537" s="215"/>
      <c r="D537" s="216"/>
      <c r="E537" s="216">
        <v>585.58000000000004</v>
      </c>
    </row>
    <row r="538" spans="1:5" ht="14.25">
      <c r="A538" s="221"/>
      <c r="B538" s="221"/>
      <c r="C538" s="215"/>
      <c r="D538" s="216"/>
      <c r="E538" s="216">
        <v>601.4</v>
      </c>
    </row>
    <row r="539" spans="1:5" ht="14.25">
      <c r="A539" s="221"/>
      <c r="B539" s="221"/>
      <c r="C539" s="215"/>
      <c r="D539" s="216"/>
      <c r="E539" s="216">
        <v>650.94000000000005</v>
      </c>
    </row>
    <row r="540" spans="1:5" ht="14.25">
      <c r="A540" s="221"/>
      <c r="B540" s="221"/>
      <c r="C540" s="215"/>
      <c r="D540" s="216"/>
      <c r="E540" s="216">
        <v>96.12</v>
      </c>
    </row>
    <row r="541" spans="1:5" ht="14.25">
      <c r="A541" s="221"/>
      <c r="B541" s="221"/>
      <c r="C541" s="215"/>
      <c r="D541" s="216"/>
      <c r="E541" s="216">
        <v>149.75</v>
      </c>
    </row>
    <row r="542" spans="1:5" ht="14.25">
      <c r="A542" s="221"/>
      <c r="B542" s="221"/>
      <c r="C542" s="215"/>
      <c r="D542" s="216"/>
      <c r="E542" s="216">
        <v>110.23</v>
      </c>
    </row>
    <row r="543" spans="1:5" ht="14.25">
      <c r="A543" s="221"/>
      <c r="B543" s="221"/>
      <c r="C543" s="215"/>
      <c r="D543" s="216"/>
      <c r="E543" s="216">
        <v>133.12</v>
      </c>
    </row>
    <row r="544" spans="1:5" ht="14.25">
      <c r="A544" s="221"/>
      <c r="B544" s="221"/>
      <c r="C544" s="215"/>
      <c r="D544" s="216"/>
      <c r="E544" s="216">
        <v>972.79</v>
      </c>
    </row>
    <row r="545" spans="1:5" ht="14.25">
      <c r="A545" s="221"/>
      <c r="B545" s="221"/>
      <c r="C545" s="215"/>
      <c r="D545" s="216"/>
      <c r="E545" s="219">
        <v>1464.35</v>
      </c>
    </row>
    <row r="546" spans="1:5" ht="14.25">
      <c r="A546" s="221"/>
      <c r="B546" s="221"/>
      <c r="C546" s="215"/>
      <c r="D546" s="216"/>
      <c r="E546" s="219">
        <v>1605.78</v>
      </c>
    </row>
    <row r="547" spans="1:5" ht="14.25">
      <c r="A547" s="221"/>
      <c r="B547" s="221"/>
      <c r="C547" s="215"/>
      <c r="D547" s="216"/>
      <c r="E547" s="216"/>
    </row>
    <row r="548" spans="1:5" ht="14.25">
      <c r="A548" s="221"/>
      <c r="B548" s="221"/>
      <c r="C548" s="215"/>
      <c r="D548" s="219"/>
      <c r="E548" s="216">
        <v>309.73</v>
      </c>
    </row>
    <row r="549" spans="1:5" ht="14.25">
      <c r="A549" s="221"/>
      <c r="B549" s="221"/>
      <c r="C549" s="215"/>
      <c r="D549" s="219"/>
      <c r="E549" s="216">
        <v>350.79</v>
      </c>
    </row>
    <row r="550" spans="1:5" ht="15">
      <c r="A550" s="220"/>
      <c r="B550" s="220"/>
      <c r="C550" s="215"/>
      <c r="D550" s="216"/>
      <c r="E550" s="216">
        <v>39.950000000000003</v>
      </c>
    </row>
    <row r="551" spans="1:5" ht="14.25">
      <c r="A551" s="221"/>
      <c r="B551" s="221"/>
      <c r="C551" s="215"/>
      <c r="D551" s="216"/>
      <c r="E551" s="216">
        <v>142.01</v>
      </c>
    </row>
    <row r="552" spans="1:5" ht="14.25">
      <c r="A552" s="221"/>
      <c r="B552" s="221"/>
      <c r="C552" s="215"/>
      <c r="D552" s="216"/>
      <c r="E552" s="216">
        <v>182.36</v>
      </c>
    </row>
    <row r="553" spans="1:5" ht="14.25">
      <c r="A553" s="221"/>
      <c r="B553" s="221"/>
      <c r="C553" s="215"/>
      <c r="D553" s="216"/>
      <c r="E553" s="216">
        <v>252.88</v>
      </c>
    </row>
    <row r="554" spans="1:5" ht="14.25">
      <c r="A554" s="221"/>
      <c r="B554" s="221"/>
      <c r="C554" s="215"/>
      <c r="D554" s="216"/>
      <c r="E554" s="216">
        <v>168.73</v>
      </c>
    </row>
    <row r="555" spans="1:5" ht="14.25">
      <c r="A555" s="221"/>
      <c r="B555" s="221"/>
      <c r="C555" s="215"/>
      <c r="D555" s="216"/>
      <c r="E555" s="216">
        <v>8.67</v>
      </c>
    </row>
    <row r="556" spans="1:5" ht="14.25">
      <c r="A556" s="221"/>
      <c r="B556" s="221"/>
      <c r="C556" s="215"/>
      <c r="D556" s="216"/>
      <c r="E556" s="216">
        <v>13.41</v>
      </c>
    </row>
    <row r="557" spans="1:5" ht="14.25">
      <c r="A557" s="221"/>
      <c r="B557" s="221"/>
      <c r="C557" s="215"/>
      <c r="D557" s="216"/>
      <c r="E557" s="216">
        <v>76.650000000000006</v>
      </c>
    </row>
    <row r="558" spans="1:5" ht="14.25">
      <c r="A558" s="221"/>
      <c r="B558" s="221"/>
      <c r="C558" s="215"/>
      <c r="D558" s="216"/>
      <c r="E558" s="216">
        <v>106.33</v>
      </c>
    </row>
    <row r="559" spans="1:5" ht="14.25">
      <c r="A559" s="221"/>
      <c r="B559" s="221"/>
      <c r="C559" s="215"/>
      <c r="D559" s="216"/>
      <c r="E559" s="216">
        <v>140.34</v>
      </c>
    </row>
    <row r="560" spans="1:5" ht="14.25">
      <c r="A560" s="221"/>
      <c r="B560" s="221"/>
      <c r="C560" s="215"/>
      <c r="D560" s="216"/>
      <c r="E560" s="216">
        <v>181.82</v>
      </c>
    </row>
    <row r="561" spans="1:5" ht="14.25">
      <c r="A561" s="221"/>
      <c r="B561" s="221"/>
      <c r="C561" s="215"/>
      <c r="D561" s="216"/>
      <c r="E561" s="216">
        <v>11.18</v>
      </c>
    </row>
    <row r="562" spans="1:5" ht="14.25">
      <c r="A562" s="221"/>
      <c r="B562" s="221"/>
      <c r="C562" s="215"/>
      <c r="D562" s="216"/>
      <c r="E562" s="216"/>
    </row>
    <row r="563" spans="1:5" ht="14.25">
      <c r="A563" s="221"/>
      <c r="B563" s="221"/>
      <c r="C563" s="215"/>
      <c r="D563" s="216"/>
      <c r="E563" s="216">
        <v>57.23</v>
      </c>
    </row>
    <row r="564" spans="1:5" ht="14.25">
      <c r="A564" s="221"/>
      <c r="B564" s="221"/>
      <c r="C564" s="215"/>
      <c r="D564" s="216"/>
      <c r="E564" s="216">
        <v>68.680000000000007</v>
      </c>
    </row>
    <row r="565" spans="1:5" ht="15">
      <c r="A565" s="220"/>
      <c r="B565" s="220"/>
      <c r="C565" s="215"/>
      <c r="D565" s="216"/>
      <c r="E565" s="216">
        <v>179.77</v>
      </c>
    </row>
    <row r="566" spans="1:5" ht="14.25">
      <c r="A566" s="221"/>
      <c r="B566" s="221"/>
      <c r="C566" s="215"/>
      <c r="D566" s="216"/>
      <c r="E566" s="216">
        <v>193.75</v>
      </c>
    </row>
    <row r="567" spans="1:5" ht="14.25">
      <c r="A567" s="221"/>
      <c r="B567" s="221"/>
      <c r="C567" s="215"/>
      <c r="D567" s="216"/>
      <c r="E567" s="216"/>
    </row>
    <row r="568" spans="1:5" ht="14.25">
      <c r="A568" s="221"/>
      <c r="B568" s="221"/>
      <c r="C568" s="215"/>
      <c r="D568" s="216"/>
      <c r="E568" s="216">
        <v>15.86</v>
      </c>
    </row>
    <row r="569" spans="1:5" ht="14.25">
      <c r="A569" s="221"/>
      <c r="B569" s="221"/>
      <c r="C569" s="215"/>
      <c r="D569" s="216"/>
      <c r="E569" s="216">
        <v>21.62</v>
      </c>
    </row>
    <row r="570" spans="1:5" ht="15">
      <c r="A570" s="220"/>
      <c r="B570" s="220"/>
      <c r="C570" s="215"/>
      <c r="D570" s="216"/>
      <c r="E570" s="216">
        <v>29.28</v>
      </c>
    </row>
    <row r="571" spans="1:5" ht="14.25">
      <c r="A571" s="221"/>
      <c r="B571" s="221"/>
      <c r="C571" s="215"/>
      <c r="D571" s="216"/>
      <c r="E571" s="216">
        <v>23.83</v>
      </c>
    </row>
    <row r="572" spans="1:5" ht="14.25">
      <c r="A572" s="221"/>
      <c r="B572" s="221"/>
      <c r="C572" s="215"/>
      <c r="D572" s="216"/>
      <c r="E572" s="216">
        <v>26</v>
      </c>
    </row>
    <row r="573" spans="1:5" ht="14.25">
      <c r="A573" s="221"/>
      <c r="B573" s="221"/>
      <c r="C573" s="215"/>
      <c r="D573" s="216"/>
      <c r="E573" s="216">
        <v>26.92</v>
      </c>
    </row>
    <row r="574" spans="1:5" ht="14.25">
      <c r="A574" s="221"/>
      <c r="B574" s="221"/>
      <c r="C574" s="215"/>
      <c r="D574" s="216"/>
      <c r="E574" s="216">
        <v>15.26</v>
      </c>
    </row>
    <row r="575" spans="1:5" ht="14.25">
      <c r="A575" s="221"/>
      <c r="B575" s="221"/>
      <c r="C575" s="215"/>
      <c r="D575" s="216"/>
      <c r="E575" s="216">
        <v>70.95</v>
      </c>
    </row>
    <row r="576" spans="1:5" ht="14.25">
      <c r="A576" s="221"/>
      <c r="B576" s="221"/>
      <c r="C576" s="215"/>
      <c r="D576" s="216"/>
      <c r="E576" s="216">
        <v>106.25</v>
      </c>
    </row>
    <row r="577" spans="1:5" ht="14.25">
      <c r="A577" s="221"/>
      <c r="B577" s="221"/>
      <c r="C577" s="215"/>
      <c r="D577" s="216"/>
      <c r="E577" s="216">
        <v>141.30000000000001</v>
      </c>
    </row>
    <row r="578" spans="1:5" ht="14.25">
      <c r="A578" s="221"/>
      <c r="B578" s="221"/>
      <c r="C578" s="215"/>
      <c r="D578" s="216"/>
      <c r="E578" s="216">
        <v>161.78</v>
      </c>
    </row>
    <row r="579" spans="1:5" ht="14.25">
      <c r="A579" s="221"/>
      <c r="B579" s="221"/>
      <c r="C579" s="215"/>
      <c r="D579" s="216"/>
      <c r="E579" s="216">
        <v>71.12</v>
      </c>
    </row>
    <row r="580" spans="1:5" ht="14.25">
      <c r="A580" s="221"/>
      <c r="B580" s="221"/>
      <c r="C580" s="215"/>
      <c r="D580" s="216"/>
      <c r="E580" s="216">
        <v>97.36</v>
      </c>
    </row>
    <row r="581" spans="1:5" ht="14.25">
      <c r="A581" s="221"/>
      <c r="B581" s="221"/>
      <c r="C581" s="215"/>
      <c r="D581" s="216"/>
      <c r="E581" s="216">
        <v>114.17</v>
      </c>
    </row>
    <row r="582" spans="1:5" ht="14.25">
      <c r="A582" s="221"/>
      <c r="B582" s="221"/>
      <c r="C582" s="215"/>
      <c r="D582" s="216"/>
      <c r="E582" s="216">
        <v>10.31</v>
      </c>
    </row>
    <row r="583" spans="1:5" ht="14.25">
      <c r="A583" s="221"/>
      <c r="B583" s="221"/>
      <c r="C583" s="215"/>
      <c r="D583" s="216"/>
      <c r="E583" s="216">
        <v>10.31</v>
      </c>
    </row>
    <row r="584" spans="1:5" ht="14.25">
      <c r="A584" s="221"/>
      <c r="B584" s="221"/>
      <c r="C584" s="215"/>
      <c r="D584" s="216"/>
      <c r="E584" s="216">
        <v>11.38</v>
      </c>
    </row>
    <row r="585" spans="1:5" ht="14.25">
      <c r="A585" s="221"/>
      <c r="B585" s="221"/>
      <c r="C585" s="215"/>
      <c r="D585" s="216"/>
      <c r="E585" s="216">
        <v>36.43</v>
      </c>
    </row>
    <row r="586" spans="1:5" ht="14.25">
      <c r="A586" s="221"/>
      <c r="B586" s="221"/>
      <c r="C586" s="215"/>
      <c r="D586" s="216"/>
      <c r="E586" s="216">
        <v>43.4</v>
      </c>
    </row>
    <row r="587" spans="1:5" ht="14.25">
      <c r="A587" s="221"/>
      <c r="B587" s="221"/>
      <c r="C587" s="215"/>
      <c r="D587" s="216"/>
      <c r="E587" s="216">
        <v>54.38</v>
      </c>
    </row>
    <row r="588" spans="1:5" ht="14.25">
      <c r="A588" s="221"/>
      <c r="B588" s="221"/>
      <c r="C588" s="215"/>
      <c r="D588" s="216"/>
      <c r="E588" s="216">
        <v>73.989999999999995</v>
      </c>
    </row>
    <row r="589" spans="1:5" ht="14.25">
      <c r="A589" s="221"/>
      <c r="B589" s="221"/>
      <c r="C589" s="215"/>
      <c r="D589" s="216"/>
      <c r="E589" s="216">
        <v>12.38</v>
      </c>
    </row>
    <row r="590" spans="1:5" ht="14.25">
      <c r="A590" s="221"/>
      <c r="B590" s="221"/>
      <c r="C590" s="215"/>
      <c r="D590" s="216"/>
      <c r="E590" s="216">
        <v>14.93</v>
      </c>
    </row>
    <row r="591" spans="1:5" ht="14.25">
      <c r="A591" s="221"/>
      <c r="B591" s="221"/>
      <c r="C591" s="215"/>
      <c r="D591" s="216"/>
      <c r="E591" s="216">
        <v>104.37</v>
      </c>
    </row>
    <row r="592" spans="1:5" ht="14.25">
      <c r="A592" s="221"/>
      <c r="B592" s="221"/>
      <c r="C592" s="215"/>
      <c r="D592" s="216"/>
      <c r="E592" s="216">
        <v>150.02000000000001</v>
      </c>
    </row>
    <row r="593" spans="1:5" ht="14.25">
      <c r="A593" s="221"/>
      <c r="B593" s="221"/>
      <c r="C593" s="215"/>
      <c r="D593" s="216"/>
      <c r="E593" s="216">
        <v>86.18</v>
      </c>
    </row>
    <row r="594" spans="1:5" ht="14.25">
      <c r="A594" s="221"/>
      <c r="B594" s="221"/>
      <c r="C594" s="215"/>
      <c r="D594" s="216"/>
      <c r="E594" s="216">
        <v>134.4</v>
      </c>
    </row>
    <row r="595" spans="1:5" ht="14.25">
      <c r="A595" s="221"/>
      <c r="B595" s="221"/>
      <c r="C595" s="215"/>
      <c r="D595" s="216"/>
      <c r="E595" s="216">
        <v>26.16</v>
      </c>
    </row>
    <row r="596" spans="1:5" ht="14.25">
      <c r="A596" s="221"/>
      <c r="B596" s="221"/>
      <c r="C596" s="215"/>
      <c r="D596" s="216"/>
      <c r="E596" s="216">
        <v>30.41</v>
      </c>
    </row>
    <row r="597" spans="1:5" ht="14.25">
      <c r="A597" s="221"/>
      <c r="B597" s="221"/>
      <c r="C597" s="215"/>
      <c r="D597" s="216"/>
      <c r="E597" s="216">
        <v>69.63</v>
      </c>
    </row>
    <row r="598" spans="1:5" ht="14.25">
      <c r="A598" s="221"/>
      <c r="B598" s="221"/>
      <c r="C598" s="215"/>
      <c r="D598" s="216"/>
      <c r="E598" s="216">
        <v>76.790000000000006</v>
      </c>
    </row>
    <row r="599" spans="1:5" ht="14.25">
      <c r="A599" s="221"/>
      <c r="B599" s="221"/>
      <c r="C599" s="215"/>
      <c r="D599" s="216"/>
      <c r="E599" s="216">
        <v>47.87</v>
      </c>
    </row>
    <row r="600" spans="1:5" ht="14.25">
      <c r="A600" s="221"/>
      <c r="B600" s="221"/>
      <c r="C600" s="215"/>
      <c r="D600" s="216"/>
      <c r="E600" s="216">
        <v>65.819999999999993</v>
      </c>
    </row>
    <row r="601" spans="1:5" ht="14.25">
      <c r="A601" s="221"/>
      <c r="B601" s="221"/>
      <c r="C601" s="215"/>
      <c r="D601" s="216"/>
      <c r="E601" s="216">
        <v>69.52</v>
      </c>
    </row>
    <row r="602" spans="1:5" ht="14.25">
      <c r="A602" s="221"/>
      <c r="B602" s="221"/>
      <c r="C602" s="215"/>
      <c r="D602" s="216"/>
      <c r="E602" s="216"/>
    </row>
    <row r="603" spans="1:5" ht="14.25">
      <c r="A603" s="221"/>
      <c r="B603" s="221"/>
      <c r="C603" s="215"/>
      <c r="D603" s="216"/>
      <c r="E603" s="216">
        <v>2.0099999999999998</v>
      </c>
    </row>
    <row r="604" spans="1:5" ht="14.25">
      <c r="A604" s="221"/>
      <c r="B604" s="221"/>
      <c r="C604" s="215"/>
      <c r="D604" s="216"/>
      <c r="E604" s="216">
        <v>12.68</v>
      </c>
    </row>
    <row r="605" spans="1:5" ht="15">
      <c r="A605" s="220"/>
      <c r="B605" s="220"/>
      <c r="C605" s="215"/>
      <c r="D605" s="216"/>
      <c r="E605" s="216">
        <v>33.85</v>
      </c>
    </row>
    <row r="606" spans="1:5" ht="14.25">
      <c r="A606" s="221"/>
      <c r="B606" s="221"/>
      <c r="C606" s="215"/>
      <c r="D606" s="216"/>
      <c r="E606" s="216">
        <v>32.43</v>
      </c>
    </row>
    <row r="607" spans="1:5" ht="14.25">
      <c r="A607" s="221"/>
      <c r="B607" s="221"/>
      <c r="C607" s="215"/>
      <c r="D607" s="216"/>
      <c r="E607" s="216">
        <v>6.43</v>
      </c>
    </row>
    <row r="608" spans="1:5" ht="14.25">
      <c r="A608" s="221"/>
      <c r="B608" s="221"/>
      <c r="C608" s="215"/>
      <c r="D608" s="216"/>
      <c r="E608" s="216">
        <v>20.309999999999999</v>
      </c>
    </row>
    <row r="609" spans="1:5" ht="14.25">
      <c r="A609" s="221"/>
      <c r="B609" s="221"/>
      <c r="C609" s="215"/>
      <c r="D609" s="216"/>
      <c r="E609" s="216">
        <v>4.47</v>
      </c>
    </row>
    <row r="610" spans="1:5" ht="14.25">
      <c r="A610" s="221"/>
      <c r="B610" s="221"/>
      <c r="C610" s="215"/>
      <c r="D610" s="216"/>
      <c r="E610" s="216">
        <v>20.309999999999999</v>
      </c>
    </row>
    <row r="611" spans="1:5" ht="14.25">
      <c r="A611" s="221"/>
      <c r="B611" s="221"/>
      <c r="C611" s="215"/>
      <c r="D611" s="216"/>
      <c r="E611" s="216">
        <v>6.71</v>
      </c>
    </row>
    <row r="612" spans="1:5" ht="14.25">
      <c r="A612" s="221"/>
      <c r="B612" s="221"/>
      <c r="C612" s="215"/>
      <c r="D612" s="216"/>
      <c r="E612" s="216"/>
    </row>
    <row r="613" spans="1:5" ht="14.25">
      <c r="A613" s="221"/>
      <c r="B613" s="221"/>
      <c r="C613" s="215"/>
      <c r="D613" s="216"/>
      <c r="E613" s="216">
        <v>129.11000000000001</v>
      </c>
    </row>
    <row r="614" spans="1:5" ht="14.25">
      <c r="A614" s="221"/>
      <c r="B614" s="221"/>
      <c r="C614" s="215"/>
      <c r="D614" s="216"/>
      <c r="E614" s="216">
        <v>291.55</v>
      </c>
    </row>
    <row r="615" spans="1:5" ht="15">
      <c r="A615" s="220"/>
      <c r="B615" s="220"/>
      <c r="C615" s="215"/>
      <c r="D615" s="216"/>
      <c r="E615" s="216">
        <v>128.63999999999999</v>
      </c>
    </row>
    <row r="616" spans="1:5" ht="14.25">
      <c r="A616" s="221"/>
      <c r="B616" s="221"/>
      <c r="C616" s="215"/>
      <c r="D616" s="216"/>
      <c r="E616" s="216">
        <v>219.14</v>
      </c>
    </row>
    <row r="617" spans="1:5" ht="14.25">
      <c r="A617" s="221"/>
      <c r="B617" s="221"/>
      <c r="C617" s="215"/>
      <c r="D617" s="216"/>
      <c r="E617" s="216">
        <v>661.12</v>
      </c>
    </row>
    <row r="618" spans="1:5" ht="14.25">
      <c r="A618" s="221"/>
      <c r="B618" s="221"/>
      <c r="C618" s="215"/>
      <c r="D618" s="216"/>
      <c r="E618" s="219">
        <v>1003.33</v>
      </c>
    </row>
    <row r="619" spans="1:5" ht="14.25">
      <c r="A619" s="221"/>
      <c r="B619" s="221"/>
      <c r="C619" s="215"/>
      <c r="D619" s="216"/>
      <c r="E619" s="216"/>
    </row>
    <row r="620" spans="1:5" ht="14.25">
      <c r="A620" s="221"/>
      <c r="B620" s="221"/>
      <c r="C620" s="215"/>
      <c r="D620" s="216"/>
      <c r="E620" s="216">
        <v>15.73</v>
      </c>
    </row>
    <row r="621" spans="1:5" ht="14.25">
      <c r="A621" s="221"/>
      <c r="B621" s="221"/>
      <c r="C621" s="215"/>
      <c r="D621" s="219"/>
      <c r="E621" s="216">
        <v>16.5</v>
      </c>
    </row>
    <row r="622" spans="1:5" ht="15">
      <c r="A622" s="220"/>
      <c r="B622" s="220"/>
      <c r="C622" s="215"/>
      <c r="D622" s="216"/>
      <c r="E622" s="216">
        <v>24.56</v>
      </c>
    </row>
    <row r="623" spans="1:5" ht="14.25">
      <c r="A623" s="221"/>
      <c r="B623" s="221"/>
      <c r="C623" s="215"/>
      <c r="D623" s="216"/>
      <c r="E623" s="216">
        <v>30.58</v>
      </c>
    </row>
    <row r="624" spans="1:5" ht="14.25">
      <c r="A624" s="221"/>
      <c r="B624" s="221"/>
      <c r="C624" s="215"/>
      <c r="D624" s="216"/>
      <c r="E624" s="216">
        <v>37.43</v>
      </c>
    </row>
    <row r="625" spans="1:5" ht="14.25">
      <c r="A625" s="221"/>
      <c r="B625" s="221"/>
      <c r="C625" s="215"/>
      <c r="D625" s="216"/>
      <c r="E625" s="216">
        <v>44.6</v>
      </c>
    </row>
    <row r="626" spans="1:5" ht="14.25">
      <c r="A626" s="221"/>
      <c r="B626" s="221"/>
      <c r="C626" s="215"/>
      <c r="D626" s="216"/>
      <c r="E626" s="216">
        <v>76.17</v>
      </c>
    </row>
    <row r="627" spans="1:5" ht="14.25">
      <c r="A627" s="221"/>
      <c r="B627" s="221"/>
      <c r="C627" s="215"/>
      <c r="D627" s="216"/>
      <c r="E627" s="216">
        <v>9.2799999999999994</v>
      </c>
    </row>
    <row r="628" spans="1:5" ht="14.25">
      <c r="A628" s="221"/>
      <c r="B628" s="221"/>
      <c r="C628" s="215"/>
      <c r="D628" s="216"/>
      <c r="E628" s="216">
        <v>10.15</v>
      </c>
    </row>
    <row r="629" spans="1:5" ht="14.25">
      <c r="A629" s="221"/>
      <c r="B629" s="221"/>
      <c r="C629" s="215"/>
      <c r="D629" s="216"/>
      <c r="E629" s="216">
        <v>110.01</v>
      </c>
    </row>
    <row r="630" spans="1:5" ht="14.25">
      <c r="A630" s="221"/>
      <c r="B630" s="221"/>
      <c r="C630" s="215"/>
      <c r="D630" s="216"/>
      <c r="E630" s="216">
        <v>232.22</v>
      </c>
    </row>
    <row r="631" spans="1:5" ht="14.25">
      <c r="A631" s="221"/>
      <c r="B631" s="221"/>
      <c r="C631" s="215"/>
      <c r="D631" s="216"/>
      <c r="E631" s="216">
        <v>24.2</v>
      </c>
    </row>
    <row r="632" spans="1:5" ht="14.25">
      <c r="A632" s="221"/>
      <c r="B632" s="221"/>
      <c r="C632" s="215"/>
      <c r="D632" s="216"/>
      <c r="E632" s="216">
        <v>21.24</v>
      </c>
    </row>
    <row r="633" spans="1:5" ht="14.25">
      <c r="A633" s="221"/>
      <c r="B633" s="221"/>
      <c r="C633" s="215"/>
      <c r="D633" s="216"/>
      <c r="E633" s="216">
        <v>25.37</v>
      </c>
    </row>
    <row r="634" spans="1:5" ht="14.25">
      <c r="A634" s="221"/>
      <c r="B634" s="221"/>
      <c r="C634" s="215"/>
      <c r="D634" s="216"/>
      <c r="E634" s="216">
        <v>40.89</v>
      </c>
    </row>
    <row r="635" spans="1:5" ht="14.25">
      <c r="A635" s="221"/>
      <c r="B635" s="221"/>
      <c r="C635" s="215"/>
      <c r="D635" s="216"/>
      <c r="E635" s="216">
        <v>55.96</v>
      </c>
    </row>
    <row r="636" spans="1:5" ht="14.25">
      <c r="A636" s="221"/>
      <c r="B636" s="221"/>
      <c r="C636" s="215"/>
      <c r="D636" s="216"/>
      <c r="E636" s="216">
        <v>100.73</v>
      </c>
    </row>
    <row r="637" spans="1:5" ht="14.25">
      <c r="A637" s="221"/>
      <c r="B637" s="221"/>
      <c r="C637" s="215"/>
      <c r="D637" s="216"/>
      <c r="E637" s="216"/>
    </row>
    <row r="638" spans="1:5" ht="14.25">
      <c r="A638" s="221"/>
      <c r="B638" s="221"/>
      <c r="C638" s="215"/>
      <c r="D638" s="216"/>
      <c r="E638" s="216">
        <v>21.27</v>
      </c>
    </row>
    <row r="639" spans="1:5" ht="14.25">
      <c r="A639" s="221"/>
      <c r="B639" s="221"/>
      <c r="C639" s="215"/>
      <c r="D639" s="216"/>
      <c r="E639" s="216">
        <v>21.27</v>
      </c>
    </row>
    <row r="640" spans="1:5" ht="15">
      <c r="A640" s="220"/>
      <c r="B640" s="220"/>
      <c r="C640" s="215"/>
      <c r="D640" s="216"/>
      <c r="E640" s="216">
        <v>21.27</v>
      </c>
    </row>
    <row r="641" spans="1:5" ht="14.25">
      <c r="A641" s="221"/>
      <c r="B641" s="221"/>
      <c r="C641" s="215"/>
      <c r="D641" s="216"/>
      <c r="E641" s="216">
        <v>21.27</v>
      </c>
    </row>
    <row r="642" spans="1:5" ht="14.25">
      <c r="A642" s="221"/>
      <c r="B642" s="221"/>
      <c r="C642" s="215"/>
      <c r="D642" s="216"/>
      <c r="E642" s="216">
        <v>23.17</v>
      </c>
    </row>
    <row r="643" spans="1:5" ht="14.25">
      <c r="A643" s="221"/>
      <c r="B643" s="221"/>
      <c r="C643" s="215"/>
      <c r="D643" s="216"/>
      <c r="E643" s="216">
        <v>63.19</v>
      </c>
    </row>
    <row r="644" spans="1:5" ht="14.25">
      <c r="A644" s="221"/>
      <c r="B644" s="221"/>
      <c r="C644" s="215"/>
      <c r="D644" s="216"/>
      <c r="E644" s="216">
        <v>63.19</v>
      </c>
    </row>
    <row r="645" spans="1:5" ht="14.25">
      <c r="A645" s="221"/>
      <c r="B645" s="221"/>
      <c r="C645" s="215"/>
      <c r="D645" s="216"/>
      <c r="E645" s="216">
        <v>63.93</v>
      </c>
    </row>
    <row r="646" spans="1:5" ht="14.25">
      <c r="A646" s="221"/>
      <c r="B646" s="221"/>
      <c r="C646" s="215"/>
      <c r="D646" s="216"/>
      <c r="E646" s="216">
        <v>89.25</v>
      </c>
    </row>
    <row r="647" spans="1:5" ht="14.25">
      <c r="A647" s="221"/>
      <c r="B647" s="221"/>
      <c r="C647" s="215"/>
      <c r="D647" s="216"/>
      <c r="E647" s="216">
        <v>101.57</v>
      </c>
    </row>
    <row r="648" spans="1:5" ht="14.25">
      <c r="A648" s="221"/>
      <c r="B648" s="221"/>
      <c r="C648" s="215"/>
      <c r="D648" s="216"/>
      <c r="E648" s="216">
        <v>101.57</v>
      </c>
    </row>
    <row r="649" spans="1:5" ht="14.25">
      <c r="A649" s="221"/>
      <c r="B649" s="221"/>
      <c r="C649" s="215"/>
      <c r="D649" s="216"/>
      <c r="E649" s="216">
        <v>156.19</v>
      </c>
    </row>
    <row r="650" spans="1:5" ht="14.25">
      <c r="A650" s="221"/>
      <c r="B650" s="221"/>
      <c r="C650" s="215"/>
      <c r="D650" s="216"/>
      <c r="E650" s="216">
        <v>375.96</v>
      </c>
    </row>
    <row r="651" spans="1:5" ht="14.25">
      <c r="A651" s="221"/>
      <c r="B651" s="221"/>
      <c r="C651" s="215"/>
      <c r="D651" s="216"/>
      <c r="E651" s="216">
        <v>154.19</v>
      </c>
    </row>
    <row r="652" spans="1:5" ht="14.25">
      <c r="A652" s="221"/>
      <c r="B652" s="221"/>
      <c r="C652" s="215"/>
      <c r="D652" s="216"/>
      <c r="E652" s="216">
        <v>23.17</v>
      </c>
    </row>
    <row r="653" spans="1:5" ht="14.25">
      <c r="A653" s="221"/>
      <c r="B653" s="221"/>
      <c r="C653" s="215"/>
      <c r="D653" s="216"/>
      <c r="E653" s="216">
        <v>25.74</v>
      </c>
    </row>
    <row r="654" spans="1:5" ht="14.25">
      <c r="A654" s="221"/>
      <c r="B654" s="221"/>
      <c r="C654" s="215"/>
      <c r="D654" s="216"/>
      <c r="E654" s="216">
        <v>31.42</v>
      </c>
    </row>
    <row r="655" spans="1:5" ht="14.25">
      <c r="A655" s="221"/>
      <c r="B655" s="221"/>
      <c r="C655" s="215"/>
      <c r="D655" s="216"/>
      <c r="E655" s="216">
        <v>54.44</v>
      </c>
    </row>
    <row r="656" spans="1:5" ht="14.25">
      <c r="A656" s="221"/>
      <c r="B656" s="221"/>
      <c r="C656" s="215"/>
      <c r="D656" s="216"/>
      <c r="E656" s="216">
        <v>63.19</v>
      </c>
    </row>
    <row r="657" spans="1:5" ht="14.25">
      <c r="A657" s="221"/>
      <c r="B657" s="221"/>
      <c r="C657" s="215"/>
      <c r="D657" s="216"/>
      <c r="E657" s="216">
        <v>63.19</v>
      </c>
    </row>
    <row r="658" spans="1:5" ht="14.25">
      <c r="A658" s="221"/>
      <c r="B658" s="221"/>
      <c r="C658" s="215"/>
      <c r="D658" s="216"/>
      <c r="E658" s="216">
        <v>63.93</v>
      </c>
    </row>
    <row r="659" spans="1:5" ht="14.25">
      <c r="A659" s="221"/>
      <c r="B659" s="221"/>
      <c r="C659" s="215"/>
      <c r="D659" s="216"/>
      <c r="E659" s="216">
        <v>64.48</v>
      </c>
    </row>
    <row r="660" spans="1:5" ht="14.25">
      <c r="A660" s="221"/>
      <c r="B660" s="221"/>
      <c r="C660" s="215"/>
      <c r="D660" s="216"/>
      <c r="E660" s="216">
        <v>81.14</v>
      </c>
    </row>
    <row r="661" spans="1:5" ht="14.25">
      <c r="A661" s="221"/>
      <c r="B661" s="221"/>
      <c r="C661" s="215"/>
      <c r="D661" s="216"/>
      <c r="E661" s="216">
        <v>117.81</v>
      </c>
    </row>
    <row r="662" spans="1:5" ht="14.25">
      <c r="A662" s="221"/>
      <c r="B662" s="221"/>
      <c r="C662" s="215"/>
      <c r="D662" s="216"/>
      <c r="E662" s="216">
        <v>89.25</v>
      </c>
    </row>
    <row r="663" spans="1:5" ht="14.25">
      <c r="A663" s="221"/>
      <c r="B663" s="221"/>
      <c r="C663" s="215"/>
      <c r="D663" s="216"/>
      <c r="E663" s="216">
        <v>89.25</v>
      </c>
    </row>
    <row r="664" spans="1:5" ht="14.25">
      <c r="A664" s="221"/>
      <c r="B664" s="221"/>
      <c r="C664" s="215"/>
      <c r="D664" s="216"/>
      <c r="E664" s="216">
        <v>89.25</v>
      </c>
    </row>
    <row r="665" spans="1:5" ht="14.25">
      <c r="A665" s="221"/>
      <c r="B665" s="221"/>
      <c r="C665" s="215"/>
      <c r="D665" s="216"/>
      <c r="E665" s="216">
        <v>115.57</v>
      </c>
    </row>
    <row r="666" spans="1:5" ht="14.25">
      <c r="A666" s="221"/>
      <c r="B666" s="221"/>
      <c r="C666" s="215"/>
      <c r="D666" s="216"/>
      <c r="E666" s="216">
        <v>156.19</v>
      </c>
    </row>
    <row r="667" spans="1:5" ht="14.25">
      <c r="A667" s="221"/>
      <c r="B667" s="221"/>
      <c r="C667" s="215"/>
      <c r="D667" s="216"/>
      <c r="E667" s="216">
        <v>360.09</v>
      </c>
    </row>
    <row r="668" spans="1:5" ht="14.25">
      <c r="A668" s="221"/>
      <c r="B668" s="221"/>
      <c r="C668" s="215"/>
      <c r="D668" s="216"/>
      <c r="E668" s="216">
        <v>477.39</v>
      </c>
    </row>
    <row r="669" spans="1:5" ht="14.25">
      <c r="A669" s="221"/>
      <c r="B669" s="221"/>
      <c r="C669" s="215"/>
      <c r="D669" s="216"/>
      <c r="E669" s="216">
        <v>584.61</v>
      </c>
    </row>
    <row r="670" spans="1:5" ht="14.25">
      <c r="A670" s="221"/>
      <c r="B670" s="221"/>
      <c r="C670" s="215"/>
      <c r="D670" s="216"/>
      <c r="E670" s="219">
        <v>1063.05</v>
      </c>
    </row>
    <row r="671" spans="1:5" ht="14.25">
      <c r="A671" s="221"/>
      <c r="B671" s="221"/>
      <c r="C671" s="215"/>
      <c r="D671" s="216"/>
      <c r="E671" s="216">
        <v>166.21</v>
      </c>
    </row>
    <row r="672" spans="1:5" ht="14.25">
      <c r="A672" s="221"/>
      <c r="B672" s="221"/>
      <c r="C672" s="215"/>
      <c r="D672" s="216"/>
      <c r="E672" s="216">
        <v>21.27</v>
      </c>
    </row>
    <row r="673" spans="1:5" ht="14.25">
      <c r="A673" s="221"/>
      <c r="B673" s="221"/>
      <c r="C673" s="215"/>
      <c r="D673" s="219"/>
      <c r="E673" s="216">
        <v>360.09</v>
      </c>
    </row>
    <row r="674" spans="1:5" ht="14.25">
      <c r="A674" s="221"/>
      <c r="B674" s="221"/>
      <c r="C674" s="215"/>
      <c r="D674" s="216"/>
      <c r="E674" s="216">
        <v>73.23</v>
      </c>
    </row>
    <row r="675" spans="1:5" ht="14.25">
      <c r="A675" s="221"/>
      <c r="B675" s="221"/>
      <c r="C675" s="215"/>
      <c r="D675" s="216"/>
      <c r="E675" s="216">
        <v>73.23</v>
      </c>
    </row>
    <row r="676" spans="1:5" ht="14.25">
      <c r="A676" s="221"/>
      <c r="B676" s="221"/>
      <c r="C676" s="215"/>
      <c r="D676" s="216"/>
      <c r="E676" s="216">
        <v>112.8</v>
      </c>
    </row>
    <row r="677" spans="1:5" ht="14.25">
      <c r="A677" s="221"/>
      <c r="B677" s="221"/>
      <c r="C677" s="215"/>
      <c r="D677" s="216"/>
      <c r="E677" s="216">
        <v>112.8</v>
      </c>
    </row>
    <row r="678" spans="1:5" ht="14.25">
      <c r="A678" s="221"/>
      <c r="B678" s="221"/>
      <c r="C678" s="215"/>
      <c r="D678" s="216"/>
      <c r="E678" s="216">
        <v>112.8</v>
      </c>
    </row>
    <row r="679" spans="1:5" ht="14.25">
      <c r="A679" s="221"/>
      <c r="B679" s="221"/>
      <c r="C679" s="215"/>
      <c r="D679" s="216"/>
      <c r="E679" s="216">
        <v>73.23</v>
      </c>
    </row>
    <row r="680" spans="1:5" ht="14.25">
      <c r="A680" s="221"/>
      <c r="B680" s="221"/>
      <c r="C680" s="215"/>
      <c r="D680" s="216"/>
      <c r="E680" s="216">
        <v>107.72</v>
      </c>
    </row>
    <row r="681" spans="1:5" ht="14.25">
      <c r="A681" s="221"/>
      <c r="B681" s="221"/>
      <c r="C681" s="215"/>
      <c r="D681" s="216"/>
      <c r="E681" s="216">
        <v>108.34</v>
      </c>
    </row>
    <row r="682" spans="1:5" ht="14.25">
      <c r="A682" s="221"/>
      <c r="B682" s="221"/>
      <c r="C682" s="215"/>
      <c r="D682" s="216"/>
      <c r="E682" s="216">
        <v>204.33</v>
      </c>
    </row>
    <row r="683" spans="1:5" ht="14.25">
      <c r="A683" s="221"/>
      <c r="B683" s="221"/>
      <c r="C683" s="215"/>
      <c r="D683" s="216"/>
      <c r="E683" s="216"/>
    </row>
    <row r="684" spans="1:5" ht="14.25">
      <c r="A684" s="221"/>
      <c r="B684" s="221"/>
      <c r="C684" s="215"/>
      <c r="D684" s="216"/>
      <c r="E684" s="216">
        <v>5.62</v>
      </c>
    </row>
    <row r="685" spans="1:5" ht="14.25">
      <c r="A685" s="221"/>
      <c r="B685" s="221"/>
      <c r="C685" s="215"/>
      <c r="D685" s="216"/>
      <c r="E685" s="216">
        <v>7.17</v>
      </c>
    </row>
    <row r="686" spans="1:5" ht="15">
      <c r="A686" s="220"/>
      <c r="B686" s="220"/>
      <c r="C686" s="215"/>
      <c r="D686" s="216"/>
      <c r="E686" s="216">
        <v>9.32</v>
      </c>
    </row>
    <row r="687" spans="1:5" ht="14.25">
      <c r="A687" s="221"/>
      <c r="B687" s="221"/>
      <c r="C687" s="215"/>
      <c r="D687" s="216"/>
      <c r="E687" s="216">
        <v>11.61</v>
      </c>
    </row>
    <row r="688" spans="1:5" ht="14.25">
      <c r="A688" s="221"/>
      <c r="B688" s="221"/>
      <c r="C688" s="215"/>
      <c r="D688" s="216"/>
      <c r="E688" s="216">
        <v>17.079999999999998</v>
      </c>
    </row>
    <row r="689" spans="1:5" ht="14.25">
      <c r="A689" s="221"/>
      <c r="B689" s="221"/>
      <c r="C689" s="215"/>
      <c r="D689" s="216"/>
      <c r="E689" s="216">
        <v>25.87</v>
      </c>
    </row>
    <row r="690" spans="1:5" ht="14.25">
      <c r="A690" s="221"/>
      <c r="B690" s="221"/>
      <c r="C690" s="215"/>
      <c r="D690" s="216"/>
      <c r="E690" s="216">
        <v>33.24</v>
      </c>
    </row>
    <row r="691" spans="1:5" ht="14.25">
      <c r="A691" s="221"/>
      <c r="B691" s="221"/>
      <c r="C691" s="215"/>
      <c r="D691" s="216"/>
      <c r="E691" s="216">
        <v>36.64</v>
      </c>
    </row>
    <row r="692" spans="1:5" ht="14.25">
      <c r="A692" s="221"/>
      <c r="B692" s="221"/>
      <c r="C692" s="215"/>
      <c r="D692" s="216"/>
      <c r="E692" s="216">
        <v>19.23</v>
      </c>
    </row>
    <row r="693" spans="1:5" ht="14.25">
      <c r="A693" s="221"/>
      <c r="B693" s="221"/>
      <c r="C693" s="215"/>
      <c r="D693" s="216"/>
      <c r="E693" s="216">
        <v>8.26</v>
      </c>
    </row>
    <row r="694" spans="1:5" ht="14.25">
      <c r="A694" s="221"/>
      <c r="B694" s="221"/>
      <c r="C694" s="215"/>
      <c r="D694" s="216"/>
      <c r="E694" s="216">
        <v>10.62</v>
      </c>
    </row>
    <row r="695" spans="1:5" ht="14.25">
      <c r="A695" s="221"/>
      <c r="B695" s="221"/>
      <c r="C695" s="215"/>
      <c r="D695" s="216"/>
      <c r="E695" s="216">
        <v>12.94</v>
      </c>
    </row>
    <row r="696" spans="1:5" ht="14.25">
      <c r="A696" s="221"/>
      <c r="B696" s="221"/>
      <c r="C696" s="215"/>
      <c r="D696" s="216"/>
      <c r="E696" s="216">
        <v>18.7</v>
      </c>
    </row>
    <row r="697" spans="1:5" ht="14.25">
      <c r="A697" s="221"/>
      <c r="B697" s="221"/>
      <c r="C697" s="215"/>
      <c r="D697" s="216"/>
      <c r="E697" s="216">
        <v>25.93</v>
      </c>
    </row>
    <row r="698" spans="1:5" ht="14.25">
      <c r="A698" s="221"/>
      <c r="B698" s="221"/>
      <c r="C698" s="215"/>
      <c r="D698" s="216"/>
      <c r="E698" s="216">
        <v>38.35</v>
      </c>
    </row>
    <row r="699" spans="1:5" ht="14.25">
      <c r="A699" s="221"/>
      <c r="B699" s="221"/>
      <c r="C699" s="215"/>
      <c r="D699" s="216"/>
      <c r="E699" s="216">
        <v>50.33</v>
      </c>
    </row>
    <row r="700" spans="1:5" ht="14.25">
      <c r="A700" s="221"/>
      <c r="B700" s="221"/>
      <c r="C700" s="215"/>
      <c r="D700" s="216"/>
      <c r="E700" s="216">
        <v>69.88</v>
      </c>
    </row>
    <row r="701" spans="1:5" ht="14.25">
      <c r="A701" s="221"/>
      <c r="B701" s="221"/>
      <c r="C701" s="215"/>
      <c r="D701" s="216"/>
      <c r="E701" s="216">
        <v>131.99</v>
      </c>
    </row>
    <row r="702" spans="1:5" ht="14.25">
      <c r="A702" s="221"/>
      <c r="B702" s="221"/>
      <c r="C702" s="215"/>
      <c r="D702" s="216"/>
      <c r="E702" s="216">
        <v>167.03</v>
      </c>
    </row>
    <row r="703" spans="1:5" ht="14.25">
      <c r="A703" s="221"/>
      <c r="B703" s="221"/>
      <c r="C703" s="215"/>
      <c r="D703" s="216"/>
      <c r="E703" s="216">
        <v>412.42</v>
      </c>
    </row>
    <row r="704" spans="1:5" ht="14.25">
      <c r="A704" s="221"/>
      <c r="B704" s="221"/>
      <c r="C704" s="215"/>
      <c r="D704" s="216"/>
      <c r="E704" s="216">
        <v>96.34</v>
      </c>
    </row>
    <row r="705" spans="1:5" ht="14.25">
      <c r="A705" s="221"/>
      <c r="B705" s="221"/>
      <c r="C705" s="215"/>
      <c r="D705" s="216"/>
      <c r="E705" s="216">
        <v>194.28</v>
      </c>
    </row>
    <row r="706" spans="1:5" ht="14.25">
      <c r="A706" s="221"/>
      <c r="B706" s="221"/>
      <c r="C706" s="215"/>
      <c r="D706" s="216"/>
      <c r="E706" s="216">
        <v>256.70999999999998</v>
      </c>
    </row>
    <row r="707" spans="1:5" ht="14.25">
      <c r="A707" s="221"/>
      <c r="B707" s="221"/>
      <c r="C707" s="215"/>
      <c r="D707" s="216"/>
      <c r="E707" s="216">
        <v>333.46</v>
      </c>
    </row>
    <row r="708" spans="1:5" ht="14.25">
      <c r="A708" s="221"/>
      <c r="B708" s="221"/>
      <c r="C708" s="215"/>
      <c r="D708" s="216"/>
      <c r="E708" s="216">
        <v>79.489999999999995</v>
      </c>
    </row>
    <row r="709" spans="1:5" ht="14.25">
      <c r="A709" s="221"/>
      <c r="B709" s="221"/>
      <c r="C709" s="215"/>
      <c r="D709" s="216"/>
      <c r="E709" s="216">
        <v>98.68</v>
      </c>
    </row>
    <row r="710" spans="1:5" ht="14.25">
      <c r="A710" s="221"/>
      <c r="B710" s="221"/>
      <c r="C710" s="215"/>
      <c r="D710" s="216"/>
      <c r="E710" s="216">
        <v>31.6</v>
      </c>
    </row>
    <row r="711" spans="1:5" ht="14.25">
      <c r="A711" s="221"/>
      <c r="B711" s="221"/>
      <c r="C711" s="215"/>
      <c r="D711" s="216"/>
      <c r="E711" s="216">
        <v>16.010000000000002</v>
      </c>
    </row>
    <row r="712" spans="1:5" ht="14.25">
      <c r="A712" s="221"/>
      <c r="B712" s="221"/>
      <c r="C712" s="215"/>
      <c r="D712" s="216"/>
      <c r="E712" s="216">
        <v>22.34</v>
      </c>
    </row>
    <row r="713" spans="1:5" ht="14.25">
      <c r="A713" s="221"/>
      <c r="B713" s="221"/>
      <c r="C713" s="215"/>
      <c r="D713" s="216"/>
      <c r="E713" s="216"/>
    </row>
    <row r="714" spans="1:5" ht="14.25">
      <c r="A714" s="221"/>
      <c r="B714" s="221"/>
      <c r="C714" s="215"/>
      <c r="D714" s="216"/>
      <c r="E714" s="216">
        <v>16.420000000000002</v>
      </c>
    </row>
    <row r="715" spans="1:5" ht="14.25">
      <c r="A715" s="221"/>
      <c r="B715" s="221"/>
      <c r="C715" s="215"/>
      <c r="D715" s="216"/>
      <c r="E715" s="216">
        <v>18.079999999999998</v>
      </c>
    </row>
    <row r="716" spans="1:5" ht="15">
      <c r="A716" s="220"/>
      <c r="B716" s="220"/>
      <c r="C716" s="215"/>
      <c r="D716" s="216"/>
      <c r="E716" s="216">
        <v>260.74</v>
      </c>
    </row>
    <row r="717" spans="1:5" ht="14.25">
      <c r="A717" s="221"/>
      <c r="B717" s="221"/>
      <c r="C717" s="215"/>
      <c r="D717" s="216"/>
      <c r="E717" s="216">
        <v>11.66</v>
      </c>
    </row>
    <row r="718" spans="1:5" ht="14.25">
      <c r="A718" s="221"/>
      <c r="B718" s="221"/>
      <c r="C718" s="215"/>
      <c r="D718" s="216"/>
      <c r="E718" s="216">
        <v>2.48</v>
      </c>
    </row>
    <row r="719" spans="1:5" ht="14.25">
      <c r="A719" s="221"/>
      <c r="B719" s="221"/>
      <c r="C719" s="215"/>
      <c r="D719" s="216"/>
      <c r="E719" s="216">
        <v>3.2</v>
      </c>
    </row>
    <row r="720" spans="1:5" ht="14.25">
      <c r="A720" s="221"/>
      <c r="B720" s="221"/>
      <c r="C720" s="215"/>
      <c r="D720" s="216"/>
      <c r="E720" s="216">
        <v>7.22</v>
      </c>
    </row>
    <row r="721" spans="1:5" ht="14.25">
      <c r="A721" s="221"/>
      <c r="B721" s="221"/>
      <c r="C721" s="215"/>
      <c r="D721" s="216"/>
      <c r="E721" s="216">
        <v>25.05</v>
      </c>
    </row>
    <row r="722" spans="1:5" ht="14.25">
      <c r="A722" s="221"/>
      <c r="B722" s="221"/>
      <c r="C722" s="215"/>
      <c r="D722" s="216"/>
      <c r="E722" s="216">
        <v>83.8</v>
      </c>
    </row>
    <row r="723" spans="1:5" ht="14.25">
      <c r="A723" s="221"/>
      <c r="B723" s="221"/>
      <c r="C723" s="215"/>
      <c r="D723" s="216"/>
      <c r="E723" s="216">
        <v>18.14</v>
      </c>
    </row>
    <row r="724" spans="1:5" ht="14.25">
      <c r="A724" s="221"/>
      <c r="B724" s="221"/>
      <c r="C724" s="215"/>
      <c r="D724" s="216"/>
      <c r="E724" s="216"/>
    </row>
    <row r="725" spans="1:5" ht="14.25">
      <c r="A725" s="221"/>
      <c r="B725" s="221"/>
      <c r="C725" s="215"/>
      <c r="D725" s="216"/>
      <c r="E725" s="216">
        <v>11.51</v>
      </c>
    </row>
    <row r="726" spans="1:5" ht="14.25">
      <c r="A726" s="221"/>
      <c r="B726" s="221"/>
      <c r="C726" s="215"/>
      <c r="D726" s="216"/>
      <c r="E726" s="216">
        <v>17.23</v>
      </c>
    </row>
    <row r="727" spans="1:5" ht="15">
      <c r="A727" s="220"/>
      <c r="B727" s="220"/>
      <c r="C727" s="215"/>
      <c r="D727" s="216"/>
      <c r="E727" s="216">
        <v>25.95</v>
      </c>
    </row>
    <row r="728" spans="1:5" ht="14.25">
      <c r="A728" s="221"/>
      <c r="B728" s="221"/>
      <c r="C728" s="215"/>
      <c r="D728" s="216"/>
      <c r="E728" s="216">
        <v>21.91</v>
      </c>
    </row>
    <row r="729" spans="1:5" ht="14.25">
      <c r="A729" s="221"/>
      <c r="B729" s="221"/>
      <c r="C729" s="215"/>
      <c r="D729" s="216"/>
      <c r="E729" s="216">
        <v>33.369999999999997</v>
      </c>
    </row>
    <row r="730" spans="1:5" ht="14.25">
      <c r="A730" s="221"/>
      <c r="B730" s="221"/>
      <c r="C730" s="215"/>
      <c r="D730" s="216"/>
      <c r="E730" s="216">
        <v>48.57</v>
      </c>
    </row>
    <row r="731" spans="1:5" ht="14.25">
      <c r="A731" s="221"/>
      <c r="B731" s="221"/>
      <c r="C731" s="215"/>
      <c r="D731" s="216"/>
      <c r="E731" s="216"/>
    </row>
    <row r="732" spans="1:5" ht="14.25">
      <c r="A732" s="221"/>
      <c r="B732" s="221"/>
      <c r="C732" s="215"/>
      <c r="D732" s="216"/>
      <c r="E732" s="219">
        <v>2338</v>
      </c>
    </row>
    <row r="733" spans="1:5" ht="14.25">
      <c r="A733" s="221"/>
      <c r="B733" s="221"/>
      <c r="C733" s="215"/>
      <c r="D733" s="216"/>
      <c r="E733" s="219">
        <v>3086.11</v>
      </c>
    </row>
    <row r="734" spans="1:5" ht="15">
      <c r="A734" s="220"/>
      <c r="B734" s="220"/>
      <c r="C734" s="215"/>
      <c r="D734" s="216"/>
      <c r="E734" s="219">
        <v>3376.12</v>
      </c>
    </row>
    <row r="735" spans="1:5" ht="14.25">
      <c r="A735" s="221"/>
      <c r="B735" s="221"/>
      <c r="C735" s="215"/>
      <c r="D735" s="219"/>
      <c r="E735" s="219">
        <v>3613.98</v>
      </c>
    </row>
    <row r="736" spans="1:5" ht="14.25">
      <c r="A736" s="221"/>
      <c r="B736" s="221"/>
      <c r="C736" s="215"/>
      <c r="D736" s="219"/>
      <c r="E736" s="219">
        <v>3935.83</v>
      </c>
    </row>
    <row r="737" spans="1:5" ht="14.25">
      <c r="A737" s="221"/>
      <c r="B737" s="221"/>
      <c r="C737" s="215"/>
      <c r="D737" s="219"/>
      <c r="E737" s="219">
        <v>7020.24</v>
      </c>
    </row>
    <row r="738" spans="1:5" ht="14.25">
      <c r="A738" s="221"/>
      <c r="B738" s="221"/>
      <c r="C738" s="215"/>
      <c r="D738" s="219"/>
      <c r="E738" s="219">
        <v>5222.66</v>
      </c>
    </row>
    <row r="739" spans="1:5" ht="14.25">
      <c r="A739" s="221"/>
      <c r="B739" s="221"/>
      <c r="C739" s="215"/>
      <c r="D739" s="219"/>
      <c r="E739" s="219">
        <v>8890.7000000000007</v>
      </c>
    </row>
    <row r="740" spans="1:5" ht="14.25">
      <c r="A740" s="221"/>
      <c r="B740" s="221"/>
      <c r="C740" s="215"/>
      <c r="D740" s="219"/>
      <c r="E740" s="219">
        <v>7552.84</v>
      </c>
    </row>
    <row r="741" spans="1:5" ht="14.25">
      <c r="A741" s="221"/>
      <c r="B741" s="221"/>
      <c r="C741" s="215"/>
      <c r="D741" s="219"/>
      <c r="E741" s="219">
        <v>38929.480000000003</v>
      </c>
    </row>
    <row r="742" spans="1:5" ht="14.25">
      <c r="A742" s="221"/>
      <c r="B742" s="221"/>
      <c r="C742" s="215"/>
      <c r="D742" s="219"/>
      <c r="E742" s="219">
        <v>48259.81</v>
      </c>
    </row>
    <row r="743" spans="1:5" ht="14.25">
      <c r="A743" s="221"/>
      <c r="B743" s="221"/>
      <c r="C743" s="215"/>
      <c r="D743" s="219"/>
      <c r="E743" s="219">
        <v>70693.960000000006</v>
      </c>
    </row>
    <row r="744" spans="1:5" ht="14.25">
      <c r="A744" s="221"/>
      <c r="B744" s="221"/>
      <c r="C744" s="215"/>
      <c r="D744" s="219"/>
      <c r="E744" s="219">
        <v>90873.15</v>
      </c>
    </row>
    <row r="745" spans="1:5" ht="14.25">
      <c r="A745" s="221"/>
      <c r="B745" s="221"/>
      <c r="C745" s="215"/>
      <c r="D745" s="219"/>
      <c r="E745" s="216"/>
    </row>
    <row r="746" spans="1:5" ht="14.25">
      <c r="A746" s="221"/>
      <c r="B746" s="221"/>
      <c r="C746" s="215"/>
      <c r="D746" s="219"/>
      <c r="E746" s="216">
        <v>211.3</v>
      </c>
    </row>
    <row r="747" spans="1:5" ht="14.25">
      <c r="A747" s="221"/>
      <c r="B747" s="221"/>
      <c r="C747" s="215"/>
      <c r="D747" s="219"/>
      <c r="E747" s="216">
        <v>188.07</v>
      </c>
    </row>
    <row r="748" spans="1:5" ht="15">
      <c r="A748" s="220"/>
      <c r="B748" s="220"/>
      <c r="C748" s="215"/>
      <c r="D748" s="216"/>
      <c r="E748" s="216">
        <v>214.33</v>
      </c>
    </row>
    <row r="749" spans="1:5" ht="14.25">
      <c r="A749" s="221"/>
      <c r="B749" s="221"/>
      <c r="C749" s="215"/>
      <c r="D749" s="216"/>
      <c r="E749" s="216">
        <v>539.21</v>
      </c>
    </row>
    <row r="750" spans="1:5" ht="14.25">
      <c r="A750" s="221"/>
      <c r="B750" s="221"/>
      <c r="C750" s="215"/>
      <c r="D750" s="216"/>
      <c r="E750" s="216">
        <v>311.22000000000003</v>
      </c>
    </row>
    <row r="751" spans="1:5" ht="14.25">
      <c r="A751" s="221"/>
      <c r="B751" s="221"/>
      <c r="C751" s="215"/>
      <c r="D751" s="216"/>
      <c r="E751" s="216">
        <v>250</v>
      </c>
    </row>
    <row r="752" spans="1:5" ht="14.25">
      <c r="A752" s="221"/>
      <c r="B752" s="221"/>
      <c r="C752" s="215"/>
      <c r="D752" s="216"/>
      <c r="E752" s="216">
        <v>191.31</v>
      </c>
    </row>
    <row r="753" spans="1:5" ht="14.25">
      <c r="A753" s="221"/>
      <c r="B753" s="221"/>
      <c r="C753" s="215"/>
      <c r="D753" s="216"/>
      <c r="E753" s="216">
        <v>360.19</v>
      </c>
    </row>
    <row r="754" spans="1:5" ht="14.25">
      <c r="A754" s="221"/>
      <c r="B754" s="221"/>
      <c r="C754" s="215"/>
      <c r="D754" s="216"/>
      <c r="E754" s="216">
        <v>226.5</v>
      </c>
    </row>
    <row r="755" spans="1:5" ht="14.25">
      <c r="A755" s="221"/>
      <c r="B755" s="221"/>
      <c r="C755" s="215"/>
      <c r="D755" s="216"/>
      <c r="E755" s="216">
        <v>251.58</v>
      </c>
    </row>
    <row r="756" spans="1:5" ht="14.25">
      <c r="A756" s="221"/>
      <c r="B756" s="221"/>
      <c r="C756" s="215"/>
      <c r="D756" s="216"/>
      <c r="E756" s="216">
        <v>191.93</v>
      </c>
    </row>
    <row r="757" spans="1:5" ht="14.25">
      <c r="A757" s="221"/>
      <c r="B757" s="221"/>
      <c r="C757" s="215"/>
      <c r="D757" s="216"/>
      <c r="E757" s="216">
        <v>313.33</v>
      </c>
    </row>
    <row r="758" spans="1:5" ht="14.25">
      <c r="A758" s="221"/>
      <c r="B758" s="221"/>
      <c r="C758" s="215"/>
      <c r="D758" s="216"/>
      <c r="E758" s="216">
        <v>154.04</v>
      </c>
    </row>
    <row r="759" spans="1:5" ht="14.25">
      <c r="A759" s="221"/>
      <c r="B759" s="221"/>
      <c r="C759" s="215"/>
      <c r="D759" s="216"/>
      <c r="E759" s="216">
        <v>272.72000000000003</v>
      </c>
    </row>
    <row r="760" spans="1:5" ht="14.25">
      <c r="A760" s="221"/>
      <c r="B760" s="221"/>
      <c r="C760" s="215"/>
      <c r="D760" s="216"/>
      <c r="E760" s="216">
        <v>249.36</v>
      </c>
    </row>
    <row r="761" spans="1:5" ht="14.25">
      <c r="A761" s="221"/>
      <c r="B761" s="221"/>
      <c r="C761" s="215"/>
      <c r="D761" s="216"/>
      <c r="E761" s="216">
        <v>98.84</v>
      </c>
    </row>
    <row r="762" spans="1:5" ht="14.25">
      <c r="A762" s="221"/>
      <c r="B762" s="221"/>
      <c r="C762" s="215"/>
      <c r="D762" s="216"/>
      <c r="E762" s="216">
        <v>181.28</v>
      </c>
    </row>
    <row r="763" spans="1:5" ht="14.25">
      <c r="A763" s="221"/>
      <c r="B763" s="221"/>
      <c r="C763" s="215"/>
      <c r="D763" s="216"/>
      <c r="E763" s="216"/>
    </row>
    <row r="764" spans="1:5" ht="14.25">
      <c r="A764" s="221"/>
      <c r="B764" s="221"/>
      <c r="C764" s="215"/>
      <c r="D764" s="216"/>
      <c r="E764" s="216">
        <v>523.79</v>
      </c>
    </row>
    <row r="765" spans="1:5" ht="14.25">
      <c r="A765" s="221"/>
      <c r="B765" s="221"/>
      <c r="C765" s="215"/>
      <c r="D765" s="216"/>
      <c r="E765" s="216">
        <v>607.15</v>
      </c>
    </row>
    <row r="766" spans="1:5" ht="15">
      <c r="A766" s="220"/>
      <c r="B766" s="220"/>
      <c r="C766" s="215"/>
      <c r="D766" s="216"/>
      <c r="E766" s="216">
        <v>660.16</v>
      </c>
    </row>
    <row r="767" spans="1:5" ht="14.25">
      <c r="A767" s="221"/>
      <c r="B767" s="221"/>
      <c r="C767" s="215"/>
      <c r="D767" s="216"/>
      <c r="E767" s="216">
        <v>771.25</v>
      </c>
    </row>
    <row r="768" spans="1:5" ht="14.25">
      <c r="A768" s="221"/>
      <c r="B768" s="221"/>
      <c r="C768" s="215"/>
      <c r="D768" s="216"/>
      <c r="E768" s="219">
        <v>1345.21</v>
      </c>
    </row>
    <row r="769" spans="1:5" ht="14.25">
      <c r="A769" s="221"/>
      <c r="B769" s="221"/>
      <c r="C769" s="215"/>
      <c r="D769" s="216"/>
      <c r="E769" s="216"/>
    </row>
    <row r="770" spans="1:5" ht="14.25">
      <c r="A770" s="221"/>
      <c r="B770" s="221"/>
      <c r="C770" s="215"/>
      <c r="D770" s="216"/>
      <c r="E770" s="216">
        <v>12.4</v>
      </c>
    </row>
    <row r="771" spans="1:5" ht="14.25">
      <c r="A771" s="221"/>
      <c r="B771" s="221"/>
      <c r="C771" s="215"/>
      <c r="D771" s="219"/>
      <c r="E771" s="216">
        <v>17.760000000000002</v>
      </c>
    </row>
    <row r="772" spans="1:5" ht="15">
      <c r="A772" s="220"/>
      <c r="B772" s="220"/>
      <c r="C772" s="215"/>
      <c r="D772" s="216"/>
      <c r="E772" s="216">
        <v>23.26</v>
      </c>
    </row>
    <row r="773" spans="1:5" ht="14.25">
      <c r="A773" s="221"/>
      <c r="B773" s="221"/>
      <c r="C773" s="215"/>
      <c r="D773" s="216"/>
      <c r="E773" s="216">
        <v>23.78</v>
      </c>
    </row>
    <row r="774" spans="1:5" ht="14.25">
      <c r="A774" s="221"/>
      <c r="B774" s="221"/>
      <c r="C774" s="215"/>
      <c r="D774" s="216"/>
      <c r="E774" s="216">
        <v>25.03</v>
      </c>
    </row>
    <row r="775" spans="1:5" ht="14.25">
      <c r="A775" s="221"/>
      <c r="B775" s="221"/>
      <c r="C775" s="215"/>
      <c r="D775" s="216"/>
      <c r="E775" s="216">
        <v>36.03</v>
      </c>
    </row>
    <row r="776" spans="1:5" ht="14.25">
      <c r="A776" s="221"/>
      <c r="B776" s="221"/>
      <c r="C776" s="215"/>
      <c r="D776" s="216"/>
      <c r="E776" s="216">
        <v>43.74</v>
      </c>
    </row>
    <row r="777" spans="1:5" ht="14.25">
      <c r="A777" s="221"/>
      <c r="B777" s="221"/>
      <c r="C777" s="215"/>
      <c r="D777" s="216"/>
      <c r="E777" s="216">
        <v>44.62</v>
      </c>
    </row>
    <row r="778" spans="1:5" ht="14.25">
      <c r="A778" s="221"/>
      <c r="B778" s="221"/>
      <c r="C778" s="215"/>
      <c r="D778" s="216"/>
      <c r="E778" s="216">
        <v>53.64</v>
      </c>
    </row>
    <row r="779" spans="1:5" ht="14.25">
      <c r="A779" s="221"/>
      <c r="B779" s="221"/>
      <c r="C779" s="215"/>
      <c r="D779" s="216"/>
      <c r="E779" s="216">
        <v>79.790000000000006</v>
      </c>
    </row>
    <row r="780" spans="1:5" ht="14.25">
      <c r="A780" s="221"/>
      <c r="B780" s="221"/>
      <c r="C780" s="215"/>
      <c r="D780" s="216"/>
      <c r="E780" s="216">
        <v>84.35</v>
      </c>
    </row>
    <row r="781" spans="1:5" ht="14.25">
      <c r="A781" s="221"/>
      <c r="B781" s="221"/>
      <c r="C781" s="215"/>
      <c r="D781" s="216"/>
      <c r="E781" s="216">
        <v>92.95</v>
      </c>
    </row>
    <row r="782" spans="1:5" ht="14.25">
      <c r="A782" s="221"/>
      <c r="B782" s="221"/>
      <c r="C782" s="215"/>
      <c r="D782" s="216"/>
      <c r="E782" s="216">
        <v>96.89</v>
      </c>
    </row>
    <row r="783" spans="1:5" ht="14.25">
      <c r="A783" s="221"/>
      <c r="B783" s="221"/>
      <c r="C783" s="215"/>
      <c r="D783" s="216"/>
      <c r="E783" s="216">
        <v>102.95</v>
      </c>
    </row>
    <row r="784" spans="1:5" ht="14.25">
      <c r="A784" s="221"/>
      <c r="B784" s="221"/>
      <c r="C784" s="215"/>
      <c r="D784" s="216"/>
      <c r="E784" s="216">
        <v>352.1</v>
      </c>
    </row>
    <row r="785" spans="1:5" ht="14.25">
      <c r="A785" s="221"/>
      <c r="B785" s="221"/>
      <c r="C785" s="215"/>
      <c r="D785" s="216"/>
      <c r="E785" s="216">
        <v>365.97</v>
      </c>
    </row>
    <row r="786" spans="1:5" ht="14.25">
      <c r="A786" s="221"/>
      <c r="B786" s="221"/>
      <c r="C786" s="215"/>
      <c r="D786" s="216"/>
      <c r="E786" s="216">
        <v>448.67</v>
      </c>
    </row>
    <row r="787" spans="1:5" ht="14.25">
      <c r="A787" s="221"/>
      <c r="B787" s="221"/>
      <c r="C787" s="215"/>
      <c r="D787" s="216"/>
      <c r="E787" s="216">
        <v>13.99</v>
      </c>
    </row>
    <row r="788" spans="1:5" ht="14.25">
      <c r="A788" s="221"/>
      <c r="B788" s="221"/>
      <c r="C788" s="215"/>
      <c r="D788" s="216"/>
      <c r="E788" s="216">
        <v>24.23</v>
      </c>
    </row>
    <row r="789" spans="1:5" ht="14.25">
      <c r="A789" s="221"/>
      <c r="B789" s="221"/>
      <c r="C789" s="215"/>
      <c r="D789" s="216"/>
      <c r="E789" s="216">
        <v>12.58</v>
      </c>
    </row>
    <row r="790" spans="1:5" ht="14.25">
      <c r="A790" s="221"/>
      <c r="B790" s="221"/>
      <c r="C790" s="215"/>
      <c r="D790" s="216"/>
      <c r="E790" s="216">
        <v>13.25</v>
      </c>
    </row>
    <row r="791" spans="1:5" ht="14.25">
      <c r="A791" s="221"/>
      <c r="B791" s="221"/>
      <c r="C791" s="215"/>
      <c r="D791" s="216"/>
      <c r="E791" s="216">
        <v>15.87</v>
      </c>
    </row>
    <row r="792" spans="1:5" ht="14.25">
      <c r="A792" s="221"/>
      <c r="B792" s="221"/>
      <c r="C792" s="215"/>
      <c r="D792" s="216"/>
      <c r="E792" s="216">
        <v>28.43</v>
      </c>
    </row>
    <row r="793" spans="1:5" ht="14.25">
      <c r="A793" s="221"/>
      <c r="B793" s="221"/>
      <c r="C793" s="215"/>
      <c r="D793" s="216"/>
      <c r="E793" s="216">
        <v>30.32</v>
      </c>
    </row>
    <row r="794" spans="1:5" ht="14.25">
      <c r="A794" s="221"/>
      <c r="B794" s="221"/>
      <c r="C794" s="215"/>
      <c r="D794" s="216"/>
      <c r="E794" s="216">
        <v>35.83</v>
      </c>
    </row>
    <row r="795" spans="1:5" ht="14.25">
      <c r="A795" s="221"/>
      <c r="B795" s="221"/>
      <c r="C795" s="215"/>
      <c r="D795" s="216"/>
      <c r="E795" s="216"/>
    </row>
    <row r="796" spans="1:5" ht="14.25">
      <c r="A796" s="221"/>
      <c r="B796" s="221"/>
      <c r="C796" s="215"/>
      <c r="D796" s="216"/>
      <c r="E796" s="216">
        <v>78.72</v>
      </c>
    </row>
    <row r="797" spans="1:5" ht="14.25">
      <c r="A797" s="221"/>
      <c r="B797" s="221"/>
      <c r="C797" s="215"/>
      <c r="D797" s="216"/>
      <c r="E797" s="216">
        <v>118.08</v>
      </c>
    </row>
    <row r="798" spans="1:5" ht="15">
      <c r="A798" s="220"/>
      <c r="B798" s="220"/>
      <c r="C798" s="215"/>
      <c r="D798" s="216"/>
      <c r="E798" s="216">
        <v>196.8</v>
      </c>
    </row>
    <row r="799" spans="1:5" ht="14.25">
      <c r="A799" s="221"/>
      <c r="B799" s="221"/>
      <c r="C799" s="215"/>
      <c r="D799" s="216"/>
      <c r="E799" s="216">
        <v>26.37</v>
      </c>
    </row>
    <row r="800" spans="1:5" ht="14.25">
      <c r="A800" s="221"/>
      <c r="B800" s="221"/>
      <c r="C800" s="215"/>
      <c r="D800" s="216"/>
      <c r="E800" s="216">
        <v>39.36</v>
      </c>
    </row>
    <row r="801" spans="1:5" ht="14.25">
      <c r="A801" s="221"/>
      <c r="B801" s="221"/>
      <c r="C801" s="215"/>
      <c r="D801" s="216"/>
      <c r="E801" s="216">
        <v>31.49</v>
      </c>
    </row>
    <row r="802" spans="1:5" ht="14.25">
      <c r="A802" s="221"/>
      <c r="B802" s="221"/>
      <c r="C802" s="215"/>
      <c r="D802" s="216"/>
      <c r="E802" s="216">
        <v>19.68</v>
      </c>
    </row>
    <row r="803" spans="1:5" ht="14.25">
      <c r="A803" s="221"/>
      <c r="B803" s="221"/>
      <c r="C803" s="215"/>
      <c r="D803" s="216"/>
      <c r="E803" s="216">
        <v>35.42</v>
      </c>
    </row>
    <row r="804" spans="1:5" ht="14.25">
      <c r="A804" s="221"/>
      <c r="B804" s="221"/>
      <c r="C804" s="215"/>
      <c r="D804" s="216"/>
      <c r="E804" s="216">
        <v>78.72</v>
      </c>
    </row>
    <row r="805" spans="1:5" ht="14.25">
      <c r="A805" s="221"/>
      <c r="B805" s="221"/>
      <c r="C805" s="215"/>
      <c r="D805" s="216"/>
      <c r="E805" s="216">
        <v>157.44</v>
      </c>
    </row>
    <row r="806" spans="1:5" ht="14.25">
      <c r="A806" s="221"/>
      <c r="B806" s="221"/>
      <c r="C806" s="215"/>
      <c r="D806" s="216"/>
      <c r="E806" s="216">
        <v>196.8</v>
      </c>
    </row>
    <row r="807" spans="1:5" ht="14.25">
      <c r="A807" s="221"/>
      <c r="B807" s="221"/>
      <c r="C807" s="215"/>
      <c r="D807" s="216"/>
      <c r="E807" s="216">
        <v>314.88</v>
      </c>
    </row>
    <row r="808" spans="1:5" ht="14.25">
      <c r="A808" s="221"/>
      <c r="B808" s="221"/>
      <c r="C808" s="215"/>
      <c r="D808" s="216"/>
      <c r="E808" s="216">
        <v>15.74</v>
      </c>
    </row>
    <row r="809" spans="1:5" ht="14.25">
      <c r="A809" s="221"/>
      <c r="B809" s="221"/>
      <c r="C809" s="215"/>
      <c r="D809" s="216"/>
      <c r="E809" s="216">
        <v>23.62</v>
      </c>
    </row>
    <row r="810" spans="1:5" ht="14.25">
      <c r="A810" s="221"/>
      <c r="B810" s="221"/>
      <c r="C810" s="215"/>
      <c r="D810" s="216"/>
      <c r="E810" s="216">
        <v>11.81</v>
      </c>
    </row>
    <row r="811" spans="1:5" ht="14.25">
      <c r="A811" s="221"/>
      <c r="B811" s="221"/>
      <c r="C811" s="215"/>
      <c r="D811" s="216"/>
      <c r="E811" s="216">
        <v>17.71</v>
      </c>
    </row>
    <row r="812" spans="1:5" ht="14.25">
      <c r="A812" s="221"/>
      <c r="B812" s="221"/>
      <c r="C812" s="215"/>
      <c r="D812" s="216"/>
      <c r="E812" s="216">
        <v>19.68</v>
      </c>
    </row>
    <row r="813" spans="1:5" ht="14.25">
      <c r="A813" s="221"/>
      <c r="B813" s="221"/>
      <c r="C813" s="215"/>
      <c r="D813" s="216"/>
      <c r="E813" s="216">
        <v>23.62</v>
      </c>
    </row>
    <row r="814" spans="1:5" ht="14.25">
      <c r="A814" s="221"/>
      <c r="B814" s="221"/>
      <c r="C814" s="215"/>
      <c r="D814" s="216"/>
      <c r="E814" s="216">
        <v>27.55</v>
      </c>
    </row>
    <row r="815" spans="1:5" ht="14.25">
      <c r="A815" s="221"/>
      <c r="B815" s="221"/>
      <c r="C815" s="215"/>
      <c r="D815" s="216"/>
      <c r="E815" s="216">
        <v>31.49</v>
      </c>
    </row>
    <row r="816" spans="1:5" ht="14.25">
      <c r="A816" s="221"/>
      <c r="B816" s="221"/>
      <c r="C816" s="215"/>
      <c r="D816" s="216"/>
      <c r="E816" s="216">
        <v>35.42</v>
      </c>
    </row>
    <row r="817" spans="1:5" ht="14.25">
      <c r="A817" s="221"/>
      <c r="B817" s="221"/>
      <c r="C817" s="215"/>
      <c r="D817" s="216"/>
      <c r="E817" s="216">
        <v>17.71</v>
      </c>
    </row>
    <row r="818" spans="1:5" ht="14.25">
      <c r="A818" s="221"/>
      <c r="B818" s="221"/>
      <c r="C818" s="215"/>
      <c r="D818" s="216"/>
      <c r="E818" s="216">
        <v>9.84</v>
      </c>
    </row>
    <row r="819" spans="1:5" ht="14.25">
      <c r="A819" s="221"/>
      <c r="B819" s="221"/>
      <c r="C819" s="215"/>
      <c r="D819" s="216"/>
      <c r="E819" s="216">
        <v>35.42</v>
      </c>
    </row>
    <row r="820" spans="1:5" ht="14.25">
      <c r="A820" s="221"/>
      <c r="B820" s="221"/>
      <c r="C820" s="215"/>
      <c r="D820" s="216"/>
      <c r="E820" s="216">
        <v>35.42</v>
      </c>
    </row>
    <row r="821" spans="1:5" ht="14.25">
      <c r="A821" s="221"/>
      <c r="B821" s="221"/>
      <c r="C821" s="215"/>
      <c r="D821" s="216"/>
      <c r="E821" s="216">
        <v>17.71</v>
      </c>
    </row>
    <row r="822" spans="1:5" ht="14.25">
      <c r="A822" s="221"/>
      <c r="B822" s="221"/>
      <c r="C822" s="215"/>
      <c r="D822" s="216"/>
      <c r="E822" s="216">
        <v>17.71</v>
      </c>
    </row>
    <row r="823" spans="1:5" ht="14.25">
      <c r="A823" s="221"/>
      <c r="B823" s="221"/>
      <c r="C823" s="215"/>
      <c r="D823" s="216"/>
      <c r="E823" s="216">
        <v>6.41</v>
      </c>
    </row>
    <row r="824" spans="1:5" ht="14.25">
      <c r="A824" s="221"/>
      <c r="B824" s="221"/>
      <c r="C824" s="215"/>
      <c r="D824" s="216"/>
      <c r="E824" s="216">
        <v>1.5</v>
      </c>
    </row>
    <row r="825" spans="1:5" ht="14.25">
      <c r="A825" s="221"/>
      <c r="B825" s="221"/>
      <c r="C825" s="215"/>
      <c r="D825" s="216"/>
      <c r="E825" s="216">
        <v>15.47</v>
      </c>
    </row>
    <row r="826" spans="1:5" ht="14.25">
      <c r="A826" s="221"/>
      <c r="B826" s="221"/>
      <c r="C826" s="215"/>
      <c r="D826" s="216"/>
      <c r="E826" s="216">
        <v>30.94</v>
      </c>
    </row>
    <row r="827" spans="1:5" ht="14.25">
      <c r="A827" s="221"/>
      <c r="B827" s="221"/>
      <c r="C827" s="215"/>
      <c r="D827" s="216"/>
      <c r="E827" s="216">
        <v>61.87</v>
      </c>
    </row>
    <row r="828" spans="1:5" ht="14.25">
      <c r="A828" s="221"/>
      <c r="B828" s="221"/>
      <c r="C828" s="215"/>
      <c r="D828" s="216"/>
      <c r="E828" s="216">
        <v>363.97</v>
      </c>
    </row>
    <row r="829" spans="1:5" ht="14.25">
      <c r="A829" s="221"/>
      <c r="B829" s="221"/>
      <c r="C829" s="215"/>
      <c r="D829" s="216"/>
      <c r="E829" s="216">
        <v>572.55999999999995</v>
      </c>
    </row>
    <row r="830" spans="1:5" ht="14.25">
      <c r="A830" s="221"/>
      <c r="B830" s="221"/>
      <c r="C830" s="215"/>
      <c r="D830" s="216"/>
      <c r="E830" s="219">
        <v>1163.8</v>
      </c>
    </row>
    <row r="831" spans="1:5" ht="14.25">
      <c r="A831" s="221"/>
      <c r="B831" s="221"/>
      <c r="C831" s="215"/>
      <c r="D831" s="216"/>
      <c r="E831" s="216">
        <v>1.97</v>
      </c>
    </row>
    <row r="832" spans="1:5" ht="14.25">
      <c r="A832" s="221"/>
      <c r="B832" s="221"/>
      <c r="C832" s="215"/>
      <c r="D832" s="216"/>
      <c r="E832" s="216">
        <v>7.87</v>
      </c>
    </row>
    <row r="833" spans="1:5" ht="14.25">
      <c r="A833" s="221"/>
      <c r="B833" s="221"/>
      <c r="C833" s="215"/>
      <c r="D833" s="219"/>
      <c r="E833" s="216"/>
    </row>
    <row r="834" spans="1:5" ht="14.25">
      <c r="A834" s="221"/>
      <c r="B834" s="221"/>
      <c r="C834" s="215"/>
      <c r="D834" s="216"/>
      <c r="E834" s="216"/>
    </row>
    <row r="835" spans="1:5" ht="14.25">
      <c r="A835" s="221"/>
      <c r="B835" s="221"/>
      <c r="C835" s="215"/>
      <c r="D835" s="216"/>
      <c r="E835" s="219">
        <v>1517.89</v>
      </c>
    </row>
    <row r="836" spans="1:5" ht="15">
      <c r="A836" s="220"/>
      <c r="B836" s="220"/>
      <c r="C836" s="215"/>
      <c r="D836" s="216"/>
      <c r="E836" s="216">
        <v>521.16</v>
      </c>
    </row>
    <row r="837" spans="1:5" ht="15">
      <c r="A837" s="220"/>
      <c r="B837" s="220"/>
      <c r="C837" s="215"/>
      <c r="D837" s="216"/>
      <c r="E837" s="216">
        <v>144.66</v>
      </c>
    </row>
    <row r="838" spans="1:5" ht="14.25">
      <c r="A838" s="221"/>
      <c r="B838" s="221"/>
      <c r="C838" s="215"/>
      <c r="D838" s="219"/>
      <c r="E838" s="216">
        <v>505.44</v>
      </c>
    </row>
    <row r="839" spans="1:5" ht="14.25">
      <c r="A839" s="221"/>
      <c r="B839" s="221"/>
      <c r="C839" s="215"/>
      <c r="D839" s="216"/>
      <c r="E839" s="219">
        <v>1100.26</v>
      </c>
    </row>
    <row r="840" spans="1:5" ht="14.25">
      <c r="A840" s="221"/>
      <c r="B840" s="221"/>
      <c r="C840" s="215"/>
      <c r="D840" s="216"/>
      <c r="E840" s="216">
        <v>29.38</v>
      </c>
    </row>
    <row r="841" spans="1:5" ht="14.25">
      <c r="A841" s="221"/>
      <c r="B841" s="221"/>
      <c r="C841" s="215"/>
      <c r="D841" s="216"/>
      <c r="E841" s="216">
        <v>55.56</v>
      </c>
    </row>
    <row r="842" spans="1:5" ht="14.25">
      <c r="A842" s="221"/>
      <c r="B842" s="221"/>
      <c r="C842" s="215"/>
      <c r="D842" s="219"/>
      <c r="E842" s="216">
        <v>837.72</v>
      </c>
    </row>
    <row r="843" spans="1:5" ht="14.25">
      <c r="A843" s="221"/>
      <c r="B843" s="221"/>
      <c r="C843" s="215"/>
      <c r="D843" s="216"/>
      <c r="E843" s="219">
        <v>1586.77</v>
      </c>
    </row>
    <row r="844" spans="1:5" ht="14.25">
      <c r="A844" s="221"/>
      <c r="B844" s="221"/>
      <c r="C844" s="215"/>
      <c r="D844" s="216"/>
      <c r="E844" s="219">
        <v>2430.2600000000002</v>
      </c>
    </row>
    <row r="845" spans="1:5" ht="14.25">
      <c r="A845" s="221"/>
      <c r="B845" s="221"/>
      <c r="C845" s="215"/>
      <c r="D845" s="216"/>
      <c r="E845" s="216">
        <v>21.66</v>
      </c>
    </row>
    <row r="846" spans="1:5" ht="14.25">
      <c r="A846" s="221"/>
      <c r="B846" s="221"/>
      <c r="C846" s="215"/>
      <c r="D846" s="219"/>
      <c r="E846" s="216">
        <v>94.37</v>
      </c>
    </row>
    <row r="847" spans="1:5" ht="14.25">
      <c r="A847" s="221"/>
      <c r="B847" s="221"/>
      <c r="C847" s="215"/>
      <c r="D847" s="219"/>
      <c r="E847" s="216">
        <v>38.08</v>
      </c>
    </row>
    <row r="848" spans="1:5" ht="14.25">
      <c r="A848" s="221"/>
      <c r="B848" s="221"/>
      <c r="C848" s="215"/>
      <c r="D848" s="216"/>
      <c r="E848" s="216"/>
    </row>
    <row r="849" spans="1:5" ht="14.25">
      <c r="A849" s="221"/>
      <c r="B849" s="221"/>
      <c r="C849" s="215"/>
      <c r="D849" s="216"/>
      <c r="E849" s="219">
        <v>8751.17</v>
      </c>
    </row>
    <row r="850" spans="1:5" ht="14.25">
      <c r="A850" s="221"/>
      <c r="B850" s="221"/>
      <c r="C850" s="215"/>
      <c r="D850" s="216"/>
      <c r="E850" s="219">
        <v>15551.62</v>
      </c>
    </row>
    <row r="851" spans="1:5" ht="15">
      <c r="A851" s="220"/>
      <c r="B851" s="220"/>
      <c r="C851" s="215"/>
      <c r="D851" s="216"/>
      <c r="E851" s="216"/>
    </row>
    <row r="852" spans="1:5" ht="14.25">
      <c r="A852" s="221"/>
      <c r="B852" s="221"/>
      <c r="C852" s="215"/>
      <c r="D852" s="219"/>
      <c r="E852" s="216">
        <v>482.22</v>
      </c>
    </row>
    <row r="853" spans="1:5" ht="14.25">
      <c r="A853" s="221"/>
      <c r="B853" s="221"/>
      <c r="C853" s="215"/>
      <c r="D853" s="219"/>
      <c r="E853" s="216">
        <v>924.94</v>
      </c>
    </row>
    <row r="854" spans="1:5" ht="15">
      <c r="A854" s="220"/>
      <c r="B854" s="220"/>
      <c r="C854" s="215"/>
      <c r="D854" s="216"/>
      <c r="E854" s="216">
        <v>98.54</v>
      </c>
    </row>
    <row r="855" spans="1:5" ht="14.25">
      <c r="A855" s="221"/>
      <c r="B855" s="221"/>
      <c r="C855" s="215"/>
      <c r="D855" s="216"/>
      <c r="E855" s="216">
        <v>75.7</v>
      </c>
    </row>
    <row r="856" spans="1:5" ht="14.25">
      <c r="A856" s="221"/>
      <c r="B856" s="221"/>
      <c r="C856" s="215"/>
      <c r="D856" s="216"/>
      <c r="E856" s="216">
        <v>125.34</v>
      </c>
    </row>
    <row r="857" spans="1:5" ht="14.25">
      <c r="A857" s="221"/>
      <c r="B857" s="221"/>
      <c r="C857" s="215"/>
      <c r="D857" s="216"/>
      <c r="E857" s="216">
        <v>60.09</v>
      </c>
    </row>
    <row r="858" spans="1:5" ht="14.25">
      <c r="A858" s="221"/>
      <c r="B858" s="221"/>
      <c r="C858" s="215"/>
      <c r="D858" s="216"/>
      <c r="E858" s="216">
        <v>260.74</v>
      </c>
    </row>
    <row r="859" spans="1:5" ht="14.25">
      <c r="A859" s="221"/>
      <c r="B859" s="221"/>
      <c r="C859" s="215"/>
      <c r="D859" s="216"/>
      <c r="E859" s="216">
        <v>45.42</v>
      </c>
    </row>
    <row r="860" spans="1:5" ht="14.25">
      <c r="A860" s="221"/>
      <c r="B860" s="221"/>
      <c r="C860" s="215"/>
      <c r="D860" s="216"/>
      <c r="E860" s="216">
        <v>58.89</v>
      </c>
    </row>
    <row r="861" spans="1:5" ht="14.25">
      <c r="A861" s="221"/>
      <c r="B861" s="221"/>
      <c r="C861" s="215"/>
      <c r="D861" s="216"/>
      <c r="E861" s="216">
        <v>914.18</v>
      </c>
    </row>
    <row r="862" spans="1:5" ht="14.25">
      <c r="A862" s="221"/>
      <c r="B862" s="221"/>
      <c r="C862" s="215"/>
      <c r="D862" s="216"/>
      <c r="E862" s="219">
        <v>1250.07</v>
      </c>
    </row>
    <row r="863" spans="1:5" ht="14.25">
      <c r="A863" s="221"/>
      <c r="B863" s="221"/>
      <c r="C863" s="215"/>
      <c r="D863" s="216"/>
      <c r="E863" s="216">
        <v>89.57</v>
      </c>
    </row>
    <row r="864" spans="1:5" ht="14.25">
      <c r="A864" s="221"/>
      <c r="B864" s="221"/>
      <c r="C864" s="215"/>
      <c r="D864" s="216"/>
      <c r="E864" s="216">
        <v>75.7</v>
      </c>
    </row>
    <row r="865" spans="1:5" ht="14.25">
      <c r="A865" s="221"/>
      <c r="B865" s="221"/>
      <c r="C865" s="215"/>
      <c r="D865" s="219"/>
      <c r="E865" s="216">
        <v>50.87</v>
      </c>
    </row>
    <row r="866" spans="1:5" ht="14.25">
      <c r="A866" s="221"/>
      <c r="B866" s="221"/>
      <c r="C866" s="215"/>
      <c r="D866" s="216"/>
      <c r="E866" s="216">
        <v>10.71</v>
      </c>
    </row>
    <row r="867" spans="1:5" ht="14.25">
      <c r="A867" s="221"/>
      <c r="B867" s="221"/>
      <c r="C867" s="215"/>
      <c r="D867" s="216"/>
      <c r="E867" s="216">
        <v>132.16</v>
      </c>
    </row>
    <row r="868" spans="1:5" ht="14.25">
      <c r="A868" s="221"/>
      <c r="B868" s="221"/>
      <c r="C868" s="215"/>
      <c r="D868" s="216"/>
      <c r="E868" s="216">
        <v>6.24</v>
      </c>
    </row>
    <row r="869" spans="1:5" ht="14.25">
      <c r="A869" s="221"/>
      <c r="B869" s="221"/>
      <c r="C869" s="215"/>
      <c r="D869" s="216"/>
      <c r="E869" s="216">
        <v>11.92</v>
      </c>
    </row>
    <row r="870" spans="1:5" ht="14.25">
      <c r="A870" s="221"/>
      <c r="B870" s="221"/>
      <c r="C870" s="215"/>
      <c r="D870" s="216"/>
      <c r="E870" s="216">
        <v>248.54</v>
      </c>
    </row>
    <row r="871" spans="1:5" ht="14.25">
      <c r="A871" s="221"/>
      <c r="B871" s="221"/>
      <c r="C871" s="215"/>
      <c r="D871" s="216"/>
      <c r="E871" s="216">
        <v>575.75</v>
      </c>
    </row>
    <row r="872" spans="1:5" ht="14.25">
      <c r="A872" s="221"/>
      <c r="B872" s="221"/>
      <c r="C872" s="215"/>
      <c r="D872" s="216"/>
      <c r="E872" s="216">
        <v>44.23</v>
      </c>
    </row>
    <row r="873" spans="1:5" ht="14.25">
      <c r="A873" s="221"/>
      <c r="B873" s="221"/>
      <c r="C873" s="215"/>
      <c r="D873" s="216"/>
      <c r="E873" s="216">
        <v>44.13</v>
      </c>
    </row>
    <row r="874" spans="1:5" ht="14.25">
      <c r="A874" s="221"/>
      <c r="B874" s="221"/>
      <c r="C874" s="215"/>
      <c r="D874" s="216"/>
      <c r="E874" s="216">
        <v>33.06</v>
      </c>
    </row>
    <row r="875" spans="1:5" ht="14.25">
      <c r="A875" s="221"/>
      <c r="B875" s="221"/>
      <c r="C875" s="215"/>
      <c r="D875" s="216"/>
      <c r="E875" s="216">
        <v>23.99</v>
      </c>
    </row>
    <row r="876" spans="1:5" ht="14.25">
      <c r="A876" s="221"/>
      <c r="B876" s="221"/>
      <c r="C876" s="215"/>
      <c r="D876" s="216"/>
      <c r="E876" s="216">
        <v>12.2</v>
      </c>
    </row>
    <row r="877" spans="1:5" ht="14.25">
      <c r="A877" s="221"/>
      <c r="B877" s="221"/>
      <c r="C877" s="215"/>
      <c r="D877" s="216"/>
      <c r="E877" s="216">
        <v>37.1</v>
      </c>
    </row>
    <row r="878" spans="1:5" ht="14.25">
      <c r="A878" s="221"/>
      <c r="B878" s="221"/>
      <c r="C878" s="215"/>
      <c r="D878" s="216"/>
      <c r="E878" s="216">
        <v>37.880000000000003</v>
      </c>
    </row>
    <row r="879" spans="1:5" ht="14.25">
      <c r="A879" s="221"/>
      <c r="B879" s="221"/>
      <c r="C879" s="215"/>
      <c r="D879" s="216"/>
      <c r="E879" s="216">
        <v>87.84</v>
      </c>
    </row>
    <row r="880" spans="1:5" ht="14.25">
      <c r="A880" s="221"/>
      <c r="B880" s="221"/>
      <c r="C880" s="215"/>
      <c r="D880" s="216"/>
      <c r="E880" s="216">
        <v>43.17</v>
      </c>
    </row>
    <row r="881" spans="1:5" ht="14.25">
      <c r="A881" s="221"/>
      <c r="B881" s="221"/>
      <c r="C881" s="215"/>
      <c r="D881" s="216"/>
      <c r="E881" s="216">
        <v>55.97</v>
      </c>
    </row>
    <row r="882" spans="1:5" ht="14.25">
      <c r="A882" s="221"/>
      <c r="B882" s="221"/>
      <c r="C882" s="215"/>
      <c r="D882" s="216"/>
      <c r="E882" s="216"/>
    </row>
    <row r="883" spans="1:5" ht="14.25">
      <c r="A883" s="221"/>
      <c r="B883" s="221"/>
      <c r="C883" s="215"/>
      <c r="D883" s="216"/>
      <c r="E883" s="219">
        <v>1722.8</v>
      </c>
    </row>
    <row r="884" spans="1:5" ht="14.25">
      <c r="A884" s="221"/>
      <c r="B884" s="221"/>
      <c r="C884" s="215"/>
      <c r="D884" s="216"/>
      <c r="E884" s="216">
        <v>752.46</v>
      </c>
    </row>
    <row r="885" spans="1:5" ht="15">
      <c r="A885" s="220"/>
      <c r="B885" s="220"/>
      <c r="C885" s="215"/>
      <c r="D885" s="216"/>
      <c r="E885" s="216">
        <v>216.99</v>
      </c>
    </row>
    <row r="886" spans="1:5" ht="14.25">
      <c r="A886" s="221"/>
      <c r="B886" s="221"/>
      <c r="C886" s="215"/>
      <c r="D886" s="219"/>
      <c r="E886" s="216">
        <v>235.58</v>
      </c>
    </row>
    <row r="887" spans="1:5" ht="14.25">
      <c r="A887" s="221"/>
      <c r="B887" s="221"/>
      <c r="C887" s="215"/>
      <c r="D887" s="216"/>
      <c r="E887" s="216">
        <v>682.73</v>
      </c>
    </row>
    <row r="888" spans="1:5" ht="14.25">
      <c r="A888" s="221"/>
      <c r="B888" s="221"/>
      <c r="C888" s="215"/>
      <c r="D888" s="216"/>
      <c r="E888" s="216">
        <v>215.82</v>
      </c>
    </row>
    <row r="889" spans="1:5" ht="14.25">
      <c r="A889" s="221"/>
      <c r="B889" s="221"/>
      <c r="C889" s="215"/>
      <c r="D889" s="216"/>
      <c r="E889" s="216">
        <v>356.84</v>
      </c>
    </row>
    <row r="890" spans="1:5" ht="14.25">
      <c r="A890" s="221"/>
      <c r="B890" s="221"/>
      <c r="C890" s="215"/>
      <c r="D890" s="216"/>
      <c r="E890" s="216">
        <v>25.42</v>
      </c>
    </row>
    <row r="891" spans="1:5" ht="14.25">
      <c r="A891" s="221"/>
      <c r="B891" s="221"/>
      <c r="C891" s="215"/>
      <c r="D891" s="216"/>
      <c r="E891" s="216">
        <v>237.77</v>
      </c>
    </row>
    <row r="892" spans="1:5" ht="14.25">
      <c r="A892" s="221"/>
      <c r="B892" s="221"/>
      <c r="C892" s="215"/>
      <c r="D892" s="216"/>
      <c r="E892" s="216">
        <v>769.07</v>
      </c>
    </row>
    <row r="893" spans="1:5" ht="14.25">
      <c r="A893" s="221"/>
      <c r="B893" s="221"/>
      <c r="C893" s="215"/>
      <c r="D893" s="216"/>
      <c r="E893" s="219">
        <v>1728.54</v>
      </c>
    </row>
    <row r="894" spans="1:5" ht="14.25">
      <c r="A894" s="221"/>
      <c r="B894" s="221"/>
      <c r="C894" s="215"/>
      <c r="D894" s="216"/>
      <c r="E894" s="219">
        <v>1759.7</v>
      </c>
    </row>
    <row r="895" spans="1:5" ht="14.25">
      <c r="A895" s="221"/>
      <c r="B895" s="221"/>
      <c r="C895" s="215"/>
      <c r="D895" s="216"/>
      <c r="E895" s="219">
        <v>2494.36</v>
      </c>
    </row>
    <row r="896" spans="1:5" ht="14.25">
      <c r="A896" s="221"/>
      <c r="B896" s="221"/>
      <c r="C896" s="215"/>
      <c r="D896" s="219"/>
      <c r="E896" s="216">
        <v>110.15</v>
      </c>
    </row>
    <row r="897" spans="1:5" ht="14.25">
      <c r="A897" s="221"/>
      <c r="B897" s="221"/>
      <c r="C897" s="215"/>
      <c r="D897" s="219"/>
      <c r="E897" s="216">
        <v>146.55000000000001</v>
      </c>
    </row>
    <row r="898" spans="1:5" ht="14.25">
      <c r="A898" s="221"/>
      <c r="B898" s="221"/>
      <c r="C898" s="215"/>
      <c r="D898" s="219"/>
      <c r="E898" s="216">
        <v>165.28</v>
      </c>
    </row>
    <row r="899" spans="1:5" ht="14.25">
      <c r="A899" s="221"/>
      <c r="B899" s="221"/>
      <c r="C899" s="215"/>
      <c r="D899" s="216"/>
      <c r="E899" s="216">
        <v>235.96</v>
      </c>
    </row>
    <row r="900" spans="1:5" ht="14.25">
      <c r="A900" s="221"/>
      <c r="B900" s="221"/>
      <c r="C900" s="215"/>
      <c r="D900" s="216"/>
      <c r="E900" s="216">
        <v>233.42</v>
      </c>
    </row>
    <row r="901" spans="1:5" ht="14.25">
      <c r="A901" s="221"/>
      <c r="B901" s="221"/>
      <c r="C901" s="215"/>
      <c r="D901" s="216"/>
      <c r="E901" s="216">
        <v>421.14</v>
      </c>
    </row>
    <row r="902" spans="1:5" ht="14.25">
      <c r="A902" s="221"/>
      <c r="B902" s="221"/>
      <c r="C902" s="215"/>
      <c r="D902" s="216"/>
      <c r="E902" s="216">
        <v>584.45000000000005</v>
      </c>
    </row>
    <row r="903" spans="1:5" ht="14.25">
      <c r="A903" s="221"/>
      <c r="B903" s="221"/>
      <c r="C903" s="215"/>
      <c r="D903" s="216"/>
      <c r="E903" s="219">
        <v>1043.24</v>
      </c>
    </row>
    <row r="904" spans="1:5" ht="14.25">
      <c r="A904" s="221"/>
      <c r="B904" s="221"/>
      <c r="C904" s="215"/>
      <c r="D904" s="216"/>
      <c r="E904" s="216">
        <v>84.93</v>
      </c>
    </row>
    <row r="905" spans="1:5" ht="14.25">
      <c r="A905" s="221"/>
      <c r="B905" s="221"/>
      <c r="C905" s="215"/>
      <c r="D905" s="216"/>
      <c r="E905" s="216">
        <v>123.18</v>
      </c>
    </row>
    <row r="906" spans="1:5" ht="14.25">
      <c r="A906" s="221"/>
      <c r="B906" s="221"/>
      <c r="C906" s="215"/>
      <c r="D906" s="216"/>
      <c r="E906" s="216">
        <v>203.78</v>
      </c>
    </row>
    <row r="907" spans="1:5" ht="14.25">
      <c r="A907" s="221"/>
      <c r="B907" s="221"/>
      <c r="C907" s="215"/>
      <c r="D907" s="216"/>
      <c r="E907" s="216">
        <v>344.61</v>
      </c>
    </row>
    <row r="908" spans="1:5" ht="14.25">
      <c r="A908" s="221"/>
      <c r="B908" s="221"/>
      <c r="C908" s="215"/>
      <c r="D908" s="216"/>
      <c r="E908" s="216">
        <v>64.22</v>
      </c>
    </row>
    <row r="909" spans="1:5" ht="14.25">
      <c r="A909" s="221"/>
      <c r="B909" s="221"/>
      <c r="C909" s="215"/>
      <c r="D909" s="216"/>
      <c r="E909" s="216">
        <v>95.82</v>
      </c>
    </row>
    <row r="910" spans="1:5" ht="14.25">
      <c r="A910" s="221"/>
      <c r="B910" s="221"/>
      <c r="C910" s="215"/>
      <c r="D910" s="216"/>
      <c r="E910" s="216">
        <v>133.12</v>
      </c>
    </row>
    <row r="911" spans="1:5" ht="14.25">
      <c r="A911" s="221"/>
      <c r="B911" s="221"/>
      <c r="C911" s="215"/>
      <c r="D911" s="216"/>
      <c r="E911" s="216">
        <v>221.72</v>
      </c>
    </row>
    <row r="912" spans="1:5" ht="14.25">
      <c r="A912" s="221"/>
      <c r="B912" s="221"/>
      <c r="C912" s="215"/>
      <c r="D912" s="216"/>
      <c r="E912" s="216">
        <v>63.59</v>
      </c>
    </row>
    <row r="913" spans="1:5" ht="14.25">
      <c r="A913" s="221"/>
      <c r="B913" s="221"/>
      <c r="C913" s="215"/>
      <c r="D913" s="216"/>
      <c r="E913" s="216">
        <v>102.09</v>
      </c>
    </row>
    <row r="914" spans="1:5" ht="14.25">
      <c r="A914" s="221"/>
      <c r="B914" s="221"/>
      <c r="C914" s="215"/>
      <c r="D914" s="216"/>
      <c r="E914" s="216">
        <v>151.75</v>
      </c>
    </row>
    <row r="915" spans="1:5" ht="14.25">
      <c r="A915" s="221"/>
      <c r="B915" s="221"/>
      <c r="C915" s="215"/>
      <c r="D915" s="216"/>
      <c r="E915" s="216">
        <v>249.92</v>
      </c>
    </row>
    <row r="916" spans="1:5" ht="14.25">
      <c r="A916" s="221"/>
      <c r="B916" s="221"/>
      <c r="C916" s="215"/>
      <c r="D916" s="216"/>
      <c r="E916" s="216">
        <v>435.87</v>
      </c>
    </row>
    <row r="917" spans="1:5" ht="14.25">
      <c r="A917" s="221"/>
      <c r="B917" s="221"/>
      <c r="C917" s="215"/>
      <c r="D917" s="216"/>
      <c r="E917" s="216">
        <v>624.69000000000005</v>
      </c>
    </row>
    <row r="918" spans="1:5" ht="14.25">
      <c r="A918" s="221"/>
      <c r="B918" s="221"/>
      <c r="C918" s="215"/>
      <c r="D918" s="216"/>
      <c r="E918" s="216">
        <v>784.75</v>
      </c>
    </row>
    <row r="919" spans="1:5" ht="14.25">
      <c r="A919" s="221"/>
      <c r="B919" s="221"/>
      <c r="C919" s="215"/>
      <c r="D919" s="216"/>
      <c r="E919" s="219">
        <v>1260.2</v>
      </c>
    </row>
    <row r="920" spans="1:5" ht="14.25">
      <c r="A920" s="221"/>
      <c r="B920" s="221"/>
      <c r="C920" s="215"/>
      <c r="D920" s="216"/>
      <c r="E920" s="216">
        <v>322.57</v>
      </c>
    </row>
    <row r="921" spans="1:5" ht="14.25">
      <c r="A921" s="221"/>
      <c r="B921" s="221"/>
      <c r="C921" s="215"/>
      <c r="D921" s="216"/>
      <c r="E921" s="216">
        <v>417.96</v>
      </c>
    </row>
    <row r="922" spans="1:5" ht="14.25">
      <c r="A922" s="221"/>
      <c r="B922" s="221"/>
      <c r="C922" s="215"/>
      <c r="D922" s="219"/>
      <c r="E922" s="216">
        <v>640.77</v>
      </c>
    </row>
    <row r="923" spans="1:5" ht="14.25">
      <c r="A923" s="221"/>
      <c r="B923" s="221"/>
      <c r="C923" s="215"/>
      <c r="D923" s="216"/>
      <c r="E923" s="219">
        <v>1174.26</v>
      </c>
    </row>
    <row r="924" spans="1:5" ht="14.25">
      <c r="A924" s="221"/>
      <c r="B924" s="221"/>
      <c r="C924" s="215"/>
      <c r="D924" s="216"/>
      <c r="E924" s="216">
        <v>132.83000000000001</v>
      </c>
    </row>
    <row r="925" spans="1:5" ht="14.25">
      <c r="A925" s="221"/>
      <c r="B925" s="221"/>
      <c r="C925" s="215"/>
      <c r="D925" s="216"/>
      <c r="E925" s="216">
        <v>189.18</v>
      </c>
    </row>
    <row r="926" spans="1:5" ht="14.25">
      <c r="A926" s="221"/>
      <c r="B926" s="221"/>
      <c r="C926" s="215"/>
      <c r="D926" s="216"/>
      <c r="E926" s="216">
        <v>211.68</v>
      </c>
    </row>
    <row r="927" spans="1:5" ht="14.25">
      <c r="A927" s="221"/>
      <c r="B927" s="221"/>
      <c r="C927" s="215"/>
      <c r="D927" s="216"/>
      <c r="E927" s="216">
        <v>144.38999999999999</v>
      </c>
    </row>
    <row r="928" spans="1:5" ht="14.25">
      <c r="A928" s="221"/>
      <c r="B928" s="221"/>
      <c r="C928" s="215"/>
      <c r="D928" s="216"/>
      <c r="E928" s="216">
        <v>203.64</v>
      </c>
    </row>
    <row r="929" spans="1:5" ht="14.25">
      <c r="A929" s="221"/>
      <c r="B929" s="221"/>
      <c r="C929" s="215"/>
      <c r="D929" s="216"/>
      <c r="E929" s="216">
        <v>863.29</v>
      </c>
    </row>
    <row r="930" spans="1:5" ht="14.25">
      <c r="A930" s="221"/>
      <c r="B930" s="221"/>
      <c r="C930" s="215"/>
      <c r="D930" s="216"/>
      <c r="E930" s="216">
        <v>401.49</v>
      </c>
    </row>
    <row r="931" spans="1:5" ht="14.25">
      <c r="A931" s="221"/>
      <c r="B931" s="221"/>
      <c r="C931" s="215"/>
      <c r="D931" s="216"/>
      <c r="E931" s="219">
        <v>2676.65</v>
      </c>
    </row>
    <row r="932" spans="1:5" ht="14.25">
      <c r="A932" s="221"/>
      <c r="B932" s="221"/>
      <c r="C932" s="215"/>
      <c r="D932" s="216"/>
      <c r="E932" s="219">
        <v>2371.11</v>
      </c>
    </row>
    <row r="933" spans="1:5" ht="14.25">
      <c r="A933" s="221"/>
      <c r="B933" s="221"/>
      <c r="C933" s="215"/>
      <c r="D933" s="216"/>
      <c r="E933" s="219">
        <v>2321.56</v>
      </c>
    </row>
    <row r="934" spans="1:5" ht="14.25">
      <c r="A934" s="221"/>
      <c r="B934" s="221"/>
      <c r="C934" s="215"/>
      <c r="D934" s="219"/>
      <c r="E934" s="216">
        <v>131.05000000000001</v>
      </c>
    </row>
    <row r="935" spans="1:5" ht="14.25">
      <c r="A935" s="221"/>
      <c r="B935" s="221"/>
      <c r="C935" s="215"/>
      <c r="D935" s="219"/>
      <c r="E935" s="216">
        <v>186.06</v>
      </c>
    </row>
    <row r="936" spans="1:5" ht="14.25">
      <c r="A936" s="221"/>
      <c r="B936" s="221"/>
      <c r="C936" s="215"/>
      <c r="D936" s="219"/>
      <c r="E936" s="216">
        <v>122.03</v>
      </c>
    </row>
    <row r="937" spans="1:5" ht="14.25">
      <c r="A937" s="221"/>
      <c r="B937" s="221"/>
      <c r="C937" s="215"/>
      <c r="D937" s="216"/>
      <c r="E937" s="216"/>
    </row>
    <row r="938" spans="1:5" ht="14.25">
      <c r="A938" s="221"/>
      <c r="B938" s="221"/>
      <c r="C938" s="215"/>
      <c r="D938" s="216"/>
      <c r="E938" s="216">
        <v>6.88</v>
      </c>
    </row>
    <row r="939" spans="1:5" ht="14.25">
      <c r="A939" s="221"/>
      <c r="B939" s="221"/>
      <c r="C939" s="215"/>
      <c r="D939" s="216"/>
      <c r="E939" s="219">
        <v>2646.91</v>
      </c>
    </row>
    <row r="940" spans="1:5" ht="15">
      <c r="A940" s="220"/>
      <c r="B940" s="220"/>
      <c r="C940" s="215"/>
      <c r="D940" s="216"/>
      <c r="E940" s="216">
        <v>25.55</v>
      </c>
    </row>
    <row r="941" spans="1:5" ht="14.25">
      <c r="A941" s="221"/>
      <c r="B941" s="221"/>
      <c r="C941" s="215"/>
      <c r="D941" s="216"/>
      <c r="E941" s="216">
        <v>25.42</v>
      </c>
    </row>
    <row r="942" spans="1:5" ht="14.25">
      <c r="A942" s="221"/>
      <c r="B942" s="221"/>
      <c r="C942" s="215"/>
      <c r="D942" s="219"/>
      <c r="E942" s="219">
        <v>1474.21</v>
      </c>
    </row>
    <row r="943" spans="1:5" ht="14.25">
      <c r="A943" s="221"/>
      <c r="B943" s="221"/>
      <c r="C943" s="215"/>
      <c r="D943" s="216"/>
      <c r="E943" s="216">
        <v>65.73</v>
      </c>
    </row>
    <row r="944" spans="1:5" ht="14.25">
      <c r="A944" s="221"/>
      <c r="B944" s="221"/>
      <c r="C944" s="215"/>
      <c r="D944" s="216"/>
      <c r="E944" s="216">
        <v>54.9</v>
      </c>
    </row>
    <row r="945" spans="1:5" ht="14.25">
      <c r="A945" s="221"/>
      <c r="B945" s="221"/>
      <c r="C945" s="215"/>
      <c r="D945" s="219"/>
      <c r="E945" s="216">
        <v>238.34</v>
      </c>
    </row>
    <row r="946" spans="1:5" ht="14.25">
      <c r="A946" s="221"/>
      <c r="B946" s="221"/>
      <c r="C946" s="215"/>
      <c r="D946" s="216"/>
      <c r="E946" s="216">
        <v>486.08</v>
      </c>
    </row>
    <row r="947" spans="1:5" ht="14.25">
      <c r="A947" s="221"/>
      <c r="B947" s="221"/>
      <c r="C947" s="215"/>
      <c r="D947" s="216"/>
      <c r="E947" s="216">
        <v>79.78</v>
      </c>
    </row>
    <row r="948" spans="1:5" ht="14.25">
      <c r="A948" s="221"/>
      <c r="B948" s="221"/>
      <c r="C948" s="215"/>
      <c r="D948" s="216"/>
      <c r="E948" s="216">
        <v>297.16000000000003</v>
      </c>
    </row>
    <row r="949" spans="1:5" ht="14.25">
      <c r="A949" s="221"/>
      <c r="B949" s="221"/>
      <c r="C949" s="215"/>
      <c r="D949" s="216"/>
      <c r="E949" s="216">
        <v>702.32</v>
      </c>
    </row>
    <row r="950" spans="1:5" ht="14.25">
      <c r="A950" s="221"/>
      <c r="B950" s="221"/>
      <c r="C950" s="215"/>
      <c r="D950" s="216"/>
      <c r="E950" s="216">
        <v>25.01</v>
      </c>
    </row>
    <row r="951" spans="1:5" ht="14.25">
      <c r="A951" s="221"/>
      <c r="B951" s="221"/>
      <c r="C951" s="215"/>
      <c r="D951" s="216"/>
      <c r="E951" s="216"/>
    </row>
    <row r="952" spans="1:5" ht="14.25">
      <c r="A952" s="221"/>
      <c r="B952" s="221"/>
      <c r="C952" s="215"/>
      <c r="D952" s="216"/>
      <c r="E952" s="216">
        <v>18.62</v>
      </c>
    </row>
    <row r="953" spans="1:5" ht="14.25">
      <c r="A953" s="221"/>
      <c r="B953" s="221"/>
      <c r="C953" s="215"/>
      <c r="D953" s="216"/>
      <c r="E953" s="216">
        <v>10.83</v>
      </c>
    </row>
    <row r="954" spans="1:5" ht="15">
      <c r="A954" s="220"/>
      <c r="B954" s="220"/>
      <c r="C954" s="215"/>
      <c r="D954" s="216"/>
      <c r="E954" s="216">
        <v>3.59</v>
      </c>
    </row>
    <row r="955" spans="1:5" ht="14.25">
      <c r="A955" s="221"/>
      <c r="B955" s="221"/>
      <c r="C955" s="215"/>
      <c r="D955" s="216"/>
      <c r="E955" s="216">
        <v>488.62</v>
      </c>
    </row>
    <row r="956" spans="1:5" ht="14.25">
      <c r="A956" s="221"/>
      <c r="B956" s="221"/>
      <c r="C956" s="215"/>
      <c r="D956" s="216"/>
      <c r="E956" s="216">
        <v>533.52</v>
      </c>
    </row>
    <row r="957" spans="1:5" ht="14.25">
      <c r="A957" s="221"/>
      <c r="B957" s="221"/>
      <c r="C957" s="215"/>
      <c r="D957" s="216"/>
      <c r="E957" s="216">
        <v>584.88</v>
      </c>
    </row>
    <row r="958" spans="1:5" ht="14.25">
      <c r="A958" s="221"/>
      <c r="B958" s="221"/>
      <c r="C958" s="215"/>
      <c r="D958" s="216"/>
      <c r="E958" s="216">
        <v>686.38</v>
      </c>
    </row>
    <row r="959" spans="1:5" ht="14.25">
      <c r="A959" s="221"/>
      <c r="B959" s="221"/>
      <c r="C959" s="215"/>
      <c r="D959" s="216"/>
      <c r="E959" s="219">
        <v>1859.45</v>
      </c>
    </row>
    <row r="960" spans="1:5" ht="14.25">
      <c r="A960" s="221"/>
      <c r="B960" s="221"/>
      <c r="C960" s="215"/>
      <c r="D960" s="216"/>
      <c r="E960" s="219">
        <v>2015.15</v>
      </c>
    </row>
    <row r="961" spans="1:5" ht="14.25">
      <c r="A961" s="221"/>
      <c r="B961" s="221"/>
      <c r="C961" s="215"/>
      <c r="D961" s="216"/>
      <c r="E961" s="219">
        <v>2219.5700000000002</v>
      </c>
    </row>
    <row r="962" spans="1:5" ht="14.25">
      <c r="A962" s="221"/>
      <c r="B962" s="221"/>
      <c r="C962" s="215"/>
      <c r="D962" s="219"/>
      <c r="E962" s="219">
        <v>2473.1</v>
      </c>
    </row>
    <row r="963" spans="1:5" ht="14.25">
      <c r="A963" s="221"/>
      <c r="B963" s="221"/>
      <c r="C963" s="215"/>
      <c r="D963" s="219"/>
      <c r="E963" s="216">
        <v>121.68</v>
      </c>
    </row>
    <row r="964" spans="1:5" ht="14.25">
      <c r="A964" s="221"/>
      <c r="B964" s="221"/>
      <c r="C964" s="215"/>
      <c r="D964" s="219"/>
      <c r="E964" s="216">
        <v>119.03</v>
      </c>
    </row>
    <row r="965" spans="1:5" ht="14.25">
      <c r="A965" s="221"/>
      <c r="B965" s="221"/>
      <c r="C965" s="215"/>
      <c r="D965" s="219"/>
      <c r="E965" s="216">
        <v>34.26</v>
      </c>
    </row>
    <row r="966" spans="1:5" ht="14.25">
      <c r="A966" s="221"/>
      <c r="B966" s="221"/>
      <c r="C966" s="215"/>
      <c r="D966" s="216"/>
      <c r="E966" s="216">
        <v>45.44</v>
      </c>
    </row>
    <row r="967" spans="1:5" ht="14.25">
      <c r="A967" s="221"/>
      <c r="B967" s="221"/>
      <c r="C967" s="215"/>
      <c r="D967" s="216"/>
      <c r="E967" s="216">
        <v>176.04</v>
      </c>
    </row>
    <row r="968" spans="1:5" ht="14.25">
      <c r="A968" s="221"/>
      <c r="B968" s="221"/>
      <c r="C968" s="215"/>
      <c r="D968" s="216"/>
      <c r="E968" s="216">
        <v>199.67</v>
      </c>
    </row>
    <row r="969" spans="1:5" ht="14.25">
      <c r="A969" s="221"/>
      <c r="B969" s="221"/>
      <c r="C969" s="215"/>
      <c r="D969" s="216"/>
      <c r="E969" s="216">
        <v>22.03</v>
      </c>
    </row>
    <row r="970" spans="1:5" ht="14.25">
      <c r="A970" s="221"/>
      <c r="B970" s="221"/>
      <c r="C970" s="215"/>
      <c r="D970" s="216"/>
      <c r="E970" s="216">
        <v>26.09</v>
      </c>
    </row>
    <row r="971" spans="1:5" ht="14.25">
      <c r="A971" s="221"/>
      <c r="B971" s="221"/>
      <c r="C971" s="215"/>
      <c r="D971" s="216"/>
      <c r="E971" s="216">
        <v>69.22</v>
      </c>
    </row>
    <row r="972" spans="1:5" ht="14.25">
      <c r="A972" s="221"/>
      <c r="B972" s="221"/>
      <c r="C972" s="215"/>
      <c r="D972" s="216"/>
      <c r="E972" s="216">
        <v>73.08</v>
      </c>
    </row>
    <row r="973" spans="1:5" ht="14.25">
      <c r="A973" s="221"/>
      <c r="B973" s="221"/>
      <c r="C973" s="215"/>
      <c r="D973" s="216"/>
      <c r="E973" s="216">
        <v>107.16</v>
      </c>
    </row>
    <row r="974" spans="1:5" ht="14.25">
      <c r="A974" s="221"/>
      <c r="B974" s="221"/>
      <c r="C974" s="215"/>
      <c r="D974" s="216"/>
      <c r="E974" s="216">
        <v>180.67</v>
      </c>
    </row>
    <row r="975" spans="1:5" ht="14.25">
      <c r="A975" s="221"/>
      <c r="B975" s="221"/>
      <c r="C975" s="215"/>
      <c r="D975" s="216"/>
      <c r="E975" s="216">
        <v>289.20999999999998</v>
      </c>
    </row>
    <row r="976" spans="1:5" ht="14.25">
      <c r="A976" s="221"/>
      <c r="B976" s="221"/>
      <c r="C976" s="215"/>
      <c r="D976" s="216"/>
      <c r="E976" s="216">
        <v>414</v>
      </c>
    </row>
    <row r="977" spans="1:5" ht="14.25">
      <c r="A977" s="221"/>
      <c r="B977" s="221"/>
      <c r="C977" s="215"/>
      <c r="D977" s="216"/>
      <c r="E977" s="216">
        <v>289.63</v>
      </c>
    </row>
    <row r="978" spans="1:5" ht="14.25">
      <c r="A978" s="221"/>
      <c r="B978" s="221"/>
      <c r="C978" s="215"/>
      <c r="D978" s="216"/>
      <c r="E978" s="216">
        <v>89.2</v>
      </c>
    </row>
    <row r="979" spans="1:5" ht="14.25">
      <c r="A979" s="221"/>
      <c r="B979" s="221"/>
      <c r="C979" s="215"/>
      <c r="D979" s="216"/>
      <c r="E979" s="216">
        <v>4.3600000000000003</v>
      </c>
    </row>
    <row r="980" spans="1:5" ht="14.25">
      <c r="A980" s="221"/>
      <c r="B980" s="221"/>
      <c r="C980" s="215"/>
      <c r="D980" s="216"/>
      <c r="E980" s="216">
        <v>286.44</v>
      </c>
    </row>
    <row r="981" spans="1:5" ht="14.25">
      <c r="A981" s="221"/>
      <c r="B981" s="221"/>
      <c r="C981" s="215"/>
      <c r="D981" s="216"/>
      <c r="E981" s="216">
        <v>281.64999999999998</v>
      </c>
    </row>
    <row r="982" spans="1:5" ht="14.25">
      <c r="A982" s="221"/>
      <c r="B982" s="221"/>
      <c r="C982" s="215"/>
      <c r="D982" s="216"/>
      <c r="E982" s="216">
        <v>566.85</v>
      </c>
    </row>
    <row r="983" spans="1:5" ht="14.25">
      <c r="A983" s="221"/>
      <c r="B983" s="221"/>
      <c r="C983" s="215"/>
      <c r="D983" s="216"/>
      <c r="E983" s="216">
        <v>617.45000000000005</v>
      </c>
    </row>
    <row r="984" spans="1:5" ht="14.25">
      <c r="A984" s="221"/>
      <c r="B984" s="221"/>
      <c r="C984" s="215"/>
      <c r="D984" s="216"/>
      <c r="E984" s="216">
        <v>16.38</v>
      </c>
    </row>
    <row r="985" spans="1:5" ht="14.25">
      <c r="A985" s="221"/>
      <c r="B985" s="221"/>
      <c r="C985" s="215"/>
      <c r="D985" s="216"/>
      <c r="E985" s="216">
        <v>21.78</v>
      </c>
    </row>
    <row r="986" spans="1:5" ht="14.25">
      <c r="A986" s="221"/>
      <c r="B986" s="221"/>
      <c r="C986" s="215"/>
      <c r="D986" s="216"/>
      <c r="E986" s="216">
        <v>27.3</v>
      </c>
    </row>
    <row r="987" spans="1:5" ht="14.25">
      <c r="A987" s="221"/>
      <c r="B987" s="221"/>
      <c r="C987" s="215"/>
      <c r="D987" s="216"/>
      <c r="E987" s="216">
        <v>39.409999999999997</v>
      </c>
    </row>
    <row r="988" spans="1:5" ht="14.25">
      <c r="A988" s="221"/>
      <c r="B988" s="221"/>
      <c r="C988" s="215"/>
      <c r="D988" s="216"/>
      <c r="E988" s="216">
        <v>5.28</v>
      </c>
    </row>
    <row r="989" spans="1:5" ht="14.25">
      <c r="A989" s="221"/>
      <c r="B989" s="221"/>
      <c r="C989" s="215"/>
      <c r="D989" s="216"/>
      <c r="E989" s="219">
        <v>1815.47</v>
      </c>
    </row>
    <row r="990" spans="1:5" ht="14.25">
      <c r="A990" s="221"/>
      <c r="B990" s="221"/>
      <c r="C990" s="215"/>
      <c r="D990" s="216"/>
      <c r="E990" s="219">
        <v>5161.3599999999997</v>
      </c>
    </row>
    <row r="991" spans="1:5" ht="14.25">
      <c r="A991" s="221"/>
      <c r="B991" s="221"/>
      <c r="C991" s="215"/>
      <c r="D991" s="216"/>
      <c r="E991" s="219">
        <v>2698.41</v>
      </c>
    </row>
    <row r="992" spans="1:5" ht="14.25">
      <c r="A992" s="221"/>
      <c r="B992" s="221"/>
      <c r="C992" s="215"/>
      <c r="D992" s="219"/>
      <c r="E992" s="219">
        <v>5440.68</v>
      </c>
    </row>
    <row r="993" spans="1:5" ht="14.25">
      <c r="A993" s="221"/>
      <c r="B993" s="221"/>
      <c r="C993" s="215"/>
      <c r="D993" s="219"/>
      <c r="E993" s="216">
        <v>38.43</v>
      </c>
    </row>
    <row r="994" spans="1:5" ht="14.25">
      <c r="A994" s="221"/>
      <c r="B994" s="221"/>
      <c r="C994" s="215"/>
      <c r="D994" s="219"/>
      <c r="E994" s="216">
        <v>25.62</v>
      </c>
    </row>
    <row r="995" spans="1:5" ht="14.25">
      <c r="A995" s="221"/>
      <c r="B995" s="221"/>
      <c r="C995" s="215"/>
      <c r="D995" s="219"/>
      <c r="E995" s="216">
        <v>26.84</v>
      </c>
    </row>
    <row r="996" spans="1:5" ht="14.25">
      <c r="A996" s="221"/>
      <c r="B996" s="221"/>
      <c r="C996" s="215"/>
      <c r="D996" s="216"/>
      <c r="E996" s="216">
        <v>21.02</v>
      </c>
    </row>
    <row r="997" spans="1:5" ht="14.25">
      <c r="A997" s="221"/>
      <c r="B997" s="221"/>
      <c r="C997" s="215"/>
      <c r="D997" s="216"/>
      <c r="E997" s="216">
        <v>31.04</v>
      </c>
    </row>
    <row r="998" spans="1:5" ht="14.25">
      <c r="A998" s="221"/>
      <c r="B998" s="221"/>
      <c r="C998" s="215"/>
      <c r="D998" s="216"/>
      <c r="E998" s="216"/>
    </row>
    <row r="999" spans="1:5" ht="14.25">
      <c r="A999" s="221"/>
      <c r="B999" s="221"/>
      <c r="C999" s="215"/>
      <c r="D999" s="216"/>
      <c r="E999" s="216">
        <v>21.77</v>
      </c>
    </row>
    <row r="1000" spans="1:5" ht="14.25">
      <c r="A1000" s="221"/>
      <c r="B1000" s="221"/>
      <c r="C1000" s="215"/>
      <c r="D1000" s="216"/>
      <c r="E1000" s="216">
        <v>29.71</v>
      </c>
    </row>
    <row r="1001" spans="1:5" ht="14.25">
      <c r="A1001" s="221"/>
      <c r="B1001" s="221"/>
      <c r="C1001" s="215"/>
      <c r="D1001" s="216"/>
      <c r="E1001" s="216">
        <v>36.75</v>
      </c>
    </row>
    <row r="1002" spans="1:5" ht="15">
      <c r="A1002" s="220"/>
      <c r="B1002" s="220"/>
      <c r="C1002" s="215"/>
      <c r="D1002" s="216"/>
      <c r="E1002" s="216">
        <v>48.73</v>
      </c>
    </row>
    <row r="1003" spans="1:5" ht="14.25">
      <c r="A1003" s="221"/>
      <c r="B1003" s="221"/>
      <c r="C1003" s="215"/>
      <c r="D1003" s="216"/>
      <c r="E1003" s="216">
        <v>56.82</v>
      </c>
    </row>
    <row r="1004" spans="1:5" ht="14.25">
      <c r="A1004" s="221"/>
      <c r="B1004" s="221"/>
      <c r="C1004" s="215"/>
      <c r="D1004" s="216"/>
      <c r="E1004" s="216">
        <v>70.819999999999993</v>
      </c>
    </row>
    <row r="1005" spans="1:5" ht="14.25">
      <c r="A1005" s="221"/>
      <c r="B1005" s="221"/>
      <c r="C1005" s="215"/>
      <c r="D1005" s="216"/>
      <c r="E1005" s="216">
        <v>81.98</v>
      </c>
    </row>
    <row r="1006" spans="1:5" ht="14.25">
      <c r="A1006" s="221"/>
      <c r="B1006" s="221"/>
      <c r="C1006" s="215"/>
      <c r="D1006" s="216"/>
      <c r="E1006" s="216">
        <v>100.65</v>
      </c>
    </row>
    <row r="1007" spans="1:5" ht="14.25">
      <c r="A1007" s="221"/>
      <c r="B1007" s="221"/>
      <c r="C1007" s="215"/>
      <c r="D1007" s="216"/>
      <c r="E1007" s="216">
        <v>124.21</v>
      </c>
    </row>
    <row r="1008" spans="1:5" ht="14.25">
      <c r="A1008" s="221"/>
      <c r="B1008" s="221"/>
      <c r="C1008" s="215"/>
      <c r="D1008" s="216"/>
      <c r="E1008" s="216">
        <v>16.62</v>
      </c>
    </row>
    <row r="1009" spans="1:5" ht="14.25">
      <c r="A1009" s="221"/>
      <c r="B1009" s="221"/>
      <c r="C1009" s="215"/>
      <c r="D1009" s="216"/>
      <c r="E1009" s="216">
        <v>27.61</v>
      </c>
    </row>
    <row r="1010" spans="1:5" ht="14.25">
      <c r="A1010" s="221"/>
      <c r="B1010" s="221"/>
      <c r="C1010" s="215"/>
      <c r="D1010" s="216"/>
      <c r="E1010" s="216">
        <v>47.21</v>
      </c>
    </row>
    <row r="1011" spans="1:5" ht="14.25">
      <c r="A1011" s="221"/>
      <c r="B1011" s="221"/>
      <c r="C1011" s="215"/>
      <c r="D1011" s="216"/>
      <c r="E1011" s="216">
        <v>72.41</v>
      </c>
    </row>
    <row r="1012" spans="1:5" ht="14.25">
      <c r="A1012" s="221"/>
      <c r="B1012" s="221"/>
      <c r="C1012" s="215"/>
      <c r="D1012" s="216"/>
      <c r="E1012" s="216">
        <v>91.67</v>
      </c>
    </row>
    <row r="1013" spans="1:5" ht="14.25">
      <c r="A1013" s="221"/>
      <c r="B1013" s="221"/>
      <c r="C1013" s="215"/>
      <c r="D1013" s="216"/>
      <c r="E1013" s="216">
        <v>92.76</v>
      </c>
    </row>
    <row r="1014" spans="1:5" ht="14.25">
      <c r="A1014" s="221"/>
      <c r="B1014" s="221"/>
      <c r="C1014" s="215"/>
      <c r="D1014" s="216"/>
      <c r="E1014" s="216">
        <v>106.95</v>
      </c>
    </row>
    <row r="1015" spans="1:5" ht="14.25">
      <c r="A1015" s="221"/>
      <c r="B1015" s="221"/>
      <c r="C1015" s="215"/>
      <c r="D1015" s="216"/>
      <c r="E1015" s="216">
        <v>275.7</v>
      </c>
    </row>
    <row r="1016" spans="1:5" ht="14.25">
      <c r="A1016" s="221"/>
      <c r="B1016" s="221"/>
      <c r="C1016" s="215"/>
      <c r="D1016" s="216"/>
      <c r="E1016" s="216">
        <v>230.28</v>
      </c>
    </row>
    <row r="1017" spans="1:5" ht="14.25">
      <c r="A1017" s="221"/>
      <c r="B1017" s="221"/>
      <c r="C1017" s="215"/>
      <c r="D1017" s="216"/>
      <c r="E1017" s="216">
        <v>191.55</v>
      </c>
    </row>
    <row r="1018" spans="1:5" ht="14.25">
      <c r="A1018" s="221"/>
      <c r="B1018" s="221"/>
      <c r="C1018" s="215"/>
      <c r="D1018" s="216"/>
      <c r="E1018" s="216"/>
    </row>
    <row r="1019" spans="1:5" ht="14.25">
      <c r="A1019" s="221"/>
      <c r="B1019" s="221"/>
      <c r="C1019" s="215"/>
      <c r="D1019" s="216"/>
      <c r="E1019" s="216"/>
    </row>
    <row r="1020" spans="1:5" ht="14.25">
      <c r="A1020" s="221"/>
      <c r="B1020" s="221"/>
      <c r="C1020" s="215"/>
      <c r="D1020" s="216"/>
      <c r="E1020" s="216">
        <v>547.89</v>
      </c>
    </row>
    <row r="1021" spans="1:5" ht="14.25">
      <c r="A1021" s="221"/>
      <c r="B1021" s="221"/>
      <c r="C1021" s="215"/>
      <c r="D1021" s="216"/>
      <c r="E1021" s="216">
        <v>628.24</v>
      </c>
    </row>
    <row r="1022" spans="1:5" ht="15">
      <c r="A1022" s="220"/>
      <c r="B1022" s="220"/>
      <c r="C1022" s="215"/>
      <c r="D1022" s="216"/>
      <c r="E1022" s="216">
        <v>63.65</v>
      </c>
    </row>
    <row r="1023" spans="1:5" ht="15">
      <c r="A1023" s="220"/>
      <c r="B1023" s="220"/>
      <c r="C1023" s="215"/>
      <c r="D1023" s="216"/>
      <c r="E1023" s="219">
        <v>1000.88</v>
      </c>
    </row>
    <row r="1024" spans="1:5" ht="14.25">
      <c r="A1024" s="221"/>
      <c r="B1024" s="221"/>
      <c r="C1024" s="215"/>
      <c r="D1024" s="216"/>
      <c r="E1024" s="216">
        <v>350.99</v>
      </c>
    </row>
    <row r="1025" spans="1:5" ht="14.25">
      <c r="A1025" s="221"/>
      <c r="B1025" s="221"/>
      <c r="C1025" s="215"/>
      <c r="D1025" s="216"/>
      <c r="E1025" s="216">
        <v>523.04999999999995</v>
      </c>
    </row>
    <row r="1026" spans="1:5" ht="14.25">
      <c r="A1026" s="221"/>
      <c r="B1026" s="221"/>
      <c r="C1026" s="215"/>
      <c r="D1026" s="216"/>
      <c r="E1026" s="216">
        <v>244.33</v>
      </c>
    </row>
    <row r="1027" spans="1:5" ht="14.25">
      <c r="A1027" s="221"/>
      <c r="B1027" s="221"/>
      <c r="C1027" s="215"/>
      <c r="D1027" s="219"/>
      <c r="E1027" s="216">
        <v>73.62</v>
      </c>
    </row>
    <row r="1028" spans="1:5" ht="14.25">
      <c r="A1028" s="221"/>
      <c r="B1028" s="221"/>
      <c r="C1028" s="215"/>
      <c r="D1028" s="216"/>
      <c r="E1028" s="216">
        <v>345.92</v>
      </c>
    </row>
    <row r="1029" spans="1:5" ht="14.25">
      <c r="A1029" s="221"/>
      <c r="B1029" s="221"/>
      <c r="C1029" s="215"/>
      <c r="D1029" s="216"/>
      <c r="E1029" s="216">
        <v>277.39</v>
      </c>
    </row>
    <row r="1030" spans="1:5" ht="14.25">
      <c r="A1030" s="221"/>
      <c r="B1030" s="221"/>
      <c r="C1030" s="215"/>
      <c r="D1030" s="216"/>
      <c r="E1030" s="216">
        <v>317.38</v>
      </c>
    </row>
    <row r="1031" spans="1:5" ht="14.25">
      <c r="A1031" s="221"/>
      <c r="B1031" s="221"/>
      <c r="C1031" s="215"/>
      <c r="D1031" s="216"/>
      <c r="E1031" s="216">
        <v>144.51</v>
      </c>
    </row>
    <row r="1032" spans="1:5" ht="14.25">
      <c r="A1032" s="221"/>
      <c r="B1032" s="221"/>
      <c r="C1032" s="215"/>
      <c r="D1032" s="216"/>
      <c r="E1032" s="216">
        <v>490.11</v>
      </c>
    </row>
    <row r="1033" spans="1:5" ht="14.25">
      <c r="A1033" s="221"/>
      <c r="B1033" s="221"/>
      <c r="C1033" s="215"/>
      <c r="D1033" s="216"/>
      <c r="E1033" s="219">
        <v>3164.71</v>
      </c>
    </row>
    <row r="1034" spans="1:5" ht="14.25">
      <c r="A1034" s="221"/>
      <c r="B1034" s="221"/>
      <c r="C1034" s="215"/>
      <c r="D1034" s="216"/>
      <c r="E1034" s="219">
        <v>1312.55</v>
      </c>
    </row>
    <row r="1035" spans="1:5" ht="14.25">
      <c r="A1035" s="221"/>
      <c r="B1035" s="221"/>
      <c r="C1035" s="215"/>
      <c r="D1035" s="216"/>
      <c r="E1035" s="216">
        <v>663.36</v>
      </c>
    </row>
    <row r="1036" spans="1:5" ht="14.25">
      <c r="A1036" s="221"/>
      <c r="B1036" s="221"/>
      <c r="C1036" s="215"/>
      <c r="D1036" s="216"/>
      <c r="E1036" s="216">
        <v>710.33</v>
      </c>
    </row>
    <row r="1037" spans="1:5" ht="14.25">
      <c r="A1037" s="221"/>
      <c r="B1037" s="221"/>
      <c r="C1037" s="215"/>
      <c r="D1037" s="219"/>
      <c r="E1037" s="219">
        <v>1312.58</v>
      </c>
    </row>
    <row r="1038" spans="1:5" ht="14.25">
      <c r="A1038" s="221"/>
      <c r="B1038" s="221"/>
      <c r="C1038" s="215"/>
      <c r="D1038" s="219"/>
      <c r="E1038" s="219">
        <v>1910.82</v>
      </c>
    </row>
    <row r="1039" spans="1:5" ht="14.25">
      <c r="A1039" s="221"/>
      <c r="B1039" s="221"/>
      <c r="C1039" s="215"/>
      <c r="D1039" s="216"/>
      <c r="E1039" s="216">
        <v>359.08</v>
      </c>
    </row>
    <row r="1040" spans="1:5" ht="14.25">
      <c r="A1040" s="221"/>
      <c r="B1040" s="221"/>
      <c r="C1040" s="215"/>
      <c r="D1040" s="216"/>
      <c r="E1040" s="216">
        <v>619.23</v>
      </c>
    </row>
    <row r="1041" spans="1:5" ht="14.25">
      <c r="A1041" s="221"/>
      <c r="B1041" s="221"/>
      <c r="C1041" s="215"/>
      <c r="D1041" s="219"/>
      <c r="E1041" s="219">
        <v>3217.81</v>
      </c>
    </row>
    <row r="1042" spans="1:5" ht="14.25">
      <c r="A1042" s="221"/>
      <c r="B1042" s="221"/>
      <c r="C1042" s="215"/>
      <c r="D1042" s="219"/>
      <c r="E1042" s="219">
        <v>1055.93</v>
      </c>
    </row>
    <row r="1043" spans="1:5" ht="14.25">
      <c r="A1043" s="221"/>
      <c r="B1043" s="221"/>
      <c r="C1043" s="215"/>
      <c r="D1043" s="216"/>
      <c r="E1043" s="216"/>
    </row>
    <row r="1044" spans="1:5" ht="14.25">
      <c r="A1044" s="221"/>
      <c r="B1044" s="221"/>
      <c r="C1044" s="215"/>
      <c r="D1044" s="216"/>
      <c r="E1044" s="216">
        <v>523.35</v>
      </c>
    </row>
    <row r="1045" spans="1:5" ht="14.25">
      <c r="A1045" s="221"/>
      <c r="B1045" s="221"/>
      <c r="C1045" s="215"/>
      <c r="D1045" s="219"/>
      <c r="E1045" s="216">
        <v>369.2</v>
      </c>
    </row>
    <row r="1046" spans="1:5" ht="14.25">
      <c r="A1046" s="221"/>
      <c r="B1046" s="221"/>
      <c r="C1046" s="215"/>
      <c r="D1046" s="219"/>
      <c r="E1046" s="216">
        <v>23.71</v>
      </c>
    </row>
    <row r="1047" spans="1:5" ht="15">
      <c r="A1047" s="220"/>
      <c r="B1047" s="220"/>
      <c r="C1047" s="215"/>
      <c r="D1047" s="216"/>
      <c r="E1047" s="219">
        <v>1821.76</v>
      </c>
    </row>
    <row r="1048" spans="1:5" ht="14.25">
      <c r="A1048" s="221"/>
      <c r="B1048" s="221"/>
      <c r="C1048" s="215"/>
      <c r="D1048" s="216"/>
      <c r="E1048" s="216"/>
    </row>
    <row r="1049" spans="1:5" ht="14.25">
      <c r="A1049" s="221"/>
      <c r="B1049" s="221"/>
      <c r="C1049" s="215"/>
      <c r="D1049" s="216"/>
      <c r="E1049" s="216">
        <v>196.09</v>
      </c>
    </row>
    <row r="1050" spans="1:5" ht="14.25">
      <c r="A1050" s="221"/>
      <c r="B1050" s="221"/>
      <c r="C1050" s="215"/>
      <c r="D1050" s="216"/>
      <c r="E1050" s="216">
        <v>138.80000000000001</v>
      </c>
    </row>
    <row r="1051" spans="1:5" ht="14.25">
      <c r="A1051" s="221"/>
      <c r="B1051" s="221"/>
      <c r="C1051" s="215"/>
      <c r="D1051" s="219"/>
      <c r="E1051" s="216">
        <v>108.2</v>
      </c>
    </row>
    <row r="1052" spans="1:5" ht="15">
      <c r="A1052" s="220"/>
      <c r="B1052" s="220"/>
      <c r="C1052" s="215"/>
      <c r="D1052" s="216"/>
      <c r="E1052" s="216">
        <v>187.86</v>
      </c>
    </row>
    <row r="1053" spans="1:5" ht="14.25">
      <c r="A1053" s="221"/>
      <c r="B1053" s="221"/>
      <c r="C1053" s="215"/>
      <c r="D1053" s="216"/>
      <c r="E1053" s="216">
        <v>53.69</v>
      </c>
    </row>
    <row r="1054" spans="1:5" ht="14.25">
      <c r="A1054" s="221"/>
      <c r="B1054" s="221"/>
      <c r="C1054" s="215"/>
      <c r="D1054" s="216"/>
      <c r="E1054" s="216">
        <v>138.80000000000001</v>
      </c>
    </row>
    <row r="1055" spans="1:5" ht="14.25">
      <c r="A1055" s="221"/>
      <c r="B1055" s="221"/>
      <c r="C1055" s="215"/>
      <c r="D1055" s="216"/>
      <c r="E1055" s="216">
        <v>231.77</v>
      </c>
    </row>
    <row r="1056" spans="1:5" ht="14.25">
      <c r="A1056" s="221"/>
      <c r="B1056" s="221"/>
      <c r="C1056" s="215"/>
      <c r="D1056" s="216"/>
      <c r="E1056" s="216">
        <v>139.26</v>
      </c>
    </row>
    <row r="1057" spans="1:5" ht="14.25">
      <c r="A1057" s="221"/>
      <c r="B1057" s="221"/>
      <c r="C1057" s="215"/>
      <c r="D1057" s="216"/>
      <c r="E1057" s="216">
        <v>139.66</v>
      </c>
    </row>
    <row r="1058" spans="1:5" ht="14.25">
      <c r="A1058" s="221"/>
      <c r="B1058" s="221"/>
      <c r="C1058" s="215"/>
      <c r="D1058" s="216"/>
      <c r="E1058" s="216">
        <v>61.37</v>
      </c>
    </row>
    <row r="1059" spans="1:5" ht="14.25">
      <c r="A1059" s="221"/>
      <c r="B1059" s="221"/>
      <c r="C1059" s="215"/>
      <c r="D1059" s="216"/>
      <c r="E1059" s="216">
        <v>56.82</v>
      </c>
    </row>
    <row r="1060" spans="1:5" ht="14.25">
      <c r="A1060" s="221"/>
      <c r="B1060" s="221"/>
      <c r="C1060" s="215"/>
      <c r="D1060" s="216"/>
      <c r="E1060" s="216">
        <v>64.38</v>
      </c>
    </row>
    <row r="1061" spans="1:5" ht="14.25">
      <c r="A1061" s="221"/>
      <c r="B1061" s="221"/>
      <c r="C1061" s="215"/>
      <c r="D1061" s="216"/>
      <c r="E1061" s="216">
        <v>78.23</v>
      </c>
    </row>
    <row r="1062" spans="1:5" ht="14.25">
      <c r="A1062" s="221"/>
      <c r="B1062" s="221"/>
      <c r="C1062" s="215"/>
      <c r="D1062" s="216"/>
      <c r="E1062" s="216">
        <v>112.23</v>
      </c>
    </row>
    <row r="1063" spans="1:5" ht="14.25">
      <c r="A1063" s="221"/>
      <c r="B1063" s="221"/>
      <c r="C1063" s="215"/>
      <c r="D1063" s="216"/>
      <c r="E1063" s="216">
        <v>116.51</v>
      </c>
    </row>
    <row r="1064" spans="1:5" ht="14.25">
      <c r="A1064" s="221"/>
      <c r="B1064" s="221"/>
      <c r="C1064" s="215"/>
      <c r="D1064" s="216"/>
      <c r="E1064" s="216">
        <v>230.47</v>
      </c>
    </row>
    <row r="1065" spans="1:5" ht="14.25">
      <c r="A1065" s="221"/>
      <c r="B1065" s="221"/>
      <c r="C1065" s="215"/>
      <c r="D1065" s="216"/>
      <c r="E1065" s="216">
        <v>415.59</v>
      </c>
    </row>
    <row r="1066" spans="1:5" ht="14.25">
      <c r="A1066" s="221"/>
      <c r="B1066" s="221"/>
      <c r="C1066" s="215"/>
      <c r="D1066" s="216"/>
      <c r="E1066" s="216">
        <v>576.48</v>
      </c>
    </row>
    <row r="1067" spans="1:5" ht="14.25">
      <c r="A1067" s="221"/>
      <c r="B1067" s="221"/>
      <c r="C1067" s="215"/>
      <c r="D1067" s="216"/>
      <c r="E1067" s="216">
        <v>118.78</v>
      </c>
    </row>
    <row r="1068" spans="1:5" ht="14.25">
      <c r="A1068" s="221"/>
      <c r="B1068" s="221"/>
      <c r="C1068" s="215"/>
      <c r="D1068" s="216"/>
      <c r="E1068" s="216">
        <v>124.87</v>
      </c>
    </row>
    <row r="1069" spans="1:5" ht="14.25">
      <c r="A1069" s="221"/>
      <c r="B1069" s="221"/>
      <c r="C1069" s="215"/>
      <c r="D1069" s="216"/>
      <c r="E1069" s="216">
        <v>194.34</v>
      </c>
    </row>
    <row r="1070" spans="1:5" ht="14.25">
      <c r="A1070" s="221"/>
      <c r="B1070" s="221"/>
      <c r="C1070" s="215"/>
      <c r="D1070" s="216"/>
      <c r="E1070" s="216">
        <v>259.69</v>
      </c>
    </row>
    <row r="1071" spans="1:5" ht="14.25">
      <c r="A1071" s="221"/>
      <c r="B1071" s="221"/>
      <c r="C1071" s="215"/>
      <c r="D1071" s="216"/>
      <c r="E1071" s="216">
        <v>269.14</v>
      </c>
    </row>
    <row r="1072" spans="1:5" ht="14.25">
      <c r="A1072" s="221"/>
      <c r="B1072" s="221"/>
      <c r="C1072" s="215"/>
      <c r="D1072" s="216"/>
      <c r="E1072" s="216">
        <v>92.07</v>
      </c>
    </row>
    <row r="1073" spans="1:5" ht="14.25">
      <c r="A1073" s="221"/>
      <c r="B1073" s="221"/>
      <c r="C1073" s="215"/>
      <c r="D1073" s="216"/>
      <c r="E1073" s="216">
        <v>107.53</v>
      </c>
    </row>
    <row r="1074" spans="1:5" ht="14.25">
      <c r="A1074" s="221"/>
      <c r="B1074" s="221"/>
      <c r="C1074" s="215"/>
      <c r="D1074" s="216"/>
      <c r="E1074" s="216">
        <v>128.72</v>
      </c>
    </row>
    <row r="1075" spans="1:5" ht="14.25">
      <c r="A1075" s="221"/>
      <c r="B1075" s="221"/>
      <c r="C1075" s="215"/>
      <c r="D1075" s="216"/>
      <c r="E1075" s="216">
        <v>203.47</v>
      </c>
    </row>
    <row r="1076" spans="1:5" ht="14.25">
      <c r="A1076" s="221"/>
      <c r="B1076" s="221"/>
      <c r="C1076" s="215"/>
      <c r="D1076" s="216"/>
      <c r="E1076" s="216">
        <v>238.75</v>
      </c>
    </row>
    <row r="1077" spans="1:5" ht="14.25">
      <c r="A1077" s="221"/>
      <c r="B1077" s="221"/>
      <c r="C1077" s="215"/>
      <c r="D1077" s="216"/>
      <c r="E1077" s="216">
        <v>379.22</v>
      </c>
    </row>
    <row r="1078" spans="1:5" ht="14.25">
      <c r="A1078" s="221"/>
      <c r="B1078" s="221"/>
      <c r="C1078" s="215"/>
      <c r="D1078" s="216"/>
      <c r="E1078" s="216">
        <v>521.32000000000005</v>
      </c>
    </row>
    <row r="1079" spans="1:5" ht="14.25">
      <c r="A1079" s="221"/>
      <c r="B1079" s="221"/>
      <c r="C1079" s="215"/>
      <c r="D1079" s="216"/>
      <c r="E1079" s="216">
        <v>712.76</v>
      </c>
    </row>
    <row r="1080" spans="1:5" ht="14.25">
      <c r="A1080" s="221"/>
      <c r="B1080" s="221"/>
      <c r="C1080" s="215"/>
      <c r="D1080" s="216"/>
      <c r="E1080" s="216">
        <v>389.4</v>
      </c>
    </row>
    <row r="1081" spans="1:5" ht="14.25">
      <c r="A1081" s="221"/>
      <c r="B1081" s="221"/>
      <c r="C1081" s="215"/>
      <c r="D1081" s="216"/>
      <c r="E1081" s="216">
        <v>389.4</v>
      </c>
    </row>
    <row r="1082" spans="1:5" ht="14.25">
      <c r="A1082" s="221"/>
      <c r="B1082" s="221"/>
      <c r="C1082" s="215"/>
      <c r="D1082" s="216"/>
      <c r="E1082" s="216">
        <v>14.68</v>
      </c>
    </row>
    <row r="1083" spans="1:5" ht="14.25">
      <c r="A1083" s="221"/>
      <c r="B1083" s="221"/>
      <c r="C1083" s="215"/>
      <c r="D1083" s="216"/>
      <c r="E1083" s="216">
        <v>18.010000000000002</v>
      </c>
    </row>
    <row r="1084" spans="1:5" ht="14.25">
      <c r="A1084" s="221"/>
      <c r="B1084" s="221"/>
      <c r="C1084" s="215"/>
      <c r="D1084" s="216"/>
      <c r="E1084" s="216">
        <v>63.11</v>
      </c>
    </row>
    <row r="1085" spans="1:5" ht="14.25">
      <c r="A1085" s="221"/>
      <c r="B1085" s="221"/>
      <c r="C1085" s="215"/>
      <c r="D1085" s="216"/>
      <c r="E1085" s="216">
        <v>22.39</v>
      </c>
    </row>
    <row r="1086" spans="1:5" ht="14.25">
      <c r="A1086" s="221"/>
      <c r="B1086" s="221"/>
      <c r="C1086" s="215"/>
      <c r="D1086" s="216"/>
      <c r="E1086" s="216">
        <v>322.81</v>
      </c>
    </row>
    <row r="1087" spans="1:5" ht="14.25">
      <c r="A1087" s="221"/>
      <c r="B1087" s="221"/>
      <c r="C1087" s="215"/>
      <c r="D1087" s="216"/>
      <c r="E1087" s="216">
        <v>520.82000000000005</v>
      </c>
    </row>
    <row r="1088" spans="1:5" ht="14.25">
      <c r="A1088" s="221"/>
      <c r="B1088" s="221"/>
      <c r="C1088" s="215"/>
      <c r="D1088" s="216"/>
      <c r="E1088" s="216">
        <v>543.36</v>
      </c>
    </row>
    <row r="1089" spans="1:5" ht="14.25">
      <c r="A1089" s="221"/>
      <c r="B1089" s="221"/>
      <c r="C1089" s="215"/>
      <c r="D1089" s="216"/>
      <c r="E1089" s="219">
        <v>1423.03</v>
      </c>
    </row>
    <row r="1090" spans="1:5" ht="14.25">
      <c r="A1090" s="221"/>
      <c r="B1090" s="221"/>
      <c r="C1090" s="215"/>
      <c r="D1090" s="216"/>
      <c r="E1090" s="219">
        <v>1017.84</v>
      </c>
    </row>
    <row r="1091" spans="1:5" ht="14.25">
      <c r="A1091" s="221"/>
      <c r="B1091" s="221"/>
      <c r="C1091" s="215"/>
      <c r="D1091" s="216"/>
      <c r="E1091" s="216"/>
    </row>
    <row r="1092" spans="1:5" ht="14.25">
      <c r="A1092" s="221"/>
      <c r="B1092" s="221"/>
      <c r="C1092" s="215"/>
      <c r="D1092" s="216"/>
      <c r="E1092" s="216">
        <v>173.43</v>
      </c>
    </row>
    <row r="1093" spans="1:5" ht="14.25">
      <c r="A1093" s="221"/>
      <c r="B1093" s="221"/>
      <c r="C1093" s="215"/>
      <c r="D1093" s="219"/>
      <c r="E1093" s="216">
        <v>674.3</v>
      </c>
    </row>
    <row r="1094" spans="1:5" ht="14.25">
      <c r="A1094" s="221"/>
      <c r="B1094" s="221"/>
      <c r="C1094" s="215"/>
      <c r="D1094" s="219"/>
      <c r="E1094" s="219">
        <v>1389.67</v>
      </c>
    </row>
    <row r="1095" spans="1:5" ht="15">
      <c r="A1095" s="220"/>
      <c r="B1095" s="220"/>
      <c r="C1095" s="215"/>
      <c r="D1095" s="216"/>
      <c r="E1095" s="219">
        <v>1389.67</v>
      </c>
    </row>
    <row r="1096" spans="1:5" ht="14.25">
      <c r="A1096" s="221"/>
      <c r="B1096" s="221"/>
      <c r="C1096" s="215"/>
      <c r="D1096" s="216"/>
      <c r="E1096" s="219">
        <v>2381.86</v>
      </c>
    </row>
    <row r="1097" spans="1:5" ht="14.25">
      <c r="A1097" s="221"/>
      <c r="B1097" s="221"/>
      <c r="C1097" s="215"/>
      <c r="D1097" s="216"/>
      <c r="E1097" s="219">
        <v>4586.3900000000003</v>
      </c>
    </row>
    <row r="1098" spans="1:5" ht="14.25">
      <c r="A1098" s="221"/>
      <c r="B1098" s="221"/>
      <c r="C1098" s="215"/>
      <c r="D1098" s="219"/>
      <c r="E1098" s="219">
        <v>2053.7199999999998</v>
      </c>
    </row>
    <row r="1099" spans="1:5" ht="14.25">
      <c r="A1099" s="221"/>
      <c r="B1099" s="221"/>
      <c r="C1099" s="215"/>
      <c r="D1099" s="219"/>
      <c r="E1099" s="216">
        <v>558.87</v>
      </c>
    </row>
    <row r="1100" spans="1:5" ht="14.25">
      <c r="A1100" s="221"/>
      <c r="B1100" s="221"/>
      <c r="C1100" s="215"/>
      <c r="D1100" s="219"/>
      <c r="E1100" s="219">
        <v>2135.25</v>
      </c>
    </row>
    <row r="1101" spans="1:5" ht="14.25">
      <c r="A1101" s="221"/>
      <c r="B1101" s="221"/>
      <c r="C1101" s="215"/>
      <c r="D1101" s="219"/>
      <c r="E1101" s="219">
        <v>2494.33</v>
      </c>
    </row>
    <row r="1102" spans="1:5" ht="14.25">
      <c r="A1102" s="221"/>
      <c r="B1102" s="221"/>
      <c r="C1102" s="215"/>
      <c r="D1102" s="219"/>
      <c r="E1102" s="219">
        <v>3562.86</v>
      </c>
    </row>
    <row r="1103" spans="1:5" ht="14.25">
      <c r="A1103" s="221"/>
      <c r="B1103" s="221"/>
      <c r="C1103" s="215"/>
      <c r="D1103" s="216"/>
      <c r="E1103" s="216">
        <v>318.89</v>
      </c>
    </row>
    <row r="1104" spans="1:5" ht="14.25">
      <c r="A1104" s="221"/>
      <c r="B1104" s="221"/>
      <c r="C1104" s="215"/>
      <c r="D1104" s="219"/>
      <c r="E1104" s="216">
        <v>66.62</v>
      </c>
    </row>
    <row r="1105" spans="1:5" ht="14.25">
      <c r="A1105" s="221"/>
      <c r="B1105" s="221"/>
      <c r="C1105" s="215"/>
      <c r="D1105" s="219"/>
      <c r="E1105" s="219">
        <v>4165.57</v>
      </c>
    </row>
    <row r="1106" spans="1:5" ht="14.25">
      <c r="A1106" s="221"/>
      <c r="B1106" s="221"/>
      <c r="C1106" s="215"/>
      <c r="D1106" s="219"/>
      <c r="E1106" s="216">
        <v>477.9</v>
      </c>
    </row>
    <row r="1107" spans="1:5" ht="14.25">
      <c r="A1107" s="221"/>
      <c r="B1107" s="221"/>
      <c r="C1107" s="215"/>
      <c r="D1107" s="216"/>
      <c r="E1107" s="219">
        <v>2382.9</v>
      </c>
    </row>
    <row r="1108" spans="1:5" ht="14.25">
      <c r="A1108" s="221"/>
      <c r="B1108" s="221"/>
      <c r="C1108" s="215"/>
      <c r="D1108" s="216"/>
      <c r="E1108" s="219">
        <v>4199.1000000000004</v>
      </c>
    </row>
    <row r="1109" spans="1:5" ht="14.25">
      <c r="A1109" s="221"/>
      <c r="B1109" s="221"/>
      <c r="C1109" s="215"/>
      <c r="D1109" s="219"/>
      <c r="E1109" s="219">
        <v>3093.81</v>
      </c>
    </row>
    <row r="1110" spans="1:5" ht="14.25">
      <c r="A1110" s="221"/>
      <c r="B1110" s="221"/>
      <c r="C1110" s="215"/>
      <c r="D1110" s="216"/>
      <c r="E1110" s="219">
        <v>3940.87</v>
      </c>
    </row>
    <row r="1111" spans="1:5" ht="14.25">
      <c r="A1111" s="221"/>
      <c r="B1111" s="221"/>
      <c r="C1111" s="215"/>
      <c r="D1111" s="219"/>
      <c r="E1111" s="216">
        <v>67.94</v>
      </c>
    </row>
    <row r="1112" spans="1:5" ht="14.25">
      <c r="A1112" s="221"/>
      <c r="B1112" s="221"/>
      <c r="C1112" s="215"/>
      <c r="D1112" s="219"/>
      <c r="E1112" s="216">
        <v>28.65</v>
      </c>
    </row>
    <row r="1113" spans="1:5" ht="14.25">
      <c r="A1113" s="221"/>
      <c r="B1113" s="221"/>
      <c r="C1113" s="215"/>
      <c r="D1113" s="219"/>
      <c r="E1113" s="216">
        <v>749.8</v>
      </c>
    </row>
    <row r="1114" spans="1:5" ht="14.25">
      <c r="A1114" s="221"/>
      <c r="B1114" s="221"/>
      <c r="C1114" s="215"/>
      <c r="D1114" s="219"/>
      <c r="E1114" s="216">
        <v>921.77</v>
      </c>
    </row>
    <row r="1115" spans="1:5" ht="14.25">
      <c r="A1115" s="221"/>
      <c r="B1115" s="221"/>
      <c r="C1115" s="215"/>
      <c r="D1115" s="216"/>
      <c r="E1115" s="216">
        <v>181.99</v>
      </c>
    </row>
    <row r="1116" spans="1:5" ht="14.25">
      <c r="A1116" s="221"/>
      <c r="B1116" s="221"/>
      <c r="C1116" s="215"/>
      <c r="D1116" s="216"/>
      <c r="E1116" s="219">
        <v>1329</v>
      </c>
    </row>
    <row r="1117" spans="1:5" ht="14.25">
      <c r="A1117" s="221"/>
      <c r="B1117" s="221"/>
      <c r="C1117" s="215"/>
      <c r="D1117" s="216"/>
      <c r="E1117" s="216">
        <v>364.58</v>
      </c>
    </row>
    <row r="1118" spans="1:5" ht="14.25">
      <c r="A1118" s="221"/>
      <c r="B1118" s="221"/>
      <c r="C1118" s="215"/>
      <c r="D1118" s="216"/>
      <c r="E1118" s="216">
        <v>727.15</v>
      </c>
    </row>
    <row r="1119" spans="1:5" ht="14.25">
      <c r="A1119" s="221"/>
      <c r="B1119" s="221"/>
      <c r="C1119" s="215"/>
      <c r="D1119" s="216"/>
      <c r="E1119" s="219">
        <v>1606.6</v>
      </c>
    </row>
    <row r="1120" spans="1:5" ht="14.25">
      <c r="A1120" s="221"/>
      <c r="B1120" s="221"/>
      <c r="C1120" s="215"/>
      <c r="D1120" s="219"/>
      <c r="E1120" s="219">
        <v>2649.53</v>
      </c>
    </row>
    <row r="1121" spans="1:5" ht="14.25">
      <c r="A1121" s="221"/>
      <c r="B1121" s="221"/>
      <c r="C1121" s="215"/>
      <c r="D1121" s="216"/>
      <c r="E1121" s="219">
        <v>1815.12</v>
      </c>
    </row>
    <row r="1122" spans="1:5" ht="14.25">
      <c r="A1122" s="221"/>
      <c r="B1122" s="221"/>
      <c r="C1122" s="215"/>
      <c r="D1122" s="216"/>
      <c r="E1122" s="216">
        <v>252.91</v>
      </c>
    </row>
    <row r="1123" spans="1:5" ht="14.25">
      <c r="A1123" s="221"/>
      <c r="B1123" s="221"/>
      <c r="C1123" s="215"/>
      <c r="D1123" s="219"/>
      <c r="E1123" s="219">
        <v>1751.01</v>
      </c>
    </row>
    <row r="1124" spans="1:5" ht="14.25">
      <c r="A1124" s="221"/>
      <c r="B1124" s="221"/>
      <c r="C1124" s="215"/>
      <c r="D1124" s="219"/>
      <c r="E1124" s="219">
        <v>12655.91</v>
      </c>
    </row>
    <row r="1125" spans="1:5" ht="14.25">
      <c r="A1125" s="221"/>
      <c r="B1125" s="221"/>
      <c r="C1125" s="215"/>
      <c r="D1125" s="219"/>
      <c r="E1125" s="219">
        <v>3067.34</v>
      </c>
    </row>
    <row r="1126" spans="1:5" ht="14.25">
      <c r="A1126" s="221"/>
      <c r="B1126" s="221"/>
      <c r="C1126" s="215"/>
      <c r="D1126" s="216"/>
      <c r="E1126" s="216"/>
    </row>
    <row r="1127" spans="1:5" ht="14.25">
      <c r="A1127" s="221"/>
      <c r="B1127" s="221"/>
      <c r="C1127" s="215"/>
      <c r="D1127" s="219"/>
      <c r="E1127" s="216">
        <v>128.07</v>
      </c>
    </row>
    <row r="1128" spans="1:5" ht="14.25">
      <c r="A1128" s="221"/>
      <c r="B1128" s="221"/>
      <c r="C1128" s="215"/>
      <c r="D1128" s="219"/>
      <c r="E1128" s="216">
        <v>151.19</v>
      </c>
    </row>
    <row r="1129" spans="1:5" ht="14.25">
      <c r="A1129" s="221"/>
      <c r="B1129" s="221"/>
      <c r="C1129" s="215"/>
      <c r="D1129" s="219"/>
      <c r="E1129" s="216">
        <v>169.83</v>
      </c>
    </row>
    <row r="1130" spans="1:5" ht="14.25">
      <c r="A1130" s="221"/>
      <c r="B1130" s="221"/>
      <c r="C1130" s="215"/>
      <c r="D1130" s="219"/>
      <c r="E1130" s="216">
        <v>190.77</v>
      </c>
    </row>
    <row r="1131" spans="1:5" ht="15">
      <c r="A1131" s="220"/>
      <c r="B1131" s="220"/>
      <c r="C1131" s="215"/>
      <c r="D1131" s="216"/>
      <c r="E1131" s="216">
        <v>367.61</v>
      </c>
    </row>
    <row r="1132" spans="1:5" ht="14.25">
      <c r="A1132" s="221"/>
      <c r="B1132" s="221"/>
      <c r="C1132" s="215"/>
      <c r="D1132" s="216"/>
      <c r="E1132" s="219">
        <v>1537.09</v>
      </c>
    </row>
    <row r="1133" spans="1:5" ht="14.25">
      <c r="A1133" s="221"/>
      <c r="B1133" s="221"/>
      <c r="C1133" s="215"/>
      <c r="D1133" s="216"/>
      <c r="E1133" s="219">
        <v>1537.09</v>
      </c>
    </row>
    <row r="1134" spans="1:5" ht="14.25">
      <c r="A1134" s="221"/>
      <c r="B1134" s="221"/>
      <c r="C1134" s="215"/>
      <c r="D1134" s="216"/>
      <c r="E1134" s="219">
        <v>1640.08</v>
      </c>
    </row>
    <row r="1135" spans="1:5" ht="14.25">
      <c r="A1135" s="221"/>
      <c r="B1135" s="221"/>
      <c r="C1135" s="215"/>
      <c r="D1135" s="216"/>
      <c r="E1135" s="219">
        <v>1659.02</v>
      </c>
    </row>
    <row r="1136" spans="1:5" ht="14.25">
      <c r="A1136" s="221"/>
      <c r="B1136" s="221"/>
      <c r="C1136" s="215"/>
      <c r="D1136" s="216"/>
      <c r="E1136" s="219">
        <v>1312.55</v>
      </c>
    </row>
    <row r="1137" spans="1:5" ht="14.25">
      <c r="A1137" s="221"/>
      <c r="B1137" s="221"/>
      <c r="C1137" s="215"/>
      <c r="D1137" s="219"/>
      <c r="E1137" s="219">
        <v>1910.82</v>
      </c>
    </row>
    <row r="1138" spans="1:5" ht="14.25">
      <c r="A1138" s="221"/>
      <c r="B1138" s="221"/>
      <c r="C1138" s="215"/>
      <c r="D1138" s="219"/>
      <c r="E1138" s="216">
        <v>297.56</v>
      </c>
    </row>
    <row r="1139" spans="1:5" ht="14.25">
      <c r="A1139" s="221"/>
      <c r="B1139" s="221"/>
      <c r="C1139" s="215"/>
      <c r="D1139" s="219"/>
      <c r="E1139" s="216">
        <v>165.84</v>
      </c>
    </row>
    <row r="1140" spans="1:5" ht="14.25">
      <c r="A1140" s="221"/>
      <c r="B1140" s="221"/>
      <c r="C1140" s="215"/>
      <c r="D1140" s="219"/>
      <c r="E1140" s="216"/>
    </row>
    <row r="1141" spans="1:5" ht="14.25">
      <c r="A1141" s="221"/>
      <c r="B1141" s="221"/>
      <c r="C1141" s="215"/>
      <c r="D1141" s="219"/>
      <c r="E1141" s="216"/>
    </row>
    <row r="1142" spans="1:5" ht="14.25">
      <c r="A1142" s="221"/>
      <c r="B1142" s="221"/>
      <c r="C1142" s="215"/>
      <c r="D1142" s="219"/>
      <c r="E1142" s="216">
        <v>522.83000000000004</v>
      </c>
    </row>
    <row r="1143" spans="1:5" ht="14.25">
      <c r="A1143" s="221"/>
      <c r="B1143" s="221"/>
      <c r="C1143" s="215"/>
      <c r="D1143" s="216"/>
      <c r="E1143" s="216">
        <v>108.77</v>
      </c>
    </row>
    <row r="1144" spans="1:5" ht="14.25">
      <c r="A1144" s="221"/>
      <c r="B1144" s="221"/>
      <c r="C1144" s="215"/>
      <c r="D1144" s="216"/>
      <c r="E1144" s="216">
        <v>67.64</v>
      </c>
    </row>
    <row r="1145" spans="1:5" ht="15">
      <c r="A1145" s="220"/>
      <c r="B1145" s="220"/>
      <c r="C1145" s="215"/>
      <c r="D1145" s="216"/>
      <c r="E1145" s="216"/>
    </row>
    <row r="1146" spans="1:5" ht="15">
      <c r="A1146" s="220"/>
      <c r="B1146" s="220"/>
      <c r="C1146" s="215"/>
      <c r="D1146" s="216"/>
      <c r="E1146" s="216">
        <v>37.82</v>
      </c>
    </row>
    <row r="1147" spans="1:5" ht="14.25">
      <c r="A1147" s="221"/>
      <c r="B1147" s="221"/>
      <c r="C1147" s="215"/>
      <c r="D1147" s="216"/>
      <c r="E1147" s="216">
        <v>45.4</v>
      </c>
    </row>
    <row r="1148" spans="1:5" ht="14.25">
      <c r="A1148" s="221"/>
      <c r="B1148" s="221"/>
      <c r="C1148" s="215"/>
      <c r="D1148" s="216"/>
      <c r="E1148" s="216">
        <v>34.299999999999997</v>
      </c>
    </row>
    <row r="1149" spans="1:5" ht="14.25">
      <c r="A1149" s="221"/>
      <c r="B1149" s="221"/>
      <c r="C1149" s="215"/>
      <c r="D1149" s="216"/>
      <c r="E1149" s="216">
        <v>56.89</v>
      </c>
    </row>
    <row r="1150" spans="1:5" ht="15">
      <c r="A1150" s="220"/>
      <c r="B1150" s="220"/>
      <c r="C1150" s="215"/>
      <c r="D1150" s="216"/>
      <c r="E1150" s="216">
        <v>42.07</v>
      </c>
    </row>
    <row r="1151" spans="1:5" ht="14.25">
      <c r="A1151" s="221"/>
      <c r="B1151" s="221"/>
      <c r="C1151" s="215"/>
      <c r="D1151" s="216"/>
      <c r="E1151" s="216">
        <v>60.41</v>
      </c>
    </row>
    <row r="1152" spans="1:5" ht="14.25">
      <c r="A1152" s="221"/>
      <c r="B1152" s="221"/>
      <c r="C1152" s="215"/>
      <c r="D1152" s="216"/>
      <c r="E1152" s="216">
        <v>83</v>
      </c>
    </row>
    <row r="1153" spans="1:5" ht="14.25">
      <c r="A1153" s="221"/>
      <c r="B1153" s="221"/>
      <c r="C1153" s="215"/>
      <c r="D1153" s="216"/>
      <c r="E1153" s="216">
        <v>36.93</v>
      </c>
    </row>
    <row r="1154" spans="1:5" ht="14.25">
      <c r="A1154" s="221"/>
      <c r="B1154" s="221"/>
      <c r="C1154" s="215"/>
      <c r="D1154" s="216"/>
      <c r="E1154" s="216">
        <v>54.17</v>
      </c>
    </row>
    <row r="1155" spans="1:5" ht="14.25">
      <c r="A1155" s="221"/>
      <c r="B1155" s="221"/>
      <c r="C1155" s="215"/>
      <c r="D1155" s="216"/>
      <c r="E1155" s="216">
        <v>134.54</v>
      </c>
    </row>
    <row r="1156" spans="1:5" ht="14.25">
      <c r="A1156" s="221"/>
      <c r="B1156" s="221"/>
      <c r="C1156" s="215"/>
      <c r="D1156" s="216"/>
      <c r="E1156" s="216">
        <v>79.48</v>
      </c>
    </row>
    <row r="1157" spans="1:5" ht="14.25">
      <c r="A1157" s="221"/>
      <c r="B1157" s="221"/>
      <c r="C1157" s="215"/>
      <c r="D1157" s="216"/>
      <c r="E1157" s="216">
        <v>9.75</v>
      </c>
    </row>
    <row r="1158" spans="1:5" ht="14.25">
      <c r="A1158" s="221"/>
      <c r="B1158" s="221"/>
      <c r="C1158" s="215"/>
      <c r="D1158" s="216"/>
      <c r="E1158" s="216">
        <v>17.66</v>
      </c>
    </row>
    <row r="1159" spans="1:5" ht="14.25">
      <c r="A1159" s="221"/>
      <c r="B1159" s="221"/>
      <c r="C1159" s="215"/>
      <c r="D1159" s="216"/>
      <c r="E1159" s="216">
        <v>41.39</v>
      </c>
    </row>
    <row r="1160" spans="1:5" ht="14.25">
      <c r="A1160" s="221"/>
      <c r="B1160" s="221"/>
      <c r="C1160" s="215"/>
      <c r="D1160" s="216"/>
      <c r="E1160" s="216"/>
    </row>
    <row r="1161" spans="1:5" ht="14.25">
      <c r="A1161" s="221"/>
      <c r="B1161" s="221"/>
      <c r="C1161" s="215"/>
      <c r="D1161" s="216"/>
      <c r="E1161" s="219">
        <v>4943.1499999999996</v>
      </c>
    </row>
    <row r="1162" spans="1:5" ht="14.25">
      <c r="A1162" s="221"/>
      <c r="B1162" s="221"/>
      <c r="C1162" s="215"/>
      <c r="D1162" s="216"/>
      <c r="E1162" s="219">
        <v>1258.7</v>
      </c>
    </row>
    <row r="1163" spans="1:5" ht="14.25">
      <c r="A1163" s="221"/>
      <c r="B1163" s="221"/>
      <c r="C1163" s="215"/>
      <c r="D1163" s="216"/>
      <c r="E1163" s="219">
        <v>1797.02</v>
      </c>
    </row>
    <row r="1164" spans="1:5" ht="14.25">
      <c r="A1164" s="221"/>
      <c r="B1164" s="221"/>
      <c r="C1164" s="215"/>
      <c r="D1164" s="216"/>
      <c r="E1164" s="219">
        <v>1994.22</v>
      </c>
    </row>
    <row r="1165" spans="1:5" ht="15">
      <c r="A1165" s="220"/>
      <c r="B1165" s="220"/>
      <c r="C1165" s="215"/>
      <c r="D1165" s="216"/>
      <c r="E1165" s="219">
        <v>1834.52</v>
      </c>
    </row>
    <row r="1166" spans="1:5" ht="14.25">
      <c r="A1166" s="221"/>
      <c r="B1166" s="221"/>
      <c r="C1166" s="215"/>
      <c r="D1166" s="219"/>
      <c r="E1166" s="216"/>
    </row>
    <row r="1167" spans="1:5" ht="14.25">
      <c r="A1167" s="221"/>
      <c r="B1167" s="221"/>
      <c r="C1167" s="215"/>
      <c r="D1167" s="219"/>
      <c r="E1167" s="219">
        <v>4555.3500000000004</v>
      </c>
    </row>
    <row r="1168" spans="1:5" ht="14.25">
      <c r="A1168" s="221"/>
      <c r="B1168" s="221"/>
      <c r="C1168" s="215"/>
      <c r="D1168" s="219"/>
      <c r="E1168" s="216"/>
    </row>
    <row r="1169" spans="1:5" ht="14.25">
      <c r="A1169" s="221"/>
      <c r="B1169" s="221"/>
      <c r="C1169" s="215"/>
      <c r="D1169" s="219"/>
      <c r="E1169" s="219">
        <v>2105.2600000000002</v>
      </c>
    </row>
    <row r="1170" spans="1:5" ht="14.25">
      <c r="A1170" s="221"/>
      <c r="B1170" s="221"/>
      <c r="C1170" s="215"/>
      <c r="D1170" s="219"/>
      <c r="E1170" s="219">
        <v>2368.13</v>
      </c>
    </row>
    <row r="1171" spans="1:5" ht="15">
      <c r="A1171" s="220"/>
      <c r="B1171" s="220"/>
      <c r="C1171" s="215"/>
      <c r="D1171" s="216"/>
      <c r="E1171" s="219">
        <v>3504.09</v>
      </c>
    </row>
    <row r="1172" spans="1:5" ht="14.25">
      <c r="A1172" s="221"/>
      <c r="B1172" s="221"/>
      <c r="C1172" s="215"/>
      <c r="D1172" s="219"/>
      <c r="E1172" s="219">
        <v>4362.58</v>
      </c>
    </row>
    <row r="1173" spans="1:5" ht="15">
      <c r="A1173" s="220"/>
      <c r="B1173" s="220"/>
      <c r="C1173" s="215"/>
      <c r="D1173" s="216"/>
      <c r="E1173" s="219">
        <v>4458.51</v>
      </c>
    </row>
    <row r="1174" spans="1:5" ht="14.25">
      <c r="A1174" s="221"/>
      <c r="B1174" s="221"/>
      <c r="C1174" s="215"/>
      <c r="D1174" s="219"/>
      <c r="E1174" s="219">
        <v>5778.53</v>
      </c>
    </row>
    <row r="1175" spans="1:5" ht="14.25">
      <c r="A1175" s="221"/>
      <c r="B1175" s="221"/>
      <c r="C1175" s="215"/>
      <c r="D1175" s="219"/>
      <c r="E1175" s="219">
        <v>9264.68</v>
      </c>
    </row>
    <row r="1176" spans="1:5" ht="14.25">
      <c r="A1176" s="221"/>
      <c r="B1176" s="221"/>
      <c r="C1176" s="215"/>
      <c r="D1176" s="219"/>
      <c r="E1176" s="219">
        <v>12240.11</v>
      </c>
    </row>
    <row r="1177" spans="1:5" ht="14.25">
      <c r="A1177" s="221"/>
      <c r="B1177" s="221"/>
      <c r="C1177" s="215"/>
      <c r="D1177" s="219"/>
      <c r="E1177" s="216"/>
    </row>
    <row r="1178" spans="1:5" ht="14.25">
      <c r="A1178" s="221"/>
      <c r="B1178" s="221"/>
      <c r="C1178" s="215"/>
      <c r="D1178" s="219"/>
      <c r="E1178" s="216">
        <v>277.63</v>
      </c>
    </row>
    <row r="1179" spans="1:5" ht="14.25">
      <c r="A1179" s="221"/>
      <c r="B1179" s="221"/>
      <c r="C1179" s="215"/>
      <c r="D1179" s="219"/>
      <c r="E1179" s="216"/>
    </row>
    <row r="1180" spans="1:5" ht="14.25">
      <c r="A1180" s="221"/>
      <c r="B1180" s="221"/>
      <c r="C1180" s="215"/>
      <c r="D1180" s="219"/>
      <c r="E1180" s="216">
        <v>141.80000000000001</v>
      </c>
    </row>
    <row r="1181" spans="1:5" ht="14.25">
      <c r="A1181" s="221"/>
      <c r="B1181" s="221"/>
      <c r="C1181" s="215"/>
      <c r="D1181" s="219"/>
      <c r="E1181" s="219">
        <v>1019.12</v>
      </c>
    </row>
    <row r="1182" spans="1:5" ht="15">
      <c r="A1182" s="220"/>
      <c r="B1182" s="220"/>
      <c r="C1182" s="215"/>
      <c r="D1182" s="216"/>
      <c r="E1182" s="216">
        <v>97.77</v>
      </c>
    </row>
    <row r="1183" spans="1:5" ht="14.25">
      <c r="A1183" s="221"/>
      <c r="B1183" s="221"/>
      <c r="C1183" s="215"/>
      <c r="D1183" s="216"/>
      <c r="E1183" s="216"/>
    </row>
    <row r="1184" spans="1:5" ht="15">
      <c r="A1184" s="220"/>
      <c r="B1184" s="220"/>
      <c r="C1184" s="215"/>
      <c r="D1184" s="216"/>
      <c r="E1184" s="216">
        <v>144.12</v>
      </c>
    </row>
    <row r="1185" spans="1:5" ht="14.25">
      <c r="A1185" s="221"/>
      <c r="B1185" s="221"/>
      <c r="C1185" s="215"/>
      <c r="D1185" s="216"/>
      <c r="E1185" s="216">
        <v>189.45</v>
      </c>
    </row>
    <row r="1186" spans="1:5" ht="14.25">
      <c r="A1186" s="221"/>
      <c r="B1186" s="221"/>
      <c r="C1186" s="215"/>
      <c r="D1186" s="216"/>
      <c r="E1186" s="216">
        <v>138.21</v>
      </c>
    </row>
    <row r="1187" spans="1:5" ht="14.25">
      <c r="A1187" s="221"/>
      <c r="B1187" s="221"/>
      <c r="C1187" s="215"/>
      <c r="D1187" s="216"/>
      <c r="E1187" s="216">
        <v>176.76</v>
      </c>
    </row>
    <row r="1188" spans="1:5" ht="15">
      <c r="A1188" s="220"/>
      <c r="B1188" s="220"/>
      <c r="C1188" s="215"/>
      <c r="D1188" s="216"/>
      <c r="E1188" s="216">
        <v>284.77999999999997</v>
      </c>
    </row>
    <row r="1189" spans="1:5" ht="14.25">
      <c r="A1189" s="221"/>
      <c r="B1189" s="221"/>
      <c r="C1189" s="215"/>
      <c r="D1189" s="216"/>
      <c r="E1189" s="216">
        <v>261.63</v>
      </c>
    </row>
    <row r="1190" spans="1:5" ht="14.25">
      <c r="A1190" s="221"/>
      <c r="B1190" s="221"/>
      <c r="C1190" s="215"/>
      <c r="D1190" s="216"/>
      <c r="E1190" s="216"/>
    </row>
    <row r="1191" spans="1:5" ht="14.25">
      <c r="A1191" s="221"/>
      <c r="B1191" s="221"/>
      <c r="C1191" s="215"/>
      <c r="D1191" s="216"/>
      <c r="E1191" s="216"/>
    </row>
    <row r="1192" spans="1:5" ht="14.25">
      <c r="A1192" s="221"/>
      <c r="B1192" s="221"/>
      <c r="C1192" s="215"/>
      <c r="D1192" s="216"/>
      <c r="E1192" s="216">
        <v>13.09</v>
      </c>
    </row>
    <row r="1193" spans="1:5" ht="14.25">
      <c r="A1193" s="221"/>
      <c r="B1193" s="221"/>
      <c r="C1193" s="215"/>
      <c r="D1193" s="216"/>
      <c r="E1193" s="216">
        <v>21.71</v>
      </c>
    </row>
    <row r="1194" spans="1:5" ht="14.25">
      <c r="A1194" s="221"/>
      <c r="B1194" s="221"/>
      <c r="C1194" s="215"/>
      <c r="D1194" s="216"/>
      <c r="E1194" s="216">
        <v>16.809999999999999</v>
      </c>
    </row>
    <row r="1195" spans="1:5" ht="15">
      <c r="A1195" s="220"/>
      <c r="B1195" s="220"/>
      <c r="C1195" s="215"/>
      <c r="D1195" s="216"/>
      <c r="E1195" s="216">
        <v>25.55</v>
      </c>
    </row>
    <row r="1196" spans="1:5" ht="15">
      <c r="A1196" s="220"/>
      <c r="B1196" s="220"/>
      <c r="C1196" s="215"/>
      <c r="D1196" s="216"/>
      <c r="E1196" s="216">
        <v>30.77</v>
      </c>
    </row>
    <row r="1197" spans="1:5" ht="14.25">
      <c r="A1197" s="221"/>
      <c r="B1197" s="221"/>
      <c r="C1197" s="215"/>
      <c r="D1197" s="216"/>
      <c r="E1197" s="216">
        <v>25.42</v>
      </c>
    </row>
    <row r="1198" spans="1:5" ht="14.25">
      <c r="A1198" s="221"/>
      <c r="B1198" s="221"/>
      <c r="C1198" s="215"/>
      <c r="D1198" s="216"/>
      <c r="E1198" s="216">
        <v>3.8</v>
      </c>
    </row>
    <row r="1199" spans="1:5" ht="14.25">
      <c r="A1199" s="221"/>
      <c r="B1199" s="221"/>
      <c r="C1199" s="215"/>
      <c r="D1199" s="216"/>
      <c r="E1199" s="216">
        <v>13.22</v>
      </c>
    </row>
    <row r="1200" spans="1:5" ht="14.25">
      <c r="A1200" s="221"/>
      <c r="B1200" s="221"/>
      <c r="C1200" s="215"/>
      <c r="D1200" s="216"/>
      <c r="E1200" s="216">
        <v>75.319999999999993</v>
      </c>
    </row>
    <row r="1201" spans="1:5" ht="14.25">
      <c r="A1201" s="221"/>
      <c r="B1201" s="221"/>
      <c r="C1201" s="215"/>
      <c r="D1201" s="216"/>
      <c r="E1201" s="216">
        <v>5.49</v>
      </c>
    </row>
    <row r="1202" spans="1:5" ht="14.25">
      <c r="A1202" s="221"/>
      <c r="B1202" s="221"/>
      <c r="C1202" s="215"/>
      <c r="D1202" s="216"/>
      <c r="E1202" s="216">
        <v>20.61</v>
      </c>
    </row>
    <row r="1203" spans="1:5" ht="14.25">
      <c r="A1203" s="221"/>
      <c r="B1203" s="221"/>
      <c r="C1203" s="215"/>
      <c r="D1203" s="216"/>
      <c r="E1203" s="216">
        <v>24.58</v>
      </c>
    </row>
    <row r="1204" spans="1:5" ht="14.25">
      <c r="A1204" s="221"/>
      <c r="B1204" s="221"/>
      <c r="C1204" s="215"/>
      <c r="D1204" s="216"/>
      <c r="E1204" s="216">
        <v>20.51</v>
      </c>
    </row>
    <row r="1205" spans="1:5" ht="14.25">
      <c r="A1205" s="221"/>
      <c r="B1205" s="221"/>
      <c r="C1205" s="215"/>
      <c r="D1205" s="216"/>
      <c r="E1205" s="216">
        <v>2.5</v>
      </c>
    </row>
    <row r="1206" spans="1:5" ht="14.25">
      <c r="A1206" s="221"/>
      <c r="B1206" s="221"/>
      <c r="C1206" s="215"/>
      <c r="D1206" s="216"/>
      <c r="E1206" s="216"/>
    </row>
    <row r="1207" spans="1:5" ht="14.25">
      <c r="A1207" s="221"/>
      <c r="B1207" s="221"/>
      <c r="C1207" s="215"/>
      <c r="D1207" s="216"/>
      <c r="E1207" s="216">
        <v>15.14</v>
      </c>
    </row>
    <row r="1208" spans="1:5" ht="14.25">
      <c r="A1208" s="221"/>
      <c r="B1208" s="221"/>
      <c r="C1208" s="215"/>
      <c r="D1208" s="216"/>
      <c r="E1208" s="216">
        <v>17.88</v>
      </c>
    </row>
    <row r="1209" spans="1:5" ht="14.25">
      <c r="A1209" s="221"/>
      <c r="B1209" s="221"/>
      <c r="C1209" s="215"/>
      <c r="D1209" s="216"/>
      <c r="E1209" s="216">
        <v>24.28</v>
      </c>
    </row>
    <row r="1210" spans="1:5" ht="14.25">
      <c r="A1210" s="221"/>
      <c r="B1210" s="221"/>
      <c r="C1210" s="215"/>
      <c r="D1210" s="216"/>
      <c r="E1210" s="216">
        <v>30.35</v>
      </c>
    </row>
    <row r="1211" spans="1:5" ht="15">
      <c r="A1211" s="220"/>
      <c r="B1211" s="220"/>
      <c r="C1211" s="215"/>
      <c r="D1211" s="216"/>
      <c r="E1211" s="216">
        <v>10.79</v>
      </c>
    </row>
    <row r="1212" spans="1:5" ht="14.25">
      <c r="A1212" s="221"/>
      <c r="B1212" s="221"/>
      <c r="C1212" s="215"/>
      <c r="D1212" s="216"/>
      <c r="E1212" s="216">
        <v>20.61</v>
      </c>
    </row>
    <row r="1213" spans="1:5" ht="14.25">
      <c r="A1213" s="221"/>
      <c r="B1213" s="221"/>
      <c r="C1213" s="215"/>
      <c r="D1213" s="216"/>
      <c r="E1213" s="216"/>
    </row>
    <row r="1214" spans="1:5" ht="14.25">
      <c r="A1214" s="221"/>
      <c r="B1214" s="221"/>
      <c r="C1214" s="215"/>
      <c r="D1214" s="216"/>
      <c r="E1214" s="216">
        <v>20.55</v>
      </c>
    </row>
    <row r="1215" spans="1:5" ht="14.25">
      <c r="A1215" s="221"/>
      <c r="B1215" s="221"/>
      <c r="C1215" s="215"/>
      <c r="D1215" s="216"/>
      <c r="E1215" s="216">
        <v>28.25</v>
      </c>
    </row>
    <row r="1216" spans="1:5" ht="14.25">
      <c r="A1216" s="221"/>
      <c r="B1216" s="221"/>
      <c r="C1216" s="215"/>
      <c r="D1216" s="216"/>
      <c r="E1216" s="216">
        <v>27.58</v>
      </c>
    </row>
    <row r="1217" spans="1:5" ht="14.25">
      <c r="A1217" s="221"/>
      <c r="B1217" s="221"/>
      <c r="C1217" s="215"/>
      <c r="D1217" s="216"/>
      <c r="E1217" s="216">
        <v>27.18</v>
      </c>
    </row>
    <row r="1218" spans="1:5" ht="15">
      <c r="A1218" s="220"/>
      <c r="B1218" s="220"/>
      <c r="C1218" s="215"/>
      <c r="D1218" s="216"/>
      <c r="E1218" s="216"/>
    </row>
    <row r="1219" spans="1:5" ht="14.25">
      <c r="A1219" s="221"/>
      <c r="B1219" s="221"/>
      <c r="C1219" s="215"/>
      <c r="D1219" s="216"/>
      <c r="E1219" s="216">
        <v>25.01</v>
      </c>
    </row>
    <row r="1220" spans="1:5" ht="14.25">
      <c r="A1220" s="221"/>
      <c r="B1220" s="221"/>
      <c r="C1220" s="215"/>
      <c r="D1220" s="216"/>
      <c r="E1220" s="216">
        <v>43.73</v>
      </c>
    </row>
    <row r="1221" spans="1:5" ht="14.25">
      <c r="A1221" s="221"/>
      <c r="B1221" s="221"/>
      <c r="C1221" s="215"/>
      <c r="D1221" s="216"/>
      <c r="E1221" s="216"/>
    </row>
    <row r="1222" spans="1:5" ht="14.25">
      <c r="A1222" s="221"/>
      <c r="B1222" s="221"/>
      <c r="C1222" s="215"/>
      <c r="D1222" s="216"/>
      <c r="E1222" s="216">
        <v>5.61</v>
      </c>
    </row>
    <row r="1223" spans="1:5" ht="14.25">
      <c r="A1223" s="221"/>
      <c r="B1223" s="221"/>
      <c r="C1223" s="215"/>
      <c r="D1223" s="216"/>
      <c r="E1223" s="216"/>
    </row>
    <row r="1224" spans="1:5" ht="15">
      <c r="A1224" s="220"/>
      <c r="B1224" s="220"/>
      <c r="C1224" s="215"/>
      <c r="D1224" s="216"/>
      <c r="E1224" s="216">
        <v>33.21</v>
      </c>
    </row>
    <row r="1225" spans="1:5" ht="14.25">
      <c r="A1225" s="221"/>
      <c r="B1225" s="221"/>
      <c r="C1225" s="215"/>
      <c r="D1225" s="216"/>
      <c r="E1225" s="216">
        <v>36.130000000000003</v>
      </c>
    </row>
    <row r="1226" spans="1:5" ht="14.25">
      <c r="A1226" s="221"/>
      <c r="B1226" s="221"/>
      <c r="C1226" s="215"/>
      <c r="D1226" s="216"/>
      <c r="E1226" s="216">
        <v>20.399999999999999</v>
      </c>
    </row>
    <row r="1227" spans="1:5" ht="15">
      <c r="A1227" s="220"/>
      <c r="B1227" s="220"/>
      <c r="C1227" s="215"/>
      <c r="D1227" s="216"/>
      <c r="E1227" s="216">
        <v>53.13</v>
      </c>
    </row>
    <row r="1228" spans="1:5" ht="14.25">
      <c r="A1228" s="221"/>
      <c r="B1228" s="221"/>
      <c r="C1228" s="215"/>
      <c r="D1228" s="216"/>
      <c r="E1228" s="216">
        <v>55.97</v>
      </c>
    </row>
    <row r="1229" spans="1:5" ht="15">
      <c r="A1229" s="220"/>
      <c r="B1229" s="220"/>
      <c r="C1229" s="215"/>
      <c r="D1229" s="216"/>
      <c r="E1229" s="216"/>
    </row>
    <row r="1230" spans="1:5" ht="14.25">
      <c r="A1230" s="221"/>
      <c r="B1230" s="221"/>
      <c r="C1230" s="215"/>
      <c r="D1230" s="216"/>
      <c r="E1230" s="216"/>
    </row>
    <row r="1231" spans="1:5" ht="14.25">
      <c r="A1231" s="221"/>
      <c r="B1231" s="221"/>
      <c r="C1231" s="215"/>
      <c r="D1231" s="216"/>
      <c r="E1231" s="216">
        <v>247.45</v>
      </c>
    </row>
    <row r="1232" spans="1:5" ht="14.25">
      <c r="A1232" s="221"/>
      <c r="B1232" s="221"/>
      <c r="C1232" s="215"/>
      <c r="D1232" s="216"/>
      <c r="E1232" s="216">
        <v>310.73</v>
      </c>
    </row>
    <row r="1233" spans="1:5" ht="14.25">
      <c r="A1233" s="221"/>
      <c r="B1233" s="221"/>
      <c r="C1233" s="215"/>
      <c r="D1233" s="216"/>
      <c r="E1233" s="216">
        <v>206.38</v>
      </c>
    </row>
    <row r="1234" spans="1:5" ht="14.25">
      <c r="A1234" s="221"/>
      <c r="B1234" s="221"/>
      <c r="C1234" s="215"/>
      <c r="D1234" s="216"/>
      <c r="E1234" s="216">
        <v>121.14</v>
      </c>
    </row>
    <row r="1235" spans="1:5" ht="15">
      <c r="A1235" s="220"/>
      <c r="B1235" s="220"/>
      <c r="C1235" s="215"/>
      <c r="D1235" s="216"/>
      <c r="E1235" s="219">
        <v>1102.31</v>
      </c>
    </row>
    <row r="1236" spans="1:5" ht="15">
      <c r="A1236" s="220"/>
      <c r="B1236" s="220"/>
      <c r="C1236" s="215"/>
      <c r="D1236" s="216"/>
      <c r="E1236" s="216">
        <v>249.73</v>
      </c>
    </row>
    <row r="1237" spans="1:5" ht="14.25">
      <c r="A1237" s="221"/>
      <c r="B1237" s="221"/>
      <c r="C1237" s="215"/>
      <c r="D1237" s="216"/>
      <c r="E1237" s="216">
        <v>916.72</v>
      </c>
    </row>
    <row r="1238" spans="1:5" ht="14.25">
      <c r="A1238" s="221"/>
      <c r="B1238" s="221"/>
      <c r="C1238" s="215"/>
      <c r="D1238" s="216"/>
      <c r="E1238" s="216">
        <v>273.25</v>
      </c>
    </row>
    <row r="1239" spans="1:5" ht="14.25">
      <c r="A1239" s="221"/>
      <c r="B1239" s="221"/>
      <c r="C1239" s="215"/>
      <c r="D1239" s="216"/>
      <c r="E1239" s="216">
        <v>118.91</v>
      </c>
    </row>
    <row r="1240" spans="1:5" ht="14.25">
      <c r="A1240" s="221"/>
      <c r="B1240" s="221"/>
      <c r="C1240" s="215"/>
      <c r="D1240" s="216"/>
      <c r="E1240" s="216">
        <v>991.98</v>
      </c>
    </row>
    <row r="1241" spans="1:5" ht="14.25">
      <c r="A1241" s="221"/>
      <c r="B1241" s="221"/>
      <c r="C1241" s="215"/>
      <c r="D1241" s="219"/>
      <c r="E1241" s="219">
        <v>1756.13</v>
      </c>
    </row>
    <row r="1242" spans="1:5" ht="14.25">
      <c r="A1242" s="221"/>
      <c r="B1242" s="221"/>
      <c r="C1242" s="215"/>
      <c r="D1242" s="216"/>
      <c r="E1242" s="216"/>
    </row>
    <row r="1243" spans="1:5" ht="14.25">
      <c r="A1243" s="221"/>
      <c r="B1243" s="221"/>
      <c r="C1243" s="215"/>
      <c r="D1243" s="216"/>
      <c r="E1243" s="216">
        <v>61.95</v>
      </c>
    </row>
    <row r="1244" spans="1:5" ht="14.25">
      <c r="A1244" s="221"/>
      <c r="B1244" s="221"/>
      <c r="C1244" s="215"/>
      <c r="D1244" s="216"/>
      <c r="E1244" s="216">
        <v>97.76</v>
      </c>
    </row>
    <row r="1245" spans="1:5" ht="14.25">
      <c r="A1245" s="221"/>
      <c r="B1245" s="221"/>
      <c r="C1245" s="215"/>
      <c r="D1245" s="216"/>
      <c r="E1245" s="216">
        <v>152.37</v>
      </c>
    </row>
    <row r="1246" spans="1:5" ht="14.25">
      <c r="A1246" s="221"/>
      <c r="B1246" s="221"/>
      <c r="C1246" s="215"/>
      <c r="D1246" s="216"/>
      <c r="E1246" s="216">
        <v>121.28</v>
      </c>
    </row>
    <row r="1247" spans="1:5" ht="14.25">
      <c r="A1247" s="221"/>
      <c r="B1247" s="221"/>
      <c r="C1247" s="215"/>
      <c r="D1247" s="219"/>
      <c r="E1247" s="216">
        <v>256.99</v>
      </c>
    </row>
    <row r="1248" spans="1:5" ht="14.25">
      <c r="A1248" s="221"/>
      <c r="B1248" s="221"/>
      <c r="C1248" s="215"/>
      <c r="D1248" s="219"/>
      <c r="E1248" s="216">
        <v>80.42</v>
      </c>
    </row>
    <row r="1249" spans="1:5" ht="14.25">
      <c r="A1249" s="221"/>
      <c r="B1249" s="221"/>
      <c r="C1249" s="215"/>
      <c r="D1249" s="219"/>
      <c r="E1249" s="216">
        <v>88.64</v>
      </c>
    </row>
    <row r="1250" spans="1:5" ht="14.25">
      <c r="A1250" s="221"/>
      <c r="B1250" s="221"/>
      <c r="C1250" s="215"/>
      <c r="D1250" s="216"/>
      <c r="E1250" s="216">
        <v>288.38</v>
      </c>
    </row>
    <row r="1251" spans="1:5" ht="15">
      <c r="A1251" s="220"/>
      <c r="B1251" s="220"/>
      <c r="C1251" s="215"/>
      <c r="D1251" s="216"/>
      <c r="E1251" s="216">
        <v>97.74</v>
      </c>
    </row>
    <row r="1252" spans="1:5" ht="14.25">
      <c r="A1252" s="221"/>
      <c r="B1252" s="221"/>
      <c r="C1252" s="215"/>
      <c r="D1252" s="216"/>
      <c r="E1252" s="216">
        <v>97.74</v>
      </c>
    </row>
    <row r="1253" spans="1:5" ht="14.25">
      <c r="A1253" s="221"/>
      <c r="B1253" s="221"/>
      <c r="C1253" s="215"/>
      <c r="D1253" s="216"/>
      <c r="E1253" s="216"/>
    </row>
    <row r="1254" spans="1:5" ht="14.25">
      <c r="A1254" s="221"/>
      <c r="B1254" s="221"/>
      <c r="C1254" s="215"/>
      <c r="D1254" s="216"/>
      <c r="E1254" s="216">
        <v>15.71</v>
      </c>
    </row>
    <row r="1255" spans="1:5" ht="14.25">
      <c r="A1255" s="221"/>
      <c r="B1255" s="221"/>
      <c r="C1255" s="215"/>
      <c r="D1255" s="216"/>
      <c r="E1255" s="216">
        <v>212.65</v>
      </c>
    </row>
    <row r="1256" spans="1:5" ht="14.25">
      <c r="A1256" s="221"/>
      <c r="B1256" s="221"/>
      <c r="C1256" s="215"/>
      <c r="D1256" s="216"/>
      <c r="E1256" s="216">
        <v>210.95</v>
      </c>
    </row>
    <row r="1257" spans="1:5" ht="14.25">
      <c r="A1257" s="221"/>
      <c r="B1257" s="221"/>
      <c r="C1257" s="215"/>
      <c r="D1257" s="216"/>
      <c r="E1257" s="216">
        <v>239.42</v>
      </c>
    </row>
    <row r="1258" spans="1:5" ht="14.25">
      <c r="A1258" s="221"/>
      <c r="B1258" s="221"/>
      <c r="C1258" s="215"/>
      <c r="D1258" s="216"/>
      <c r="E1258" s="216">
        <v>162.84</v>
      </c>
    </row>
    <row r="1259" spans="1:5" ht="14.25">
      <c r="A1259" s="221"/>
      <c r="B1259" s="221"/>
      <c r="C1259" s="215"/>
      <c r="D1259" s="216"/>
      <c r="E1259" s="216">
        <v>31.15</v>
      </c>
    </row>
    <row r="1260" spans="1:5" ht="14.25">
      <c r="A1260" s="221"/>
      <c r="B1260" s="221"/>
      <c r="C1260" s="215"/>
      <c r="D1260" s="216"/>
      <c r="E1260" s="216"/>
    </row>
    <row r="1261" spans="1:5" ht="14.25">
      <c r="A1261" s="221"/>
      <c r="B1261" s="221"/>
      <c r="C1261" s="215"/>
      <c r="D1261" s="216"/>
      <c r="E1261" s="216">
        <v>11.1</v>
      </c>
    </row>
    <row r="1262" spans="1:5" ht="15">
      <c r="A1262" s="220"/>
      <c r="B1262" s="220"/>
      <c r="C1262" s="215"/>
      <c r="D1262" s="216"/>
      <c r="E1262" s="216">
        <v>1.1100000000000001</v>
      </c>
    </row>
    <row r="1263" spans="1:5" ht="14.25">
      <c r="A1263" s="221"/>
      <c r="B1263" s="221"/>
      <c r="C1263" s="215"/>
      <c r="D1263" s="216"/>
      <c r="E1263" s="216">
        <v>22.12</v>
      </c>
    </row>
    <row r="1264" spans="1:5" ht="14.25">
      <c r="A1264" s="221"/>
      <c r="B1264" s="221"/>
      <c r="C1264" s="215"/>
      <c r="D1264" s="216"/>
      <c r="E1264" s="216"/>
    </row>
    <row r="1265" spans="1:5" ht="14.25">
      <c r="A1265" s="221"/>
      <c r="B1265" s="221"/>
      <c r="C1265" s="215"/>
      <c r="D1265" s="216"/>
      <c r="E1265" s="216">
        <v>162.36000000000001</v>
      </c>
    </row>
    <row r="1266" spans="1:5" ht="14.25">
      <c r="A1266" s="221"/>
      <c r="B1266" s="221"/>
      <c r="C1266" s="215"/>
      <c r="D1266" s="216"/>
      <c r="E1266" s="216">
        <v>466.44</v>
      </c>
    </row>
    <row r="1267" spans="1:5" ht="14.25">
      <c r="A1267" s="221"/>
      <c r="B1267" s="221"/>
      <c r="C1267" s="215"/>
      <c r="D1267" s="216"/>
      <c r="E1267" s="219">
        <v>1563.53</v>
      </c>
    </row>
    <row r="1268" spans="1:5" ht="14.25">
      <c r="A1268" s="221"/>
      <c r="B1268" s="221"/>
      <c r="C1268" s="215"/>
      <c r="D1268" s="216"/>
      <c r="E1268" s="216">
        <v>400.52</v>
      </c>
    </row>
    <row r="1269" spans="1:5" ht="15">
      <c r="A1269" s="220"/>
      <c r="B1269" s="220"/>
      <c r="C1269" s="215"/>
      <c r="D1269" s="216"/>
      <c r="E1269" s="216">
        <v>162.34</v>
      </c>
    </row>
    <row r="1270" spans="1:5" ht="14.25">
      <c r="A1270" s="221"/>
      <c r="B1270" s="221"/>
      <c r="C1270" s="215"/>
      <c r="D1270" s="216"/>
      <c r="E1270" s="219">
        <v>2514.5700000000002</v>
      </c>
    </row>
    <row r="1271" spans="1:5" ht="14.25">
      <c r="A1271" s="221"/>
      <c r="B1271" s="221"/>
      <c r="C1271" s="215"/>
      <c r="D1271" s="216"/>
      <c r="E1271" s="216">
        <v>244.95</v>
      </c>
    </row>
    <row r="1272" spans="1:5" ht="14.25">
      <c r="A1272" s="221"/>
      <c r="B1272" s="221"/>
      <c r="C1272" s="215"/>
      <c r="D1272" s="216"/>
      <c r="E1272" s="216">
        <v>803.85</v>
      </c>
    </row>
    <row r="1273" spans="1:5" ht="15">
      <c r="A1273" s="220"/>
      <c r="B1273" s="220"/>
      <c r="C1273" s="215"/>
      <c r="D1273" s="216"/>
      <c r="E1273" s="216"/>
    </row>
    <row r="1274" spans="1:5" ht="14.25">
      <c r="A1274" s="221"/>
      <c r="B1274" s="221"/>
      <c r="C1274" s="215"/>
      <c r="D1274" s="216"/>
      <c r="E1274" s="216">
        <v>141.49</v>
      </c>
    </row>
    <row r="1275" spans="1:5" ht="14.25">
      <c r="A1275" s="221"/>
      <c r="B1275" s="221"/>
      <c r="C1275" s="215"/>
      <c r="D1275" s="216"/>
      <c r="E1275" s="216">
        <v>33.21</v>
      </c>
    </row>
    <row r="1276" spans="1:5" ht="14.25">
      <c r="A1276" s="221"/>
      <c r="B1276" s="221"/>
      <c r="C1276" s="215"/>
      <c r="D1276" s="219"/>
      <c r="E1276" s="216">
        <v>36.130000000000003</v>
      </c>
    </row>
    <row r="1277" spans="1:5" ht="14.25">
      <c r="A1277" s="221"/>
      <c r="B1277" s="221"/>
      <c r="C1277" s="215"/>
      <c r="D1277" s="216"/>
      <c r="E1277" s="216">
        <v>197.29</v>
      </c>
    </row>
    <row r="1278" spans="1:5" ht="14.25">
      <c r="A1278" s="221"/>
      <c r="B1278" s="221"/>
      <c r="C1278" s="215"/>
      <c r="D1278" s="216"/>
      <c r="E1278" s="219">
        <v>3779.4</v>
      </c>
    </row>
    <row r="1279" spans="1:5" ht="14.25">
      <c r="A1279" s="221"/>
      <c r="B1279" s="221"/>
      <c r="C1279" s="215"/>
      <c r="D1279" s="219"/>
      <c r="E1279" s="219">
        <v>1742.27</v>
      </c>
    </row>
    <row r="1280" spans="1:5" ht="14.25">
      <c r="A1280" s="221"/>
      <c r="B1280" s="221"/>
      <c r="C1280" s="215"/>
      <c r="D1280" s="216"/>
      <c r="E1280" s="219">
        <v>1434.98</v>
      </c>
    </row>
    <row r="1281" spans="1:5" ht="14.25">
      <c r="A1281" s="221"/>
      <c r="B1281" s="221"/>
      <c r="C1281" s="215"/>
      <c r="D1281" s="216"/>
      <c r="E1281" s="216">
        <v>958.36</v>
      </c>
    </row>
    <row r="1282" spans="1:5" ht="14.25">
      <c r="A1282" s="221"/>
      <c r="B1282" s="221"/>
      <c r="C1282" s="215"/>
      <c r="D1282" s="216"/>
      <c r="E1282" s="216">
        <v>308.76</v>
      </c>
    </row>
    <row r="1283" spans="1:5" ht="14.25">
      <c r="A1283" s="221"/>
      <c r="B1283" s="221"/>
      <c r="C1283" s="215"/>
      <c r="D1283" s="216"/>
      <c r="E1283" s="216">
        <v>170.8</v>
      </c>
    </row>
    <row r="1284" spans="1:5" ht="15">
      <c r="A1284" s="220"/>
      <c r="B1284" s="220"/>
      <c r="C1284" s="215"/>
      <c r="D1284" s="216"/>
      <c r="E1284" s="216">
        <v>14.77</v>
      </c>
    </row>
    <row r="1285" spans="1:5" ht="14.25">
      <c r="A1285" s="221"/>
      <c r="B1285" s="221"/>
      <c r="C1285" s="215"/>
      <c r="D1285" s="216"/>
      <c r="E1285" s="216">
        <v>176.31</v>
      </c>
    </row>
    <row r="1286" spans="1:5" ht="14.25">
      <c r="A1286" s="221"/>
      <c r="B1286" s="221"/>
      <c r="C1286" s="215"/>
      <c r="D1286" s="216"/>
      <c r="E1286" s="216">
        <v>147.85</v>
      </c>
    </row>
    <row r="1287" spans="1:5" ht="14.25">
      <c r="A1287" s="221"/>
      <c r="B1287" s="221"/>
      <c r="C1287" s="215"/>
      <c r="D1287" s="216"/>
      <c r="E1287" s="216">
        <v>5.6</v>
      </c>
    </row>
    <row r="1288" spans="1:5" ht="14.25">
      <c r="A1288" s="221"/>
      <c r="B1288" s="221"/>
      <c r="C1288" s="215"/>
      <c r="D1288" s="216"/>
      <c r="E1288" s="216">
        <v>68.239999999999995</v>
      </c>
    </row>
    <row r="1289" spans="1:5" ht="14.25">
      <c r="A1289" s="221"/>
      <c r="B1289" s="221"/>
      <c r="C1289" s="215"/>
      <c r="D1289" s="219"/>
      <c r="E1289" s="216">
        <v>17.88</v>
      </c>
    </row>
    <row r="1290" spans="1:5" ht="14.25">
      <c r="A1290" s="221"/>
      <c r="B1290" s="221"/>
      <c r="C1290" s="215"/>
      <c r="D1290" s="219"/>
      <c r="E1290" s="216">
        <v>53.13</v>
      </c>
    </row>
    <row r="1291" spans="1:5" ht="14.25">
      <c r="A1291" s="221"/>
      <c r="B1291" s="221"/>
      <c r="C1291" s="215"/>
      <c r="D1291" s="219"/>
      <c r="E1291" s="216">
        <v>161.94999999999999</v>
      </c>
    </row>
    <row r="1292" spans="1:5" ht="14.25">
      <c r="A1292" s="221"/>
      <c r="B1292" s="221"/>
      <c r="C1292" s="215"/>
      <c r="D1292" s="216"/>
      <c r="E1292" s="216">
        <v>222.46</v>
      </c>
    </row>
    <row r="1293" spans="1:5" ht="14.25">
      <c r="A1293" s="221"/>
      <c r="B1293" s="221"/>
      <c r="C1293" s="215"/>
      <c r="D1293" s="216"/>
      <c r="E1293" s="216">
        <v>37.369999999999997</v>
      </c>
    </row>
    <row r="1294" spans="1:5" ht="14.25">
      <c r="A1294" s="221"/>
      <c r="B1294" s="221"/>
      <c r="C1294" s="215"/>
      <c r="D1294" s="216"/>
      <c r="E1294" s="216"/>
    </row>
    <row r="1295" spans="1:5" ht="14.25">
      <c r="A1295" s="221"/>
      <c r="B1295" s="221"/>
      <c r="C1295" s="215"/>
      <c r="D1295" s="216"/>
      <c r="E1295" s="216"/>
    </row>
    <row r="1296" spans="1:5" ht="14.25">
      <c r="A1296" s="221"/>
      <c r="B1296" s="221"/>
      <c r="C1296" s="215"/>
      <c r="D1296" s="216"/>
      <c r="E1296" s="216">
        <v>136.93</v>
      </c>
    </row>
    <row r="1297" spans="1:5" ht="14.25">
      <c r="A1297" s="221"/>
      <c r="B1297" s="221"/>
      <c r="C1297" s="215"/>
      <c r="D1297" s="216"/>
      <c r="E1297" s="216">
        <v>754.02</v>
      </c>
    </row>
    <row r="1298" spans="1:5" ht="14.25">
      <c r="A1298" s="221"/>
      <c r="B1298" s="221"/>
      <c r="C1298" s="215"/>
      <c r="D1298" s="216"/>
      <c r="E1298" s="219">
        <v>4605.67</v>
      </c>
    </row>
    <row r="1299" spans="1:5" ht="14.25">
      <c r="A1299" s="221"/>
      <c r="B1299" s="221"/>
      <c r="C1299" s="215"/>
      <c r="D1299" s="216"/>
      <c r="E1299" s="216"/>
    </row>
    <row r="1300" spans="1:5" ht="14.25">
      <c r="A1300" s="221"/>
      <c r="B1300" s="221"/>
      <c r="C1300" s="215"/>
      <c r="D1300" s="216"/>
      <c r="E1300" s="216">
        <v>399.13</v>
      </c>
    </row>
    <row r="1301" spans="1:5" ht="14.25">
      <c r="A1301" s="221"/>
      <c r="B1301" s="221"/>
      <c r="C1301" s="215"/>
      <c r="D1301" s="216"/>
      <c r="E1301" s="216"/>
    </row>
    <row r="1302" spans="1:5" ht="14.25">
      <c r="A1302" s="221"/>
      <c r="B1302" s="221"/>
      <c r="C1302" s="215"/>
      <c r="D1302" s="216"/>
      <c r="E1302" s="216">
        <v>353.81</v>
      </c>
    </row>
    <row r="1303" spans="1:5" ht="14.25">
      <c r="A1303" s="221"/>
      <c r="B1303" s="221"/>
      <c r="C1303" s="215"/>
      <c r="D1303" s="216"/>
      <c r="E1303" s="216">
        <v>264.74</v>
      </c>
    </row>
    <row r="1304" spans="1:5" ht="14.25">
      <c r="A1304" s="221"/>
      <c r="B1304" s="221"/>
      <c r="C1304" s="215"/>
      <c r="D1304" s="216"/>
      <c r="E1304" s="216">
        <v>224.76</v>
      </c>
    </row>
    <row r="1305" spans="1:5" ht="15">
      <c r="A1305" s="220"/>
      <c r="B1305" s="220"/>
      <c r="C1305" s="215"/>
      <c r="D1305" s="216"/>
      <c r="E1305" s="216">
        <v>644.92999999999995</v>
      </c>
    </row>
    <row r="1306" spans="1:5" ht="15">
      <c r="A1306" s="220"/>
      <c r="B1306" s="220"/>
      <c r="C1306" s="215"/>
      <c r="D1306" s="216"/>
      <c r="E1306" s="216">
        <v>197.67</v>
      </c>
    </row>
    <row r="1307" spans="1:5" ht="14.25">
      <c r="A1307" s="221"/>
      <c r="B1307" s="221"/>
      <c r="C1307" s="215"/>
      <c r="D1307" s="216"/>
      <c r="E1307" s="216">
        <v>139.63999999999999</v>
      </c>
    </row>
    <row r="1308" spans="1:5" ht="14.25">
      <c r="A1308" s="221"/>
      <c r="B1308" s="221"/>
      <c r="C1308" s="215"/>
      <c r="D1308" s="216"/>
      <c r="E1308" s="216"/>
    </row>
    <row r="1309" spans="1:5" ht="14.25">
      <c r="A1309" s="221"/>
      <c r="B1309" s="221"/>
      <c r="C1309" s="215"/>
      <c r="D1309" s="219"/>
      <c r="E1309" s="216"/>
    </row>
    <row r="1310" spans="1:5" ht="15">
      <c r="A1310" s="220"/>
      <c r="B1310" s="220"/>
      <c r="C1310" s="215"/>
      <c r="D1310" s="216"/>
      <c r="E1310" s="219">
        <v>3246.62</v>
      </c>
    </row>
    <row r="1311" spans="1:5" ht="14.25">
      <c r="A1311" s="221"/>
      <c r="B1311" s="221"/>
      <c r="C1311" s="215"/>
      <c r="D1311" s="216"/>
      <c r="E1311" s="216"/>
    </row>
    <row r="1312" spans="1:5" ht="15">
      <c r="A1312" s="220"/>
      <c r="B1312" s="220"/>
      <c r="C1312" s="215"/>
      <c r="D1312" s="216"/>
      <c r="E1312" s="216"/>
    </row>
    <row r="1313" spans="1:5" ht="14.25">
      <c r="A1313" s="221"/>
      <c r="B1313" s="221"/>
      <c r="C1313" s="215"/>
      <c r="D1313" s="216"/>
      <c r="E1313" s="219">
        <v>1272.5999999999999</v>
      </c>
    </row>
    <row r="1314" spans="1:5" ht="14.25">
      <c r="A1314" s="221"/>
      <c r="B1314" s="221"/>
      <c r="C1314" s="215"/>
      <c r="D1314" s="216"/>
      <c r="E1314" s="216"/>
    </row>
    <row r="1315" spans="1:5" ht="14.25">
      <c r="A1315" s="221"/>
      <c r="B1315" s="221"/>
      <c r="C1315" s="215"/>
      <c r="D1315" s="216"/>
      <c r="E1315" s="216">
        <v>14.71</v>
      </c>
    </row>
    <row r="1316" spans="1:5" ht="14.25">
      <c r="A1316" s="221"/>
      <c r="B1316" s="221"/>
      <c r="C1316" s="215"/>
      <c r="D1316" s="216"/>
      <c r="E1316" s="216">
        <v>166.93</v>
      </c>
    </row>
    <row r="1317" spans="1:5" ht="14.25">
      <c r="A1317" s="221"/>
      <c r="B1317" s="221"/>
      <c r="C1317" s="215"/>
      <c r="D1317" s="216"/>
      <c r="E1317" s="216">
        <v>34.19</v>
      </c>
    </row>
    <row r="1318" spans="1:5" ht="14.25">
      <c r="A1318" s="221"/>
      <c r="B1318" s="221"/>
      <c r="C1318" s="215"/>
      <c r="D1318" s="216"/>
      <c r="E1318" s="216">
        <v>59.18</v>
      </c>
    </row>
    <row r="1319" spans="1:5" ht="15">
      <c r="A1319" s="220"/>
      <c r="B1319" s="220"/>
      <c r="C1319" s="215"/>
      <c r="D1319" s="216"/>
      <c r="E1319" s="216">
        <v>5.09</v>
      </c>
    </row>
    <row r="1320" spans="1:5" ht="15">
      <c r="A1320" s="220"/>
      <c r="B1320" s="220"/>
      <c r="C1320" s="215"/>
      <c r="D1320" s="216"/>
      <c r="E1320" s="216">
        <v>13.36</v>
      </c>
    </row>
    <row r="1321" spans="1:5" ht="14.25">
      <c r="A1321" s="221"/>
      <c r="B1321" s="221"/>
      <c r="C1321" s="215"/>
      <c r="D1321" s="219"/>
      <c r="E1321" s="216">
        <v>26.45</v>
      </c>
    </row>
    <row r="1322" spans="1:5" ht="15">
      <c r="A1322" s="220"/>
      <c r="B1322" s="220"/>
      <c r="C1322" s="215"/>
      <c r="D1322" s="216"/>
      <c r="E1322" s="216">
        <v>2.54</v>
      </c>
    </row>
    <row r="1323" spans="1:5" ht="15">
      <c r="A1323" s="220"/>
      <c r="B1323" s="220"/>
      <c r="C1323" s="215"/>
      <c r="D1323" s="216"/>
      <c r="E1323" s="216">
        <v>132.72999999999999</v>
      </c>
    </row>
    <row r="1324" spans="1:5" ht="14.25">
      <c r="A1324" s="221"/>
      <c r="B1324" s="221"/>
      <c r="C1324" s="215"/>
      <c r="D1324" s="219"/>
      <c r="E1324" s="216"/>
    </row>
    <row r="1325" spans="1:5" ht="15">
      <c r="A1325" s="220"/>
      <c r="B1325" s="220"/>
      <c r="C1325" s="215"/>
      <c r="D1325" s="216"/>
      <c r="E1325" s="216">
        <v>114.44</v>
      </c>
    </row>
    <row r="1326" spans="1:5" ht="14.25">
      <c r="A1326" s="221"/>
      <c r="B1326" s="221"/>
      <c r="C1326" s="215"/>
      <c r="D1326" s="216"/>
      <c r="E1326" s="216">
        <v>41.1</v>
      </c>
    </row>
    <row r="1327" spans="1:5" ht="14.25">
      <c r="A1327" s="221"/>
      <c r="B1327" s="221"/>
      <c r="C1327" s="215"/>
      <c r="D1327" s="216"/>
      <c r="E1327" s="216">
        <v>68.98</v>
      </c>
    </row>
    <row r="1328" spans="1:5" ht="14.25">
      <c r="A1328" s="221"/>
      <c r="B1328" s="221"/>
      <c r="C1328" s="215"/>
      <c r="D1328" s="216"/>
      <c r="E1328" s="216">
        <v>91.71</v>
      </c>
    </row>
    <row r="1329" spans="1:5" ht="14.25">
      <c r="A1329" s="221"/>
      <c r="B1329" s="221"/>
      <c r="C1329" s="215"/>
      <c r="D1329" s="216"/>
      <c r="E1329" s="216">
        <v>36.799999999999997</v>
      </c>
    </row>
    <row r="1330" spans="1:5" ht="14.25">
      <c r="A1330" s="221"/>
      <c r="B1330" s="221"/>
      <c r="C1330" s="215"/>
      <c r="D1330" s="216"/>
      <c r="E1330" s="216">
        <v>39.49</v>
      </c>
    </row>
    <row r="1331" spans="1:5" ht="14.25">
      <c r="A1331" s="221"/>
      <c r="B1331" s="221"/>
      <c r="C1331" s="215"/>
      <c r="D1331" s="216"/>
      <c r="E1331" s="216">
        <v>35.25</v>
      </c>
    </row>
    <row r="1332" spans="1:5" ht="14.25">
      <c r="A1332" s="221"/>
      <c r="B1332" s="221"/>
      <c r="C1332" s="215"/>
      <c r="D1332" s="216"/>
      <c r="E1332" s="216">
        <v>131.44</v>
      </c>
    </row>
    <row r="1333" spans="1:5" ht="14.25">
      <c r="A1333" s="221"/>
      <c r="B1333" s="221"/>
      <c r="C1333" s="215"/>
      <c r="D1333" s="216"/>
      <c r="E1333" s="216">
        <v>68.540000000000006</v>
      </c>
    </row>
    <row r="1334" spans="1:5" ht="14.25">
      <c r="A1334" s="221"/>
      <c r="B1334" s="221"/>
      <c r="C1334" s="215"/>
      <c r="D1334" s="216"/>
      <c r="E1334" s="216">
        <v>44</v>
      </c>
    </row>
    <row r="1335" spans="1:5" ht="15">
      <c r="A1335" s="220"/>
      <c r="B1335" s="220"/>
      <c r="C1335" s="215"/>
      <c r="D1335" s="216"/>
      <c r="E1335" s="216">
        <v>62.2</v>
      </c>
    </row>
    <row r="1336" spans="1:5" ht="14.25">
      <c r="A1336" s="221"/>
      <c r="B1336" s="221"/>
      <c r="C1336" s="215"/>
      <c r="D1336" s="216"/>
      <c r="E1336" s="216">
        <v>449.06</v>
      </c>
    </row>
    <row r="1337" spans="1:5" ht="14.25">
      <c r="A1337" s="221"/>
      <c r="B1337" s="221"/>
      <c r="C1337" s="215"/>
      <c r="D1337" s="216"/>
      <c r="E1337" s="216">
        <v>766.38</v>
      </c>
    </row>
    <row r="1338" spans="1:5" ht="14.25">
      <c r="A1338" s="221"/>
      <c r="B1338" s="221"/>
      <c r="C1338" s="215"/>
      <c r="D1338" s="216"/>
      <c r="E1338" s="216">
        <v>264.74</v>
      </c>
    </row>
    <row r="1339" spans="1:5" ht="14.25">
      <c r="A1339" s="221"/>
      <c r="B1339" s="221"/>
      <c r="C1339" s="215"/>
      <c r="D1339" s="216"/>
      <c r="E1339" s="216"/>
    </row>
    <row r="1340" spans="1:5" ht="14.25">
      <c r="A1340" s="221"/>
      <c r="B1340" s="221"/>
      <c r="C1340" s="215"/>
      <c r="D1340" s="216"/>
      <c r="E1340" s="219">
        <v>6060.76</v>
      </c>
    </row>
    <row r="1341" spans="1:5" ht="14.25">
      <c r="A1341" s="221"/>
      <c r="B1341" s="221"/>
      <c r="C1341" s="215"/>
      <c r="D1341" s="216"/>
      <c r="E1341" s="219">
        <v>22729.360000000001</v>
      </c>
    </row>
    <row r="1342" spans="1:5" ht="14.25">
      <c r="A1342" s="221"/>
      <c r="B1342" s="221"/>
      <c r="C1342" s="215"/>
      <c r="D1342" s="216"/>
      <c r="E1342" s="219">
        <v>9451.34</v>
      </c>
    </row>
    <row r="1343" spans="1:5" ht="14.25">
      <c r="A1343" s="221"/>
      <c r="B1343" s="221"/>
      <c r="C1343" s="215"/>
      <c r="D1343" s="216"/>
      <c r="E1343" s="219">
        <v>2886.01</v>
      </c>
    </row>
    <row r="1344" spans="1:5" ht="14.25">
      <c r="A1344" s="221"/>
      <c r="B1344" s="221"/>
      <c r="C1344" s="215"/>
      <c r="D1344" s="216"/>
      <c r="E1344" s="219">
        <v>16235.47</v>
      </c>
    </row>
    <row r="1345" spans="1:5" ht="14.25">
      <c r="A1345" s="221"/>
      <c r="B1345" s="221"/>
      <c r="C1345" s="215"/>
      <c r="D1345" s="216"/>
      <c r="E1345" s="219">
        <v>4816.46</v>
      </c>
    </row>
    <row r="1346" spans="1:5" ht="14.25">
      <c r="A1346" s="221"/>
      <c r="B1346" s="221"/>
      <c r="C1346" s="215"/>
      <c r="D1346" s="216"/>
      <c r="E1346" s="219">
        <v>4365.4799999999996</v>
      </c>
    </row>
    <row r="1347" spans="1:5" ht="14.25">
      <c r="A1347" s="221"/>
      <c r="B1347" s="221"/>
      <c r="C1347" s="215"/>
      <c r="D1347" s="216"/>
      <c r="E1347" s="219">
        <v>12987.78</v>
      </c>
    </row>
    <row r="1348" spans="1:5" ht="14.25">
      <c r="A1348" s="221"/>
      <c r="B1348" s="221"/>
      <c r="C1348" s="215"/>
      <c r="D1348" s="216"/>
      <c r="E1348" s="219">
        <v>10750.71</v>
      </c>
    </row>
    <row r="1349" spans="1:5" ht="14.25">
      <c r="A1349" s="221"/>
      <c r="B1349" s="221"/>
      <c r="C1349" s="215"/>
      <c r="D1349" s="216"/>
      <c r="E1349" s="219">
        <v>10750.71</v>
      </c>
    </row>
    <row r="1350" spans="1:5" ht="15">
      <c r="A1350" s="220"/>
      <c r="B1350" s="220"/>
      <c r="C1350" s="215"/>
      <c r="D1350" s="216"/>
      <c r="E1350" s="219">
        <v>9972.2800000000007</v>
      </c>
    </row>
    <row r="1351" spans="1:5" ht="14.25">
      <c r="A1351" s="221"/>
      <c r="B1351" s="221"/>
      <c r="C1351" s="215"/>
      <c r="D1351" s="219"/>
      <c r="E1351" s="219">
        <v>10064.56</v>
      </c>
    </row>
    <row r="1352" spans="1:5" ht="14.25">
      <c r="A1352" s="221"/>
      <c r="B1352" s="221"/>
      <c r="C1352" s="215"/>
      <c r="D1352" s="219"/>
      <c r="E1352" s="219">
        <v>10765.6</v>
      </c>
    </row>
    <row r="1353" spans="1:5" ht="14.25">
      <c r="A1353" s="221"/>
      <c r="B1353" s="221"/>
      <c r="C1353" s="215"/>
      <c r="D1353" s="219"/>
      <c r="E1353" s="219">
        <v>23269.65</v>
      </c>
    </row>
    <row r="1354" spans="1:5" ht="14.25">
      <c r="A1354" s="221"/>
      <c r="B1354" s="221"/>
      <c r="C1354" s="215"/>
      <c r="D1354" s="219"/>
      <c r="E1354" s="219">
        <v>5767.55</v>
      </c>
    </row>
    <row r="1355" spans="1:5" ht="14.25">
      <c r="A1355" s="221"/>
      <c r="B1355" s="221"/>
      <c r="C1355" s="215"/>
      <c r="D1355" s="219"/>
      <c r="E1355" s="219">
        <v>12986.29</v>
      </c>
    </row>
    <row r="1356" spans="1:5" ht="14.25">
      <c r="A1356" s="221"/>
      <c r="B1356" s="221"/>
      <c r="C1356" s="215"/>
      <c r="D1356" s="219"/>
      <c r="E1356" s="219">
        <v>19468.27</v>
      </c>
    </row>
    <row r="1357" spans="1:5" ht="14.25">
      <c r="A1357" s="221"/>
      <c r="B1357" s="221"/>
      <c r="C1357" s="215"/>
      <c r="D1357" s="219"/>
      <c r="E1357" s="219">
        <v>2717.82</v>
      </c>
    </row>
    <row r="1358" spans="1:5" ht="14.25">
      <c r="A1358" s="221"/>
      <c r="B1358" s="221"/>
      <c r="C1358" s="215"/>
      <c r="D1358" s="219"/>
      <c r="E1358" s="219">
        <v>4916.63</v>
      </c>
    </row>
    <row r="1359" spans="1:5" ht="14.25">
      <c r="A1359" s="221"/>
      <c r="B1359" s="221"/>
      <c r="C1359" s="215"/>
      <c r="D1359" s="219"/>
      <c r="E1359" s="219">
        <v>2017.08</v>
      </c>
    </row>
    <row r="1360" spans="1:5" ht="14.25">
      <c r="A1360" s="221"/>
      <c r="B1360" s="221"/>
      <c r="C1360" s="215"/>
      <c r="D1360" s="219"/>
      <c r="E1360" s="219">
        <v>2017.08</v>
      </c>
    </row>
    <row r="1361" spans="1:5" ht="14.25">
      <c r="A1361" s="221"/>
      <c r="B1361" s="221"/>
      <c r="C1361" s="215"/>
      <c r="D1361" s="219"/>
      <c r="E1361" s="219">
        <v>3782.02</v>
      </c>
    </row>
    <row r="1362" spans="1:5" ht="14.25">
      <c r="A1362" s="221"/>
      <c r="B1362" s="221"/>
      <c r="C1362" s="215"/>
      <c r="D1362" s="219"/>
      <c r="E1362" s="216"/>
    </row>
    <row r="1363" spans="1:5" ht="14.25">
      <c r="A1363" s="221"/>
      <c r="B1363" s="221"/>
      <c r="C1363" s="215"/>
      <c r="D1363" s="219"/>
      <c r="E1363" s="219">
        <v>7018.5</v>
      </c>
    </row>
    <row r="1364" spans="1:5" ht="14.25">
      <c r="A1364" s="221"/>
      <c r="B1364" s="221"/>
      <c r="C1364" s="215"/>
      <c r="D1364" s="219"/>
      <c r="E1364" s="219">
        <v>26321.1</v>
      </c>
    </row>
    <row r="1365" spans="1:5" ht="14.25">
      <c r="A1365" s="221"/>
      <c r="B1365" s="221"/>
      <c r="C1365" s="215"/>
      <c r="D1365" s="219"/>
      <c r="E1365" s="219">
        <v>10944.86</v>
      </c>
    </row>
    <row r="1366" spans="1:5" ht="14.25">
      <c r="A1366" s="221"/>
      <c r="B1366" s="221"/>
      <c r="C1366" s="215"/>
      <c r="D1366" s="219"/>
      <c r="E1366" s="219">
        <v>3342.06</v>
      </c>
    </row>
    <row r="1367" spans="1:5" ht="14.25">
      <c r="A1367" s="221"/>
      <c r="B1367" s="221"/>
      <c r="C1367" s="215"/>
      <c r="D1367" s="219"/>
      <c r="E1367" s="219">
        <v>18801.03</v>
      </c>
    </row>
    <row r="1368" spans="1:5" ht="14.25">
      <c r="A1368" s="221"/>
      <c r="B1368" s="221"/>
      <c r="C1368" s="215"/>
      <c r="D1368" s="219"/>
      <c r="E1368" s="219">
        <v>5577.57</v>
      </c>
    </row>
    <row r="1369" spans="1:5" ht="14.25">
      <c r="A1369" s="221"/>
      <c r="B1369" s="221"/>
      <c r="C1369" s="215"/>
      <c r="D1369" s="219"/>
      <c r="E1369" s="219">
        <v>5055.32</v>
      </c>
    </row>
    <row r="1370" spans="1:5" ht="14.25">
      <c r="A1370" s="221"/>
      <c r="B1370" s="221"/>
      <c r="C1370" s="215"/>
      <c r="D1370" s="219"/>
      <c r="E1370" s="219">
        <v>15040.13</v>
      </c>
    </row>
    <row r="1371" spans="1:5" ht="14.25">
      <c r="A1371" s="221"/>
      <c r="B1371" s="221"/>
      <c r="C1371" s="215"/>
      <c r="D1371" s="219"/>
      <c r="E1371" s="219">
        <v>12449.56</v>
      </c>
    </row>
    <row r="1372" spans="1:5" ht="15">
      <c r="A1372" s="220"/>
      <c r="B1372" s="220"/>
      <c r="C1372" s="215"/>
      <c r="D1372" s="216"/>
      <c r="E1372" s="219">
        <v>12449.56</v>
      </c>
    </row>
    <row r="1373" spans="1:5" ht="14.25">
      <c r="A1373" s="221"/>
      <c r="B1373" s="221"/>
      <c r="C1373" s="215"/>
      <c r="D1373" s="219"/>
      <c r="E1373" s="219">
        <v>11548.12</v>
      </c>
    </row>
    <row r="1374" spans="1:5" ht="14.25">
      <c r="A1374" s="221"/>
      <c r="B1374" s="221"/>
      <c r="C1374" s="215"/>
      <c r="D1374" s="219"/>
      <c r="E1374" s="219">
        <v>11654.98</v>
      </c>
    </row>
    <row r="1375" spans="1:5" ht="14.25">
      <c r="A1375" s="221"/>
      <c r="B1375" s="221"/>
      <c r="C1375" s="215"/>
      <c r="D1375" s="219"/>
      <c r="E1375" s="219">
        <v>12466.8</v>
      </c>
    </row>
    <row r="1376" spans="1:5" ht="14.25">
      <c r="A1376" s="221"/>
      <c r="B1376" s="221"/>
      <c r="C1376" s="215"/>
      <c r="D1376" s="219"/>
      <c r="E1376" s="219">
        <v>26946.76</v>
      </c>
    </row>
    <row r="1377" spans="1:5" ht="14.25">
      <c r="A1377" s="221"/>
      <c r="B1377" s="221"/>
      <c r="C1377" s="215"/>
      <c r="D1377" s="219"/>
      <c r="E1377" s="219">
        <v>6678.95</v>
      </c>
    </row>
    <row r="1378" spans="1:5" ht="14.25">
      <c r="A1378" s="221"/>
      <c r="B1378" s="221"/>
      <c r="C1378" s="215"/>
      <c r="D1378" s="219"/>
      <c r="E1378" s="219">
        <v>15038.41</v>
      </c>
    </row>
    <row r="1379" spans="1:5" ht="14.25">
      <c r="A1379" s="221"/>
      <c r="B1379" s="221"/>
      <c r="C1379" s="215"/>
      <c r="D1379" s="219"/>
      <c r="E1379" s="219">
        <v>22544.69</v>
      </c>
    </row>
    <row r="1380" spans="1:5" ht="14.25">
      <c r="A1380" s="221"/>
      <c r="B1380" s="221"/>
      <c r="C1380" s="215"/>
      <c r="D1380" s="219"/>
      <c r="E1380" s="219">
        <v>3147.29</v>
      </c>
    </row>
    <row r="1381" spans="1:5" ht="14.25">
      <c r="A1381" s="221"/>
      <c r="B1381" s="221"/>
      <c r="C1381" s="215"/>
      <c r="D1381" s="219"/>
      <c r="E1381" s="219">
        <v>5693.57</v>
      </c>
    </row>
    <row r="1382" spans="1:5" ht="14.25">
      <c r="A1382" s="221"/>
      <c r="B1382" s="221"/>
      <c r="C1382" s="215"/>
      <c r="D1382" s="219"/>
      <c r="E1382" s="219">
        <v>2335.8200000000002</v>
      </c>
    </row>
    <row r="1383" spans="1:5" ht="14.25">
      <c r="A1383" s="221"/>
      <c r="B1383" s="221"/>
      <c r="C1383" s="215"/>
      <c r="D1383" s="219"/>
      <c r="E1383" s="219">
        <v>2335.8200000000002</v>
      </c>
    </row>
    <row r="1384" spans="1:5" ht="14.25">
      <c r="A1384" s="221"/>
      <c r="B1384" s="221"/>
      <c r="C1384" s="215"/>
      <c r="D1384" s="219"/>
      <c r="E1384" s="219">
        <v>4379.67</v>
      </c>
    </row>
    <row r="1385" spans="1:5" ht="14.25">
      <c r="A1385" s="221"/>
      <c r="B1385" s="221"/>
      <c r="C1385" s="215"/>
      <c r="D1385" s="219"/>
      <c r="E1385" s="219">
        <v>3147.29</v>
      </c>
    </row>
    <row r="1386" spans="1:5" ht="14.25">
      <c r="A1386" s="221"/>
      <c r="B1386" s="221"/>
      <c r="C1386" s="215"/>
      <c r="D1386" s="219"/>
      <c r="E1386" s="219">
        <v>5693.57</v>
      </c>
    </row>
    <row r="1387" spans="1:5" ht="14.25">
      <c r="A1387" s="221"/>
      <c r="B1387" s="221"/>
      <c r="C1387" s="215"/>
      <c r="D1387" s="219"/>
      <c r="E1387" s="219">
        <v>2335.8200000000002</v>
      </c>
    </row>
    <row r="1388" spans="1:5" ht="14.25">
      <c r="A1388" s="221"/>
      <c r="B1388" s="221"/>
      <c r="C1388" s="215"/>
      <c r="D1388" s="219"/>
      <c r="E1388" s="219">
        <v>2335.8200000000002</v>
      </c>
    </row>
    <row r="1389" spans="1:5" ht="14.25">
      <c r="A1389" s="221"/>
      <c r="B1389" s="221"/>
      <c r="C1389" s="215"/>
      <c r="D1389" s="219"/>
      <c r="E1389" s="219">
        <v>4379.67</v>
      </c>
    </row>
    <row r="1390" spans="1:5" ht="14.25">
      <c r="A1390" s="221"/>
      <c r="B1390" s="221"/>
      <c r="C1390" s="215"/>
      <c r="D1390" s="219"/>
    </row>
    <row r="1391" spans="1:5" ht="14.25">
      <c r="A1391" s="221"/>
      <c r="B1391" s="221"/>
      <c r="C1391" s="215"/>
      <c r="D1391" s="219"/>
    </row>
    <row r="1392" spans="1:5" ht="14.25">
      <c r="A1392" s="221"/>
      <c r="B1392" s="221"/>
      <c r="C1392" s="215"/>
      <c r="D1392" s="219"/>
    </row>
    <row r="1393" spans="1:4" ht="14.25">
      <c r="A1393" s="221"/>
      <c r="B1393" s="221"/>
      <c r="C1393" s="215"/>
      <c r="D1393" s="219"/>
    </row>
    <row r="1394" spans="1:4" ht="14.25">
      <c r="A1394" s="221"/>
      <c r="B1394" s="221"/>
      <c r="C1394" s="215"/>
      <c r="D1394" s="219"/>
    </row>
  </sheetData>
  <mergeCells count="1">
    <mergeCell ref="C1:D1"/>
  </mergeCells>
  <printOptions horizontalCentered="1"/>
  <pageMargins left="0.39370078740157477" right="0.39370078740157477" top="0.59015748031496063" bottom="0.78740157480314954" header="0.39370078740157477" footer="0.39370078740157477"/>
  <pageSetup paperSize="273" fitToWidth="0" fitToHeight="0" pageOrder="overThenDown" orientation="portrait" useFirstPageNumber="1" r:id="rId1"/>
  <headerFooter alignWithMargins="0">
    <oddFooter>&amp;R&amp;10Página 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96"/>
  <sheetViews>
    <sheetView zoomScale="115" zoomScaleNormal="115" workbookViewId="0">
      <selection activeCell="D11" sqref="D11"/>
    </sheetView>
  </sheetViews>
  <sheetFormatPr defaultColWidth="8.75" defaultRowHeight="12.75"/>
  <cols>
    <col min="1" max="1" width="9.75" style="316" customWidth="1"/>
    <col min="2" max="2" width="62.375" style="316" customWidth="1"/>
    <col min="3" max="3" width="7.375" style="316" customWidth="1"/>
    <col min="4" max="4" width="16.375" style="316" customWidth="1"/>
    <col min="5" max="5" width="13" style="316" customWidth="1"/>
    <col min="6" max="6" width="2.625" style="316" customWidth="1"/>
    <col min="7" max="16384" width="8.75" style="316"/>
  </cols>
  <sheetData>
    <row r="1" spans="1:6" s="12" customFormat="1" ht="11.25">
      <c r="A1" s="146" t="s">
        <v>991</v>
      </c>
      <c r="B1" s="147">
        <v>45108</v>
      </c>
      <c r="C1" s="412" t="s">
        <v>3302</v>
      </c>
      <c r="D1" s="412"/>
      <c r="E1" s="412"/>
    </row>
    <row r="2" spans="1:6" ht="13.15" customHeight="1">
      <c r="A2" s="313" t="s">
        <v>3279</v>
      </c>
      <c r="B2" s="314" t="s">
        <v>3275</v>
      </c>
      <c r="C2" s="315" t="s">
        <v>3276</v>
      </c>
      <c r="D2" s="313" t="s">
        <v>3277</v>
      </c>
      <c r="E2" s="314" t="s">
        <v>3278</v>
      </c>
    </row>
    <row r="3" spans="1:6" ht="9" customHeight="1">
      <c r="A3" s="365">
        <v>40134</v>
      </c>
      <c r="B3" s="366" t="s">
        <v>6460</v>
      </c>
      <c r="C3" s="367" t="s">
        <v>1363</v>
      </c>
      <c r="D3" s="368">
        <v>9.65</v>
      </c>
      <c r="E3" s="366"/>
      <c r="F3" s="364"/>
    </row>
    <row r="4" spans="1:6" ht="9" customHeight="1">
      <c r="A4" s="365">
        <v>40792</v>
      </c>
      <c r="B4" s="366" t="s">
        <v>6461</v>
      </c>
      <c r="C4" s="367" t="s">
        <v>7</v>
      </c>
      <c r="D4" s="368">
        <v>162.16</v>
      </c>
      <c r="E4" s="369"/>
      <c r="F4" s="364"/>
    </row>
    <row r="5" spans="1:6" ht="9" customHeight="1">
      <c r="A5" s="365">
        <v>40754</v>
      </c>
      <c r="B5" s="366" t="s">
        <v>6462</v>
      </c>
      <c r="C5" s="367" t="s">
        <v>4</v>
      </c>
      <c r="D5" s="391">
        <v>2.19</v>
      </c>
      <c r="E5" s="369"/>
      <c r="F5" s="364"/>
    </row>
    <row r="6" spans="1:6" ht="9" customHeight="1">
      <c r="A6" s="365">
        <v>40364</v>
      </c>
      <c r="B6" s="366" t="s">
        <v>6463</v>
      </c>
      <c r="C6" s="367" t="s">
        <v>7</v>
      </c>
      <c r="D6" s="391">
        <v>1065.07</v>
      </c>
      <c r="E6" s="369"/>
      <c r="F6" s="364"/>
    </row>
    <row r="7" spans="1:6" ht="9" customHeight="1">
      <c r="A7" s="365">
        <v>40349</v>
      </c>
      <c r="B7" s="366" t="s">
        <v>6464</v>
      </c>
      <c r="C7" s="367" t="s">
        <v>7</v>
      </c>
      <c r="D7" s="368">
        <v>630.64</v>
      </c>
      <c r="E7" s="369"/>
      <c r="F7" s="364"/>
    </row>
    <row r="8" spans="1:6" ht="9" customHeight="1">
      <c r="A8" s="365">
        <v>40313</v>
      </c>
      <c r="B8" s="366" t="s">
        <v>6465</v>
      </c>
      <c r="C8" s="367" t="s">
        <v>4</v>
      </c>
      <c r="D8" s="368">
        <v>94.07</v>
      </c>
      <c r="E8" s="369"/>
      <c r="F8" s="364"/>
    </row>
    <row r="9" spans="1:6" ht="9" customHeight="1">
      <c r="A9" s="365">
        <v>40146</v>
      </c>
      <c r="B9" s="366" t="s">
        <v>6466</v>
      </c>
      <c r="C9" s="367" t="s">
        <v>4</v>
      </c>
      <c r="D9" s="368">
        <v>29.37</v>
      </c>
      <c r="E9" s="369"/>
      <c r="F9" s="364"/>
    </row>
    <row r="10" spans="1:6" ht="9" customHeight="1">
      <c r="A10" s="365">
        <v>40145</v>
      </c>
      <c r="B10" s="366" t="s">
        <v>6467</v>
      </c>
      <c r="C10" s="367" t="s">
        <v>4</v>
      </c>
      <c r="D10" s="368">
        <v>286.49</v>
      </c>
      <c r="E10" s="369"/>
      <c r="F10" s="364"/>
    </row>
    <row r="11" spans="1:6" ht="9" customHeight="1">
      <c r="A11" s="365"/>
      <c r="B11" s="366"/>
      <c r="C11" s="367"/>
      <c r="D11" s="368"/>
      <c r="E11" s="369"/>
      <c r="F11" s="364"/>
    </row>
    <row r="12" spans="1:6" ht="9" customHeight="1">
      <c r="A12" s="365"/>
      <c r="B12" s="366"/>
      <c r="C12" s="367"/>
      <c r="D12" s="368"/>
      <c r="E12" s="369"/>
      <c r="F12" s="364"/>
    </row>
    <row r="13" spans="1:6" ht="9" customHeight="1">
      <c r="A13" s="365"/>
      <c r="B13" s="366"/>
      <c r="C13" s="367"/>
      <c r="D13" s="368"/>
      <c r="E13" s="369"/>
      <c r="F13" s="364"/>
    </row>
    <row r="14" spans="1:6" ht="18.399999999999999" customHeight="1">
      <c r="A14" s="365"/>
      <c r="B14" s="366"/>
      <c r="C14" s="367"/>
      <c r="D14" s="368"/>
      <c r="E14" s="369"/>
      <c r="F14" s="364"/>
    </row>
    <row r="15" spans="1:6" ht="18.399999999999999" customHeight="1">
      <c r="A15" s="365"/>
      <c r="B15" s="370"/>
      <c r="C15" s="367"/>
      <c r="D15" s="368"/>
      <c r="E15" s="371"/>
      <c r="F15" s="372"/>
    </row>
    <row r="16" spans="1:6" ht="9" customHeight="1">
      <c r="A16" s="365"/>
      <c r="B16" s="370"/>
      <c r="C16" s="367"/>
      <c r="D16" s="368"/>
      <c r="E16" s="371"/>
      <c r="F16" s="372"/>
    </row>
    <row r="17" spans="1:6" ht="9" customHeight="1">
      <c r="A17" s="365"/>
      <c r="B17" s="366"/>
      <c r="C17" s="367"/>
      <c r="D17" s="368"/>
      <c r="E17" s="369"/>
      <c r="F17" s="364"/>
    </row>
    <row r="18" spans="1:6" ht="9" customHeight="1">
      <c r="A18" s="365"/>
      <c r="B18" s="366"/>
      <c r="C18" s="367"/>
      <c r="D18" s="368"/>
      <c r="E18" s="369"/>
      <c r="F18" s="364"/>
    </row>
    <row r="19" spans="1:6" ht="9" customHeight="1">
      <c r="A19" s="365"/>
      <c r="B19" s="366"/>
      <c r="C19" s="367"/>
      <c r="D19" s="368"/>
      <c r="E19" s="369"/>
      <c r="F19" s="364"/>
    </row>
    <row r="20" spans="1:6" ht="9" customHeight="1">
      <c r="A20" s="365"/>
      <c r="B20" s="366"/>
      <c r="C20" s="367"/>
      <c r="D20" s="368"/>
      <c r="E20" s="369"/>
      <c r="F20" s="364"/>
    </row>
    <row r="21" spans="1:6" ht="18.399999999999999" customHeight="1">
      <c r="A21" s="365"/>
      <c r="B21" s="366"/>
      <c r="C21" s="367"/>
      <c r="D21" s="368"/>
      <c r="E21" s="369"/>
      <c r="F21" s="364"/>
    </row>
    <row r="22" spans="1:6" ht="18.399999999999999" customHeight="1">
      <c r="A22" s="365"/>
      <c r="B22" s="366"/>
      <c r="C22" s="367"/>
      <c r="D22" s="368"/>
      <c r="E22" s="371"/>
      <c r="F22" s="372"/>
    </row>
    <row r="23" spans="1:6" ht="18.399999999999999" customHeight="1">
      <c r="A23" s="365"/>
      <c r="B23" s="366"/>
      <c r="C23" s="367"/>
      <c r="D23" s="368"/>
      <c r="E23" s="371"/>
      <c r="F23" s="372"/>
    </row>
    <row r="24" spans="1:6" ht="18.399999999999999" customHeight="1">
      <c r="A24" s="365"/>
      <c r="B24" s="370"/>
      <c r="C24" s="367"/>
      <c r="D24" s="368"/>
      <c r="E24" s="371"/>
      <c r="F24" s="372"/>
    </row>
    <row r="25" spans="1:6" ht="18.399999999999999" customHeight="1">
      <c r="A25" s="365"/>
      <c r="B25" s="370"/>
      <c r="C25" s="367"/>
      <c r="D25" s="368"/>
      <c r="E25" s="371"/>
      <c r="F25" s="372"/>
    </row>
    <row r="26" spans="1:6" ht="18.399999999999999" customHeight="1">
      <c r="A26" s="365"/>
      <c r="B26" s="370"/>
      <c r="C26" s="367"/>
      <c r="D26" s="368"/>
      <c r="E26" s="371"/>
      <c r="F26" s="372"/>
    </row>
    <row r="27" spans="1:6" ht="18.399999999999999" customHeight="1">
      <c r="A27" s="365"/>
      <c r="B27" s="370"/>
      <c r="C27" s="367"/>
      <c r="D27" s="368"/>
      <c r="E27" s="371"/>
      <c r="F27" s="372"/>
    </row>
    <row r="28" spans="1:6" ht="18.399999999999999" customHeight="1">
      <c r="A28" s="365"/>
      <c r="B28" s="370"/>
      <c r="C28" s="367"/>
      <c r="D28" s="368"/>
      <c r="E28" s="371"/>
      <c r="F28" s="372"/>
    </row>
    <row r="29" spans="1:6" ht="18.399999999999999" customHeight="1">
      <c r="A29" s="365"/>
      <c r="B29" s="366"/>
      <c r="C29" s="367"/>
      <c r="D29" s="368"/>
      <c r="E29" s="371"/>
      <c r="F29" s="372"/>
    </row>
    <row r="30" spans="1:6" ht="18.399999999999999" customHeight="1">
      <c r="A30" s="365"/>
      <c r="B30" s="370"/>
      <c r="C30" s="367"/>
      <c r="D30" s="368"/>
      <c r="E30" s="371"/>
      <c r="F30" s="372"/>
    </row>
    <row r="31" spans="1:6" ht="18.399999999999999" customHeight="1">
      <c r="A31" s="365"/>
      <c r="B31" s="370"/>
      <c r="C31" s="367"/>
      <c r="D31" s="368"/>
      <c r="E31" s="371"/>
      <c r="F31" s="372"/>
    </row>
    <row r="32" spans="1:6" ht="18.399999999999999" customHeight="1">
      <c r="A32" s="365"/>
      <c r="B32" s="370"/>
      <c r="C32" s="367"/>
      <c r="D32" s="368"/>
      <c r="E32" s="371"/>
      <c r="F32" s="372"/>
    </row>
    <row r="33" spans="1:6" ht="9" customHeight="1">
      <c r="A33" s="365"/>
      <c r="B33" s="370"/>
      <c r="C33" s="367"/>
      <c r="D33" s="368"/>
      <c r="E33" s="371"/>
      <c r="F33" s="372"/>
    </row>
    <row r="34" spans="1:6" ht="9" customHeight="1">
      <c r="A34" s="365"/>
      <c r="B34" s="366"/>
      <c r="C34" s="367"/>
      <c r="D34" s="368"/>
      <c r="E34" s="369"/>
      <c r="F34" s="364"/>
    </row>
    <row r="35" spans="1:6" ht="9" customHeight="1">
      <c r="A35" s="365"/>
      <c r="B35" s="366"/>
      <c r="C35" s="367"/>
      <c r="D35" s="368"/>
      <c r="E35" s="369"/>
      <c r="F35" s="364"/>
    </row>
    <row r="36" spans="1:6" ht="9" customHeight="1">
      <c r="A36" s="365"/>
      <c r="B36" s="366"/>
      <c r="C36" s="367"/>
      <c r="D36" s="368"/>
      <c r="E36" s="369"/>
      <c r="F36" s="364"/>
    </row>
    <row r="37" spans="1:6" ht="9" customHeight="1">
      <c r="A37" s="365"/>
      <c r="B37" s="366"/>
      <c r="C37" s="367"/>
      <c r="D37" s="368"/>
      <c r="E37" s="369"/>
      <c r="F37" s="364"/>
    </row>
    <row r="38" spans="1:6" ht="9" customHeight="1">
      <c r="A38" s="365"/>
      <c r="B38" s="366"/>
      <c r="C38" s="367"/>
      <c r="D38" s="368"/>
      <c r="E38" s="369"/>
      <c r="F38" s="364"/>
    </row>
    <row r="39" spans="1:6" ht="9" customHeight="1">
      <c r="A39" s="365"/>
      <c r="B39" s="366"/>
      <c r="C39" s="367"/>
      <c r="D39" s="368"/>
      <c r="E39" s="369"/>
      <c r="F39" s="364"/>
    </row>
    <row r="40" spans="1:6" ht="9" customHeight="1">
      <c r="A40" s="365"/>
      <c r="B40" s="366"/>
      <c r="C40" s="367"/>
      <c r="D40" s="368"/>
      <c r="E40" s="369"/>
      <c r="F40" s="364"/>
    </row>
    <row r="41" spans="1:6" ht="9" customHeight="1">
      <c r="A41" s="365"/>
      <c r="B41" s="366"/>
      <c r="C41" s="367"/>
      <c r="D41" s="368"/>
      <c r="E41" s="369"/>
      <c r="F41" s="364"/>
    </row>
    <row r="42" spans="1:6" ht="9" customHeight="1">
      <c r="A42" s="365"/>
      <c r="B42" s="366"/>
      <c r="C42" s="367"/>
      <c r="D42" s="368"/>
      <c r="E42" s="369"/>
      <c r="F42" s="364"/>
    </row>
    <row r="43" spans="1:6" ht="18.399999999999999" customHeight="1">
      <c r="A43" s="365"/>
      <c r="B43" s="366"/>
      <c r="C43" s="367"/>
      <c r="D43" s="368"/>
      <c r="E43" s="369"/>
      <c r="F43" s="364"/>
    </row>
    <row r="44" spans="1:6" ht="9" customHeight="1">
      <c r="A44" s="365"/>
      <c r="B44" s="370"/>
      <c r="C44" s="367"/>
      <c r="D44" s="368"/>
      <c r="E44" s="366"/>
      <c r="F44" s="372"/>
    </row>
    <row r="45" spans="1:6" ht="9" customHeight="1">
      <c r="A45" s="365"/>
      <c r="B45" s="370"/>
      <c r="C45" s="367"/>
      <c r="D45" s="368"/>
      <c r="E45" s="371"/>
      <c r="F45" s="372"/>
    </row>
    <row r="46" spans="1:6" ht="18.399999999999999" customHeight="1">
      <c r="A46" s="365"/>
      <c r="B46" s="366"/>
      <c r="C46" s="367"/>
      <c r="D46" s="368"/>
      <c r="E46" s="369"/>
      <c r="F46" s="364"/>
    </row>
    <row r="47" spans="1:6" ht="9" customHeight="1">
      <c r="A47" s="365"/>
      <c r="B47" s="366"/>
      <c r="C47" s="367"/>
      <c r="D47" s="368"/>
      <c r="E47" s="369"/>
      <c r="F47" s="364"/>
    </row>
    <row r="48" spans="1:6" ht="18.399999999999999" customHeight="1">
      <c r="A48" s="365"/>
      <c r="B48" s="370"/>
      <c r="C48" s="367"/>
      <c r="D48" s="368"/>
      <c r="E48" s="371"/>
      <c r="F48" s="372"/>
    </row>
    <row r="49" spans="1:6" ht="9" customHeight="1">
      <c r="A49" s="365"/>
      <c r="B49" s="366"/>
      <c r="C49" s="367"/>
      <c r="D49" s="368"/>
      <c r="E49" s="369"/>
      <c r="F49" s="364"/>
    </row>
    <row r="50" spans="1:6" ht="9" customHeight="1">
      <c r="A50" s="365"/>
      <c r="B50" s="370"/>
      <c r="C50" s="367"/>
      <c r="D50" s="368"/>
      <c r="E50" s="371"/>
      <c r="F50" s="372"/>
    </row>
    <row r="51" spans="1:6" ht="9" customHeight="1">
      <c r="A51" s="365"/>
      <c r="B51" s="366"/>
      <c r="C51" s="367"/>
      <c r="D51" s="368"/>
      <c r="E51" s="369"/>
      <c r="F51" s="364"/>
    </row>
    <row r="52" spans="1:6" ht="18.399999999999999" customHeight="1">
      <c r="A52" s="365"/>
      <c r="B52" s="366"/>
      <c r="C52" s="367"/>
      <c r="D52" s="368"/>
      <c r="E52" s="369"/>
      <c r="F52" s="364"/>
    </row>
    <row r="53" spans="1:6" ht="9" customHeight="1">
      <c r="A53" s="365"/>
      <c r="B53" s="366"/>
      <c r="C53" s="367"/>
      <c r="D53" s="368"/>
      <c r="E53" s="369"/>
      <c r="F53" s="364"/>
    </row>
    <row r="54" spans="1:6" ht="9" customHeight="1">
      <c r="A54" s="365"/>
      <c r="B54" s="370"/>
      <c r="C54" s="367"/>
      <c r="D54" s="368"/>
      <c r="E54" s="371"/>
      <c r="F54" s="372"/>
    </row>
    <row r="55" spans="1:6">
      <c r="A55" s="413"/>
      <c r="B55" s="413"/>
      <c r="C55" s="413"/>
      <c r="D55" s="413"/>
      <c r="E55" s="413"/>
      <c r="F55" s="413"/>
    </row>
    <row r="56" spans="1:6">
      <c r="A56" s="313"/>
      <c r="B56" s="314"/>
      <c r="C56" s="315"/>
      <c r="D56" s="313"/>
      <c r="E56" s="314"/>
      <c r="F56" s="364"/>
    </row>
    <row r="57" spans="1:6">
      <c r="A57" s="365"/>
      <c r="B57" s="366"/>
      <c r="C57" s="367"/>
      <c r="D57" s="368"/>
      <c r="E57" s="369"/>
      <c r="F57" s="364"/>
    </row>
    <row r="58" spans="1:6">
      <c r="A58" s="365"/>
      <c r="B58" s="366"/>
      <c r="C58" s="367"/>
      <c r="D58" s="368"/>
      <c r="E58" s="369"/>
      <c r="F58" s="364"/>
    </row>
    <row r="59" spans="1:6">
      <c r="A59" s="365"/>
      <c r="B59" s="366"/>
      <c r="C59" s="367"/>
      <c r="D59" s="368"/>
      <c r="E59" s="369"/>
      <c r="F59" s="364"/>
    </row>
    <row r="60" spans="1:6">
      <c r="A60" s="413"/>
      <c r="B60" s="413"/>
      <c r="C60" s="413"/>
      <c r="D60" s="413"/>
      <c r="E60" s="413"/>
      <c r="F60" s="413"/>
    </row>
    <row r="61" spans="1:6">
      <c r="A61" s="313"/>
      <c r="B61" s="314"/>
      <c r="C61" s="315"/>
      <c r="D61" s="313"/>
      <c r="E61" s="314"/>
      <c r="F61" s="364"/>
    </row>
    <row r="62" spans="1:6">
      <c r="A62" s="365"/>
      <c r="B62" s="366"/>
      <c r="C62" s="367"/>
      <c r="D62" s="368"/>
      <c r="E62" s="366"/>
      <c r="F62" s="372"/>
    </row>
    <row r="63" spans="1:6">
      <c r="A63" s="365"/>
      <c r="B63" s="370"/>
      <c r="C63" s="367"/>
      <c r="D63" s="368"/>
      <c r="E63" s="366"/>
      <c r="F63" s="372"/>
    </row>
    <row r="64" spans="1:6">
      <c r="A64" s="365"/>
      <c r="B64" s="370"/>
      <c r="C64" s="367"/>
      <c r="D64" s="368"/>
      <c r="E64" s="366"/>
      <c r="F64" s="372"/>
    </row>
    <row r="65" spans="1:6">
      <c r="A65" s="365"/>
      <c r="B65" s="370"/>
      <c r="C65" s="367"/>
      <c r="D65" s="368"/>
      <c r="E65" s="366"/>
      <c r="F65" s="372"/>
    </row>
    <row r="66" spans="1:6">
      <c r="A66" s="365"/>
      <c r="B66" s="366"/>
      <c r="C66" s="367"/>
      <c r="D66" s="368"/>
      <c r="E66" s="369"/>
      <c r="F66" s="364"/>
    </row>
    <row r="67" spans="1:6">
      <c r="A67" s="365"/>
      <c r="B67" s="366"/>
      <c r="C67" s="367"/>
      <c r="D67" s="368"/>
      <c r="E67" s="366"/>
      <c r="F67" s="364"/>
    </row>
    <row r="68" spans="1:6">
      <c r="A68" s="365"/>
      <c r="B68" s="366"/>
      <c r="C68" s="367"/>
      <c r="D68" s="368"/>
      <c r="E68" s="366"/>
      <c r="F68" s="364"/>
    </row>
    <row r="69" spans="1:6">
      <c r="A69" s="365"/>
      <c r="B69" s="366"/>
      <c r="C69" s="367"/>
      <c r="D69" s="368"/>
      <c r="E69" s="369"/>
      <c r="F69" s="364"/>
    </row>
    <row r="70" spans="1:6">
      <c r="A70" s="365"/>
      <c r="B70" s="366"/>
      <c r="C70" s="367"/>
      <c r="D70" s="368"/>
      <c r="E70" s="369"/>
      <c r="F70" s="364"/>
    </row>
    <row r="71" spans="1:6">
      <c r="A71" s="365"/>
      <c r="B71" s="366"/>
      <c r="C71" s="367"/>
      <c r="D71" s="368"/>
      <c r="E71" s="366"/>
      <c r="F71" s="364"/>
    </row>
    <row r="72" spans="1:6">
      <c r="A72" s="365"/>
      <c r="B72" s="370"/>
      <c r="C72" s="367"/>
      <c r="D72" s="368"/>
      <c r="E72" s="366"/>
      <c r="F72" s="372"/>
    </row>
    <row r="73" spans="1:6">
      <c r="A73" s="365"/>
      <c r="B73" s="370"/>
      <c r="C73" s="367"/>
      <c r="D73" s="368"/>
      <c r="E73" s="371"/>
      <c r="F73" s="372"/>
    </row>
    <row r="74" spans="1:6">
      <c r="A74" s="365"/>
      <c r="B74" s="370"/>
      <c r="C74" s="367"/>
      <c r="D74" s="368"/>
      <c r="E74" s="371"/>
      <c r="F74" s="372"/>
    </row>
    <row r="75" spans="1:6">
      <c r="A75" s="365"/>
      <c r="B75" s="366"/>
      <c r="C75" s="367"/>
      <c r="D75" s="368"/>
      <c r="E75" s="369"/>
      <c r="F75" s="364"/>
    </row>
    <row r="76" spans="1:6">
      <c r="A76" s="365"/>
      <c r="B76" s="366"/>
      <c r="C76" s="367"/>
      <c r="D76" s="368"/>
      <c r="E76" s="369"/>
      <c r="F76" s="364"/>
    </row>
    <row r="77" spans="1:6">
      <c r="A77" s="365"/>
      <c r="B77" s="366"/>
      <c r="C77" s="367"/>
      <c r="D77" s="368"/>
      <c r="E77" s="369"/>
      <c r="F77" s="364"/>
    </row>
    <row r="78" spans="1:6">
      <c r="A78" s="365"/>
      <c r="B78" s="366"/>
      <c r="C78" s="367"/>
      <c r="D78" s="368"/>
      <c r="E78" s="366"/>
      <c r="F78" s="364"/>
    </row>
    <row r="79" spans="1:6">
      <c r="A79" s="365"/>
      <c r="B79" s="366"/>
      <c r="C79" s="367"/>
      <c r="D79" s="368"/>
      <c r="E79" s="371"/>
      <c r="F79" s="372"/>
    </row>
    <row r="80" spans="1:6">
      <c r="A80" s="365"/>
      <c r="B80" s="366"/>
      <c r="C80" s="367"/>
      <c r="D80" s="368"/>
      <c r="E80" s="366"/>
      <c r="F80" s="364"/>
    </row>
    <row r="81" spans="1:6">
      <c r="A81" s="365"/>
      <c r="B81" s="366"/>
      <c r="C81" s="367"/>
      <c r="D81" s="368"/>
      <c r="E81" s="366"/>
      <c r="F81" s="364"/>
    </row>
    <row r="82" spans="1:6">
      <c r="A82" s="365"/>
      <c r="B82" s="366"/>
      <c r="C82" s="367"/>
      <c r="D82" s="368"/>
      <c r="E82" s="366"/>
      <c r="F82" s="364"/>
    </row>
    <row r="83" spans="1:6">
      <c r="A83" s="365"/>
      <c r="B83" s="366"/>
      <c r="C83" s="367"/>
      <c r="D83" s="368"/>
      <c r="E83" s="366"/>
      <c r="F83" s="364"/>
    </row>
    <row r="84" spans="1:6">
      <c r="A84" s="365"/>
      <c r="B84" s="366"/>
      <c r="C84" s="367"/>
      <c r="D84" s="368"/>
      <c r="E84" s="369"/>
      <c r="F84" s="364"/>
    </row>
    <row r="85" spans="1:6">
      <c r="A85" s="365"/>
      <c r="B85" s="370"/>
      <c r="C85" s="367"/>
      <c r="D85" s="368"/>
      <c r="E85" s="366"/>
      <c r="F85" s="372"/>
    </row>
    <row r="86" spans="1:6">
      <c r="A86" s="365"/>
      <c r="B86" s="366"/>
      <c r="C86" s="367"/>
      <c r="D86" s="368"/>
      <c r="E86" s="366"/>
      <c r="F86" s="364"/>
    </row>
    <row r="87" spans="1:6">
      <c r="A87" s="365"/>
      <c r="B87" s="370"/>
      <c r="C87" s="367"/>
      <c r="D87" s="368"/>
      <c r="E87" s="366"/>
      <c r="F87" s="372"/>
    </row>
    <row r="88" spans="1:6">
      <c r="A88" s="365"/>
      <c r="B88" s="366"/>
      <c r="C88" s="367"/>
      <c r="D88" s="368"/>
      <c r="E88" s="366"/>
      <c r="F88" s="372"/>
    </row>
    <row r="89" spans="1:6">
      <c r="A89" s="365"/>
      <c r="B89" s="366"/>
      <c r="C89" s="367"/>
      <c r="D89" s="368"/>
      <c r="E89" s="366"/>
      <c r="F89" s="364"/>
    </row>
    <row r="90" spans="1:6">
      <c r="A90" s="365"/>
      <c r="B90" s="370"/>
      <c r="C90" s="367"/>
      <c r="D90" s="368"/>
      <c r="E90" s="366"/>
      <c r="F90" s="372"/>
    </row>
    <row r="91" spans="1:6">
      <c r="A91" s="365"/>
      <c r="B91" s="370"/>
      <c r="C91" s="367"/>
      <c r="D91" s="368"/>
      <c r="E91" s="366"/>
      <c r="F91" s="372"/>
    </row>
    <row r="92" spans="1:6">
      <c r="A92" s="365"/>
      <c r="B92" s="370"/>
      <c r="C92" s="367"/>
      <c r="D92" s="368"/>
      <c r="E92" s="366"/>
      <c r="F92" s="372"/>
    </row>
    <row r="93" spans="1:6">
      <c r="A93" s="365"/>
      <c r="B93" s="370"/>
      <c r="C93" s="367"/>
      <c r="D93" s="368"/>
      <c r="E93" s="366"/>
      <c r="F93" s="372"/>
    </row>
    <row r="94" spans="1:6">
      <c r="A94" s="365"/>
      <c r="B94" s="366"/>
      <c r="C94" s="367"/>
      <c r="D94" s="368"/>
      <c r="E94" s="366"/>
      <c r="F94" s="364"/>
    </row>
    <row r="95" spans="1:6">
      <c r="A95" s="365"/>
      <c r="B95" s="366"/>
      <c r="C95" s="367"/>
      <c r="D95" s="368"/>
      <c r="E95" s="366"/>
      <c r="F95" s="364"/>
    </row>
    <row r="96" spans="1:6">
      <c r="A96" s="365"/>
      <c r="B96" s="366"/>
      <c r="C96" s="367"/>
      <c r="D96" s="368"/>
      <c r="E96" s="371"/>
      <c r="F96" s="372"/>
    </row>
    <row r="97" spans="1:6">
      <c r="A97" s="365"/>
      <c r="B97" s="366"/>
      <c r="C97" s="367"/>
      <c r="D97" s="368"/>
      <c r="E97" s="366"/>
      <c r="F97" s="364"/>
    </row>
    <row r="98" spans="1:6">
      <c r="A98" s="365"/>
      <c r="B98" s="370"/>
      <c r="C98" s="367"/>
      <c r="D98" s="368"/>
      <c r="E98" s="366"/>
      <c r="F98" s="372"/>
    </row>
    <row r="99" spans="1:6">
      <c r="A99" s="365"/>
      <c r="B99" s="366"/>
      <c r="C99" s="367"/>
      <c r="D99" s="368"/>
      <c r="E99" s="369"/>
      <c r="F99" s="364"/>
    </row>
    <row r="100" spans="1:6">
      <c r="A100" s="365"/>
      <c r="B100" s="366"/>
      <c r="C100" s="367"/>
      <c r="D100" s="368"/>
      <c r="E100" s="369"/>
      <c r="F100" s="364"/>
    </row>
    <row r="101" spans="1:6">
      <c r="A101" s="365"/>
      <c r="B101" s="366"/>
      <c r="C101" s="367"/>
      <c r="D101" s="368"/>
      <c r="E101" s="369"/>
      <c r="F101" s="364"/>
    </row>
    <row r="102" spans="1:6">
      <c r="A102" s="365"/>
      <c r="B102" s="366"/>
      <c r="C102" s="367"/>
      <c r="D102" s="368"/>
      <c r="E102" s="369"/>
      <c r="F102" s="364"/>
    </row>
    <row r="103" spans="1:6">
      <c r="A103" s="365"/>
      <c r="B103" s="366"/>
      <c r="C103" s="367"/>
      <c r="D103" s="368"/>
      <c r="E103" s="369"/>
      <c r="F103" s="364"/>
    </row>
    <row r="104" spans="1:6">
      <c r="A104" s="365"/>
      <c r="B104" s="370"/>
      <c r="C104" s="367"/>
      <c r="D104" s="368"/>
      <c r="E104" s="371"/>
      <c r="F104" s="372"/>
    </row>
    <row r="105" spans="1:6">
      <c r="A105" s="365"/>
      <c r="B105" s="366"/>
      <c r="C105" s="367"/>
      <c r="D105" s="368"/>
      <c r="E105" s="369"/>
      <c r="F105" s="364"/>
    </row>
    <row r="106" spans="1:6">
      <c r="A106" s="413"/>
      <c r="B106" s="413"/>
      <c r="C106" s="413"/>
      <c r="D106" s="413"/>
      <c r="E106" s="413"/>
      <c r="F106" s="413"/>
    </row>
    <row r="107" spans="1:6">
      <c r="A107" s="313"/>
      <c r="B107" s="314"/>
      <c r="C107" s="315"/>
      <c r="D107" s="313"/>
      <c r="E107" s="314"/>
      <c r="F107" s="364"/>
    </row>
    <row r="108" spans="1:6">
      <c r="A108" s="365"/>
      <c r="B108" s="366"/>
      <c r="C108" s="367"/>
      <c r="D108" s="368"/>
      <c r="E108" s="369"/>
      <c r="F108" s="364"/>
    </row>
    <row r="109" spans="1:6">
      <c r="A109" s="365"/>
      <c r="B109" s="370"/>
      <c r="C109" s="367"/>
      <c r="D109" s="368"/>
      <c r="E109" s="366"/>
      <c r="F109" s="372"/>
    </row>
    <row r="110" spans="1:6">
      <c r="A110" s="365"/>
      <c r="B110" s="366"/>
      <c r="C110" s="367"/>
      <c r="D110" s="368"/>
      <c r="E110" s="369"/>
      <c r="F110" s="364"/>
    </row>
    <row r="111" spans="1:6">
      <c r="A111" s="365"/>
      <c r="B111" s="366"/>
      <c r="C111" s="367"/>
      <c r="D111" s="368"/>
      <c r="E111" s="369"/>
      <c r="F111" s="364"/>
    </row>
    <row r="112" spans="1:6">
      <c r="A112" s="365"/>
      <c r="B112" s="366"/>
      <c r="C112" s="367"/>
      <c r="D112" s="368"/>
      <c r="E112" s="369"/>
      <c r="F112" s="364"/>
    </row>
    <row r="113" spans="1:6">
      <c r="A113" s="365"/>
      <c r="B113" s="366"/>
      <c r="C113" s="367"/>
      <c r="D113" s="368"/>
      <c r="E113" s="369"/>
      <c r="F113" s="364"/>
    </row>
    <row r="114" spans="1:6">
      <c r="A114" s="365"/>
      <c r="B114" s="366"/>
      <c r="C114" s="367"/>
      <c r="D114" s="368"/>
      <c r="E114" s="366"/>
      <c r="F114" s="364"/>
    </row>
    <row r="115" spans="1:6">
      <c r="A115" s="365"/>
      <c r="B115" s="366"/>
      <c r="C115" s="367"/>
      <c r="D115" s="368"/>
      <c r="E115" s="366"/>
      <c r="F115" s="364"/>
    </row>
    <row r="116" spans="1:6">
      <c r="A116" s="365"/>
      <c r="B116" s="366"/>
      <c r="C116" s="367"/>
      <c r="D116" s="368"/>
      <c r="E116" s="366"/>
      <c r="F116" s="364"/>
    </row>
    <row r="117" spans="1:6">
      <c r="A117" s="365"/>
      <c r="B117" s="366"/>
      <c r="C117" s="367"/>
      <c r="D117" s="368"/>
      <c r="E117" s="366"/>
      <c r="F117" s="364"/>
    </row>
    <row r="118" spans="1:6">
      <c r="A118" s="365"/>
      <c r="B118" s="366"/>
      <c r="C118" s="367"/>
      <c r="D118" s="368"/>
      <c r="E118" s="366"/>
      <c r="F118" s="364"/>
    </row>
    <row r="119" spans="1:6">
      <c r="A119" s="365"/>
      <c r="B119" s="366"/>
      <c r="C119" s="367"/>
      <c r="D119" s="368"/>
      <c r="E119" s="366"/>
      <c r="F119" s="364"/>
    </row>
    <row r="120" spans="1:6">
      <c r="A120" s="365"/>
      <c r="B120" s="366"/>
      <c r="C120" s="367"/>
      <c r="D120" s="368"/>
      <c r="E120" s="366"/>
      <c r="F120" s="364"/>
    </row>
    <row r="121" spans="1:6">
      <c r="A121" s="365"/>
      <c r="B121" s="366"/>
      <c r="C121" s="367"/>
      <c r="D121" s="368"/>
      <c r="E121" s="366"/>
      <c r="F121" s="364"/>
    </row>
    <row r="122" spans="1:6">
      <c r="A122" s="365"/>
      <c r="B122" s="366"/>
      <c r="C122" s="367"/>
      <c r="D122" s="368"/>
      <c r="E122" s="366"/>
      <c r="F122" s="364"/>
    </row>
    <row r="123" spans="1:6">
      <c r="A123" s="365"/>
      <c r="B123" s="366"/>
      <c r="C123" s="367"/>
      <c r="D123" s="368"/>
      <c r="E123" s="369"/>
      <c r="F123" s="364"/>
    </row>
    <row r="124" spans="1:6">
      <c r="A124" s="365"/>
      <c r="B124" s="366"/>
      <c r="C124" s="367"/>
      <c r="D124" s="368"/>
      <c r="E124" s="369"/>
      <c r="F124" s="364"/>
    </row>
    <row r="125" spans="1:6">
      <c r="A125" s="365"/>
      <c r="B125" s="366"/>
      <c r="C125" s="367"/>
      <c r="D125" s="368"/>
      <c r="E125" s="369"/>
      <c r="F125" s="364"/>
    </row>
    <row r="126" spans="1:6">
      <c r="A126" s="365"/>
      <c r="B126" s="370"/>
      <c r="C126" s="367"/>
      <c r="D126" s="368"/>
      <c r="E126" s="366"/>
      <c r="F126" s="372"/>
    </row>
    <row r="127" spans="1:6">
      <c r="A127" s="365"/>
      <c r="B127" s="366"/>
      <c r="C127" s="367"/>
      <c r="D127" s="368"/>
      <c r="E127" s="371"/>
      <c r="F127" s="372"/>
    </row>
    <row r="128" spans="1:6">
      <c r="A128" s="365"/>
      <c r="B128" s="366"/>
      <c r="C128" s="367"/>
      <c r="D128" s="368"/>
      <c r="E128" s="366"/>
      <c r="F128" s="372"/>
    </row>
    <row r="129" spans="1:6">
      <c r="A129" s="365"/>
      <c r="B129" s="370"/>
      <c r="C129" s="367"/>
      <c r="D129" s="368"/>
      <c r="E129" s="366"/>
      <c r="F129" s="372"/>
    </row>
    <row r="130" spans="1:6">
      <c r="A130" s="365"/>
      <c r="B130" s="370"/>
      <c r="C130" s="367"/>
      <c r="D130" s="368"/>
      <c r="E130" s="366"/>
      <c r="F130" s="372"/>
    </row>
    <row r="131" spans="1:6">
      <c r="A131" s="365"/>
      <c r="B131" s="370"/>
      <c r="C131" s="367"/>
      <c r="D131" s="368"/>
      <c r="E131" s="366"/>
      <c r="F131" s="372"/>
    </row>
    <row r="132" spans="1:6">
      <c r="A132" s="365"/>
      <c r="B132" s="366"/>
      <c r="C132" s="367"/>
      <c r="D132" s="368"/>
      <c r="E132" s="366"/>
      <c r="F132" s="364"/>
    </row>
    <row r="133" spans="1:6">
      <c r="A133" s="365"/>
      <c r="B133" s="370"/>
      <c r="C133" s="367"/>
      <c r="D133" s="368"/>
      <c r="E133" s="371"/>
      <c r="F133" s="372"/>
    </row>
    <row r="134" spans="1:6">
      <c r="A134" s="365"/>
      <c r="B134" s="366"/>
      <c r="C134" s="367"/>
      <c r="D134" s="368"/>
      <c r="E134" s="366"/>
      <c r="F134" s="364"/>
    </row>
    <row r="135" spans="1:6">
      <c r="A135" s="365"/>
      <c r="B135" s="366"/>
      <c r="C135" s="367"/>
      <c r="D135" s="368"/>
      <c r="E135" s="366"/>
      <c r="F135" s="364"/>
    </row>
    <row r="136" spans="1:6">
      <c r="A136" s="365"/>
      <c r="B136" s="366"/>
      <c r="C136" s="367"/>
      <c r="D136" s="368"/>
      <c r="E136" s="366"/>
      <c r="F136" s="364"/>
    </row>
    <row r="137" spans="1:6">
      <c r="A137" s="365"/>
      <c r="B137" s="366"/>
      <c r="C137" s="367"/>
      <c r="D137" s="368"/>
      <c r="E137" s="366"/>
      <c r="F137" s="364"/>
    </row>
    <row r="138" spans="1:6">
      <c r="A138" s="365"/>
      <c r="B138" s="370"/>
      <c r="C138" s="367"/>
      <c r="D138" s="368"/>
      <c r="E138" s="366"/>
      <c r="F138" s="372"/>
    </row>
    <row r="139" spans="1:6">
      <c r="A139" s="365"/>
      <c r="B139" s="370"/>
      <c r="C139" s="367"/>
      <c r="D139" s="368"/>
      <c r="E139" s="366"/>
      <c r="F139" s="372"/>
    </row>
    <row r="140" spans="1:6">
      <c r="A140" s="365"/>
      <c r="B140" s="370"/>
      <c r="C140" s="367"/>
      <c r="D140" s="368"/>
      <c r="E140" s="371"/>
      <c r="F140" s="372"/>
    </row>
    <row r="141" spans="1:6">
      <c r="A141" s="365"/>
      <c r="B141" s="370"/>
      <c r="C141" s="367"/>
      <c r="D141" s="368"/>
      <c r="E141" s="366"/>
      <c r="F141" s="372"/>
    </row>
    <row r="142" spans="1:6">
      <c r="A142" s="365"/>
      <c r="B142" s="366"/>
      <c r="C142" s="367"/>
      <c r="D142" s="368"/>
      <c r="E142" s="371"/>
      <c r="F142" s="372"/>
    </row>
    <row r="143" spans="1:6">
      <c r="A143" s="365"/>
      <c r="B143" s="366"/>
      <c r="C143" s="367"/>
      <c r="D143" s="368"/>
      <c r="E143" s="371"/>
      <c r="F143" s="372"/>
    </row>
    <row r="144" spans="1:6">
      <c r="A144" s="365"/>
      <c r="B144" s="370"/>
      <c r="C144" s="367"/>
      <c r="D144" s="368"/>
      <c r="E144" s="366"/>
      <c r="F144" s="372"/>
    </row>
    <row r="145" spans="1:6">
      <c r="A145" s="365"/>
      <c r="B145" s="370"/>
      <c r="C145" s="367"/>
      <c r="D145" s="368"/>
      <c r="E145" s="366"/>
      <c r="F145" s="372"/>
    </row>
    <row r="146" spans="1:6">
      <c r="A146" s="365"/>
      <c r="B146" s="370"/>
      <c r="C146" s="367"/>
      <c r="D146" s="368"/>
      <c r="E146" s="366"/>
      <c r="F146" s="372"/>
    </row>
    <row r="147" spans="1:6">
      <c r="A147" s="365"/>
      <c r="B147" s="370"/>
      <c r="C147" s="367"/>
      <c r="D147" s="368"/>
      <c r="E147" s="366"/>
      <c r="F147" s="372"/>
    </row>
    <row r="148" spans="1:6">
      <c r="A148" s="365"/>
      <c r="B148" s="366"/>
      <c r="C148" s="367"/>
      <c r="D148" s="368"/>
      <c r="E148" s="369"/>
      <c r="F148" s="364"/>
    </row>
    <row r="149" spans="1:6">
      <c r="A149" s="365"/>
      <c r="B149" s="366"/>
      <c r="C149" s="367"/>
      <c r="D149" s="368"/>
      <c r="E149" s="366"/>
      <c r="F149" s="364"/>
    </row>
    <row r="150" spans="1:6">
      <c r="A150" s="365"/>
      <c r="B150" s="366"/>
      <c r="C150" s="367"/>
      <c r="D150" s="368"/>
      <c r="E150" s="366"/>
      <c r="F150" s="364"/>
    </row>
    <row r="151" spans="1:6">
      <c r="A151" s="365"/>
      <c r="B151" s="366"/>
      <c r="C151" s="367"/>
      <c r="D151" s="368"/>
      <c r="E151" s="366"/>
      <c r="F151" s="364"/>
    </row>
    <row r="152" spans="1:6">
      <c r="A152" s="365"/>
      <c r="B152" s="366"/>
      <c r="C152" s="367"/>
      <c r="D152" s="368"/>
      <c r="E152" s="366"/>
      <c r="F152" s="364"/>
    </row>
    <row r="153" spans="1:6">
      <c r="A153" s="365"/>
      <c r="B153" s="366"/>
      <c r="C153" s="367"/>
      <c r="D153" s="368"/>
      <c r="E153" s="369"/>
      <c r="F153" s="364"/>
    </row>
    <row r="154" spans="1:6">
      <c r="A154" s="365"/>
      <c r="B154" s="366"/>
      <c r="C154" s="367"/>
      <c r="D154" s="368"/>
      <c r="E154" s="366"/>
      <c r="F154" s="364"/>
    </row>
    <row r="155" spans="1:6">
      <c r="A155" s="365"/>
      <c r="B155" s="366"/>
      <c r="C155" s="367"/>
      <c r="D155" s="368"/>
      <c r="E155" s="369"/>
      <c r="F155" s="364"/>
    </row>
    <row r="156" spans="1:6">
      <c r="A156" s="365"/>
      <c r="B156" s="366"/>
      <c r="C156" s="367"/>
      <c r="D156" s="368"/>
      <c r="E156" s="369"/>
      <c r="F156" s="364"/>
    </row>
    <row r="157" spans="1:6">
      <c r="A157" s="365"/>
      <c r="B157" s="370"/>
      <c r="C157" s="367"/>
      <c r="D157" s="368"/>
      <c r="E157" s="366"/>
      <c r="F157" s="372"/>
    </row>
    <row r="158" spans="1:6">
      <c r="A158" s="365"/>
      <c r="B158" s="366"/>
      <c r="C158" s="367"/>
      <c r="D158" s="368"/>
      <c r="E158" s="369"/>
      <c r="F158" s="364"/>
    </row>
    <row r="159" spans="1:6">
      <c r="A159" s="413"/>
      <c r="B159" s="413"/>
      <c r="C159" s="413"/>
      <c r="D159" s="413"/>
      <c r="E159" s="413"/>
      <c r="F159" s="413"/>
    </row>
    <row r="160" spans="1:6">
      <c r="A160" s="313"/>
      <c r="B160" s="314"/>
      <c r="C160" s="315"/>
      <c r="D160" s="313"/>
      <c r="E160" s="314"/>
      <c r="F160" s="364"/>
    </row>
    <row r="161" spans="1:6">
      <c r="A161" s="365"/>
      <c r="B161" s="370"/>
      <c r="C161" s="367"/>
      <c r="D161" s="368"/>
      <c r="E161" s="366"/>
      <c r="F161" s="372"/>
    </row>
    <row r="162" spans="1:6">
      <c r="A162" s="365"/>
      <c r="B162" s="370"/>
      <c r="C162" s="367"/>
      <c r="D162" s="368"/>
      <c r="E162" s="371"/>
      <c r="F162" s="372"/>
    </row>
    <row r="163" spans="1:6">
      <c r="A163" s="365"/>
      <c r="B163" s="370"/>
      <c r="C163" s="367"/>
      <c r="D163" s="368"/>
      <c r="E163" s="366"/>
      <c r="F163" s="372"/>
    </row>
    <row r="164" spans="1:6">
      <c r="A164" s="365"/>
      <c r="B164" s="370"/>
      <c r="C164" s="367"/>
      <c r="D164" s="368"/>
      <c r="E164" s="366"/>
      <c r="F164" s="372"/>
    </row>
    <row r="165" spans="1:6">
      <c r="A165" s="365"/>
      <c r="B165" s="370"/>
      <c r="C165" s="367"/>
      <c r="D165" s="368"/>
      <c r="E165" s="366"/>
      <c r="F165" s="372"/>
    </row>
    <row r="166" spans="1:6">
      <c r="A166" s="365"/>
      <c r="B166" s="366"/>
      <c r="C166" s="367"/>
      <c r="D166" s="368"/>
      <c r="E166" s="369"/>
      <c r="F166" s="364"/>
    </row>
    <row r="167" spans="1:6">
      <c r="A167" s="365"/>
      <c r="B167" s="370"/>
      <c r="C167" s="367"/>
      <c r="D167" s="368"/>
      <c r="E167" s="366"/>
      <c r="F167" s="372"/>
    </row>
    <row r="168" spans="1:6">
      <c r="A168" s="365"/>
      <c r="B168" s="370"/>
      <c r="C168" s="367"/>
      <c r="D168" s="368"/>
      <c r="E168" s="366"/>
      <c r="F168" s="372"/>
    </row>
    <row r="169" spans="1:6">
      <c r="A169" s="365"/>
      <c r="B169" s="370"/>
      <c r="C169" s="367"/>
      <c r="D169" s="368"/>
      <c r="E169" s="371"/>
      <c r="F169" s="372"/>
    </row>
    <row r="170" spans="1:6">
      <c r="A170" s="365"/>
      <c r="B170" s="366"/>
      <c r="C170" s="367"/>
      <c r="D170" s="368"/>
      <c r="E170" s="369"/>
      <c r="F170" s="364"/>
    </row>
    <row r="171" spans="1:6">
      <c r="A171" s="365"/>
      <c r="B171" s="366"/>
      <c r="C171" s="367"/>
      <c r="D171" s="368"/>
      <c r="E171" s="366"/>
      <c r="F171" s="364"/>
    </row>
    <row r="172" spans="1:6">
      <c r="A172" s="365"/>
      <c r="B172" s="370"/>
      <c r="C172" s="367"/>
      <c r="D172" s="368"/>
      <c r="E172" s="371"/>
      <c r="F172" s="372"/>
    </row>
    <row r="173" spans="1:6">
      <c r="A173" s="365"/>
      <c r="B173" s="366"/>
      <c r="C173" s="367"/>
      <c r="D173" s="368"/>
      <c r="E173" s="366"/>
      <c r="F173" s="372"/>
    </row>
    <row r="174" spans="1:6">
      <c r="A174" s="365"/>
      <c r="B174" s="366"/>
      <c r="C174" s="367"/>
      <c r="D174" s="368"/>
      <c r="E174" s="369"/>
      <c r="F174" s="364"/>
    </row>
    <row r="175" spans="1:6">
      <c r="A175" s="365"/>
      <c r="B175" s="366"/>
      <c r="C175" s="367"/>
      <c r="D175" s="368"/>
      <c r="E175" s="369"/>
      <c r="F175" s="364"/>
    </row>
    <row r="176" spans="1:6">
      <c r="A176" s="365"/>
      <c r="B176" s="366"/>
      <c r="C176" s="367"/>
      <c r="D176" s="368"/>
      <c r="E176" s="369"/>
      <c r="F176" s="364"/>
    </row>
    <row r="177" spans="1:6">
      <c r="A177" s="365"/>
      <c r="B177" s="366"/>
      <c r="C177" s="367"/>
      <c r="D177" s="368"/>
      <c r="E177" s="369"/>
      <c r="F177" s="364"/>
    </row>
    <row r="178" spans="1:6">
      <c r="A178" s="365"/>
      <c r="B178" s="366"/>
      <c r="C178" s="367"/>
      <c r="D178" s="368"/>
      <c r="E178" s="369"/>
      <c r="F178" s="364"/>
    </row>
    <row r="179" spans="1:6">
      <c r="A179" s="365"/>
      <c r="B179" s="366"/>
      <c r="C179" s="367"/>
      <c r="D179" s="368"/>
      <c r="E179" s="366"/>
      <c r="F179" s="364"/>
    </row>
    <row r="180" spans="1:6">
      <c r="A180" s="365"/>
      <c r="B180" s="370"/>
      <c r="C180" s="367"/>
      <c r="D180" s="368"/>
      <c r="E180" s="366"/>
      <c r="F180" s="372"/>
    </row>
    <row r="181" spans="1:6">
      <c r="A181" s="365"/>
      <c r="B181" s="366"/>
      <c r="C181" s="367"/>
      <c r="D181" s="368"/>
      <c r="E181" s="369"/>
      <c r="F181" s="364"/>
    </row>
    <row r="182" spans="1:6">
      <c r="A182" s="365"/>
      <c r="B182" s="366"/>
      <c r="C182" s="367"/>
      <c r="D182" s="368"/>
      <c r="E182" s="369"/>
      <c r="F182" s="364"/>
    </row>
    <row r="183" spans="1:6">
      <c r="A183" s="365"/>
      <c r="B183" s="370"/>
      <c r="C183" s="367"/>
      <c r="D183" s="368"/>
      <c r="E183" s="366"/>
      <c r="F183" s="372"/>
    </row>
    <row r="184" spans="1:6">
      <c r="A184" s="365"/>
      <c r="B184" s="366"/>
      <c r="C184" s="367"/>
      <c r="D184" s="368"/>
      <c r="E184" s="366"/>
      <c r="F184" s="364"/>
    </row>
    <row r="185" spans="1:6">
      <c r="A185" s="365"/>
      <c r="B185" s="370"/>
      <c r="C185" s="367"/>
      <c r="D185" s="368"/>
      <c r="E185" s="366"/>
      <c r="F185" s="372"/>
    </row>
    <row r="186" spans="1:6">
      <c r="A186" s="365"/>
      <c r="B186" s="370"/>
      <c r="C186" s="367"/>
      <c r="D186" s="368"/>
      <c r="E186" s="371"/>
      <c r="F186" s="372"/>
    </row>
    <row r="187" spans="1:6">
      <c r="A187" s="365"/>
      <c r="B187" s="366"/>
      <c r="C187" s="367"/>
      <c r="D187" s="368"/>
      <c r="E187" s="366"/>
      <c r="F187" s="364"/>
    </row>
    <row r="188" spans="1:6">
      <c r="A188" s="365"/>
      <c r="B188" s="366"/>
      <c r="C188" s="367"/>
      <c r="D188" s="368"/>
      <c r="E188" s="369"/>
      <c r="F188" s="364"/>
    </row>
    <row r="189" spans="1:6">
      <c r="A189" s="365"/>
      <c r="B189" s="366"/>
      <c r="C189" s="367"/>
      <c r="D189" s="368"/>
      <c r="E189" s="369"/>
      <c r="F189" s="364"/>
    </row>
    <row r="190" spans="1:6">
      <c r="A190" s="365"/>
      <c r="B190" s="366"/>
      <c r="C190" s="367"/>
      <c r="D190" s="368"/>
      <c r="E190" s="366"/>
      <c r="F190" s="364"/>
    </row>
    <row r="191" spans="1:6">
      <c r="A191" s="365"/>
      <c r="B191" s="366"/>
      <c r="C191" s="367"/>
      <c r="D191" s="368"/>
      <c r="E191" s="369"/>
      <c r="F191" s="364"/>
    </row>
    <row r="192" spans="1:6">
      <c r="A192" s="365"/>
      <c r="B192" s="366"/>
      <c r="C192" s="367"/>
      <c r="D192" s="368"/>
      <c r="E192" s="366"/>
      <c r="F192" s="364"/>
    </row>
    <row r="193" spans="1:6">
      <c r="A193" s="365"/>
      <c r="B193" s="366"/>
      <c r="C193" s="367"/>
      <c r="D193" s="368"/>
      <c r="E193" s="366"/>
      <c r="F193" s="364"/>
    </row>
    <row r="194" spans="1:6">
      <c r="A194" s="365"/>
      <c r="B194" s="366"/>
      <c r="C194" s="367"/>
      <c r="D194" s="368"/>
      <c r="E194" s="366"/>
      <c r="F194" s="364"/>
    </row>
    <row r="195" spans="1:6">
      <c r="A195" s="365"/>
      <c r="B195" s="366"/>
      <c r="C195" s="367"/>
      <c r="D195" s="368"/>
      <c r="E195" s="366"/>
      <c r="F195" s="364"/>
    </row>
    <row r="196" spans="1:6">
      <c r="A196" s="365"/>
      <c r="B196" s="370"/>
      <c r="C196" s="367"/>
      <c r="D196" s="368"/>
      <c r="E196" s="366"/>
      <c r="F196" s="372"/>
    </row>
    <row r="197" spans="1:6">
      <c r="A197" s="365"/>
      <c r="B197" s="370"/>
      <c r="C197" s="367"/>
      <c r="D197" s="368"/>
      <c r="E197" s="366"/>
      <c r="F197" s="372"/>
    </row>
    <row r="198" spans="1:6">
      <c r="A198" s="365"/>
      <c r="B198" s="370"/>
      <c r="C198" s="367"/>
      <c r="D198" s="368"/>
      <c r="E198" s="371"/>
      <c r="F198" s="372"/>
    </row>
    <row r="199" spans="1:6">
      <c r="A199" s="365"/>
      <c r="B199" s="370"/>
      <c r="C199" s="367"/>
      <c r="D199" s="368"/>
      <c r="E199" s="366"/>
      <c r="F199" s="372"/>
    </row>
    <row r="200" spans="1:6">
      <c r="A200" s="365"/>
      <c r="B200" s="370"/>
      <c r="C200" s="367"/>
      <c r="D200" s="368"/>
      <c r="E200" s="366"/>
      <c r="F200" s="372"/>
    </row>
    <row r="201" spans="1:6">
      <c r="A201" s="365"/>
      <c r="B201" s="366"/>
      <c r="C201" s="367"/>
      <c r="D201" s="368"/>
      <c r="E201" s="366"/>
      <c r="F201" s="372"/>
    </row>
    <row r="202" spans="1:6">
      <c r="A202" s="365"/>
      <c r="B202" s="370"/>
      <c r="C202" s="367"/>
      <c r="D202" s="368"/>
      <c r="E202" s="366"/>
      <c r="F202" s="372"/>
    </row>
    <row r="203" spans="1:6">
      <c r="A203" s="365"/>
      <c r="B203" s="370"/>
      <c r="C203" s="367"/>
      <c r="D203" s="368"/>
      <c r="E203" s="366"/>
      <c r="F203" s="372"/>
    </row>
    <row r="204" spans="1:6">
      <c r="A204" s="365"/>
      <c r="B204" s="370"/>
      <c r="C204" s="367"/>
      <c r="D204" s="368"/>
      <c r="E204" s="371"/>
      <c r="F204" s="372"/>
    </row>
    <row r="205" spans="1:6">
      <c r="A205" s="365"/>
      <c r="B205" s="370"/>
      <c r="C205" s="367"/>
      <c r="D205" s="368"/>
      <c r="E205" s="366"/>
      <c r="F205" s="372"/>
    </row>
    <row r="206" spans="1:6">
      <c r="A206" s="365"/>
      <c r="B206" s="370"/>
      <c r="C206" s="367"/>
      <c r="D206" s="368"/>
      <c r="E206" s="366"/>
      <c r="F206" s="372"/>
    </row>
    <row r="207" spans="1:6">
      <c r="A207" s="413"/>
      <c r="B207" s="413"/>
      <c r="C207" s="413"/>
      <c r="D207" s="413"/>
      <c r="E207" s="413"/>
      <c r="F207" s="413"/>
    </row>
    <row r="208" spans="1:6">
      <c r="A208" s="313"/>
      <c r="B208" s="314"/>
      <c r="C208" s="315"/>
      <c r="D208" s="313"/>
      <c r="E208" s="314"/>
      <c r="F208" s="364"/>
    </row>
    <row r="209" spans="1:6">
      <c r="A209" s="365"/>
      <c r="B209" s="370"/>
      <c r="C209" s="367"/>
      <c r="D209" s="368"/>
      <c r="E209" s="366"/>
      <c r="F209" s="372"/>
    </row>
    <row r="210" spans="1:6">
      <c r="A210" s="365"/>
      <c r="B210" s="370"/>
      <c r="C210" s="367"/>
      <c r="D210" s="368"/>
      <c r="E210" s="366"/>
      <c r="F210" s="372"/>
    </row>
    <row r="211" spans="1:6">
      <c r="A211" s="365"/>
      <c r="B211" s="366"/>
      <c r="C211" s="367"/>
      <c r="D211" s="368"/>
      <c r="E211" s="366"/>
      <c r="F211" s="364"/>
    </row>
    <row r="212" spans="1:6">
      <c r="A212" s="365"/>
      <c r="B212" s="370"/>
      <c r="C212" s="367"/>
      <c r="D212" s="368"/>
      <c r="E212" s="366"/>
      <c r="F212" s="372"/>
    </row>
    <row r="213" spans="1:6">
      <c r="A213" s="365"/>
      <c r="B213" s="366"/>
      <c r="C213" s="367"/>
      <c r="D213" s="368"/>
      <c r="E213" s="369"/>
      <c r="F213" s="364"/>
    </row>
    <row r="214" spans="1:6">
      <c r="A214" s="413"/>
      <c r="B214" s="413"/>
      <c r="C214" s="413"/>
      <c r="D214" s="413"/>
      <c r="E214" s="413"/>
      <c r="F214" s="413"/>
    </row>
    <row r="215" spans="1:6">
      <c r="A215" s="313"/>
      <c r="B215" s="314"/>
      <c r="C215" s="315"/>
      <c r="D215" s="313"/>
      <c r="E215" s="314"/>
      <c r="F215" s="364"/>
    </row>
    <row r="216" spans="1:6">
      <c r="A216" s="365"/>
      <c r="B216" s="366"/>
      <c r="C216" s="367"/>
      <c r="D216" s="368"/>
      <c r="E216" s="369"/>
      <c r="F216" s="364"/>
    </row>
    <row r="217" spans="1:6">
      <c r="A217" s="365"/>
      <c r="B217" s="366"/>
      <c r="C217" s="367"/>
      <c r="D217" s="368"/>
      <c r="E217" s="369"/>
      <c r="F217" s="364"/>
    </row>
    <row r="218" spans="1:6">
      <c r="A218" s="365"/>
      <c r="B218" s="370"/>
      <c r="C218" s="367"/>
      <c r="D218" s="368"/>
      <c r="E218" s="371"/>
      <c r="F218" s="372"/>
    </row>
    <row r="219" spans="1:6">
      <c r="A219" s="365"/>
      <c r="B219" s="366"/>
      <c r="C219" s="367"/>
      <c r="D219" s="368"/>
      <c r="E219" s="369"/>
      <c r="F219" s="364"/>
    </row>
    <row r="220" spans="1:6">
      <c r="A220" s="365"/>
      <c r="B220" s="366"/>
      <c r="C220" s="367"/>
      <c r="D220" s="368"/>
      <c r="E220" s="369"/>
      <c r="F220" s="364"/>
    </row>
    <row r="221" spans="1:6">
      <c r="A221" s="365"/>
      <c r="B221" s="366"/>
      <c r="C221" s="367"/>
      <c r="D221" s="368"/>
      <c r="E221" s="369"/>
      <c r="F221" s="364"/>
    </row>
    <row r="222" spans="1:6">
      <c r="A222" s="365"/>
      <c r="B222" s="366"/>
      <c r="C222" s="367"/>
      <c r="D222" s="368"/>
      <c r="E222" s="366"/>
      <c r="F222" s="372"/>
    </row>
    <row r="223" spans="1:6">
      <c r="A223" s="365"/>
      <c r="B223" s="370"/>
      <c r="C223" s="367"/>
      <c r="D223" s="368"/>
      <c r="E223" s="366"/>
      <c r="F223" s="372"/>
    </row>
    <row r="224" spans="1:6">
      <c r="A224" s="365"/>
      <c r="B224" s="370"/>
      <c r="C224" s="367"/>
      <c r="D224" s="368"/>
      <c r="E224" s="366"/>
      <c r="F224" s="372"/>
    </row>
    <row r="225" spans="1:6">
      <c r="A225" s="365"/>
      <c r="B225" s="370"/>
      <c r="C225" s="367"/>
      <c r="D225" s="368"/>
      <c r="E225" s="366"/>
      <c r="F225" s="372"/>
    </row>
    <row r="226" spans="1:6">
      <c r="A226" s="365"/>
      <c r="B226" s="366"/>
      <c r="C226" s="367"/>
      <c r="D226" s="368"/>
      <c r="E226" s="366"/>
      <c r="F226" s="364"/>
    </row>
    <row r="227" spans="1:6">
      <c r="A227" s="365"/>
      <c r="B227" s="366"/>
      <c r="C227" s="367"/>
      <c r="D227" s="368"/>
      <c r="E227" s="369"/>
      <c r="F227" s="364"/>
    </row>
    <row r="228" spans="1:6">
      <c r="A228" s="365"/>
      <c r="B228" s="366"/>
      <c r="C228" s="367"/>
      <c r="D228" s="368"/>
      <c r="E228" s="369"/>
      <c r="F228" s="364"/>
    </row>
    <row r="229" spans="1:6">
      <c r="A229" s="365"/>
      <c r="B229" s="366"/>
      <c r="C229" s="367"/>
      <c r="D229" s="368"/>
      <c r="E229" s="369"/>
      <c r="F229" s="364"/>
    </row>
    <row r="230" spans="1:6">
      <c r="A230" s="365"/>
      <c r="B230" s="366"/>
      <c r="C230" s="367"/>
      <c r="D230" s="368"/>
      <c r="E230" s="369"/>
      <c r="F230" s="364"/>
    </row>
    <row r="231" spans="1:6">
      <c r="A231" s="365"/>
      <c r="B231" s="366"/>
      <c r="C231" s="367"/>
      <c r="D231" s="368"/>
      <c r="E231" s="366"/>
      <c r="F231" s="364"/>
    </row>
    <row r="232" spans="1:6">
      <c r="A232" s="365"/>
      <c r="B232" s="366"/>
      <c r="C232" s="367"/>
      <c r="D232" s="368"/>
      <c r="E232" s="366"/>
      <c r="F232" s="364"/>
    </row>
    <row r="233" spans="1:6">
      <c r="A233" s="365"/>
      <c r="B233" s="366"/>
      <c r="C233" s="367"/>
      <c r="D233" s="368"/>
      <c r="E233" s="366"/>
      <c r="F233" s="364"/>
    </row>
    <row r="234" spans="1:6">
      <c r="A234" s="365"/>
      <c r="B234" s="366"/>
      <c r="C234" s="367"/>
      <c r="D234" s="368"/>
      <c r="E234" s="369"/>
      <c r="F234" s="364"/>
    </row>
    <row r="235" spans="1:6">
      <c r="A235" s="365"/>
      <c r="B235" s="366"/>
      <c r="C235" s="367"/>
      <c r="D235" s="368"/>
      <c r="E235" s="366"/>
      <c r="F235" s="364"/>
    </row>
    <row r="236" spans="1:6">
      <c r="A236" s="365"/>
      <c r="B236" s="366"/>
      <c r="C236" s="367"/>
      <c r="D236" s="368"/>
      <c r="E236" s="366"/>
      <c r="F236" s="364"/>
    </row>
    <row r="237" spans="1:6">
      <c r="A237" s="365"/>
      <c r="B237" s="366"/>
      <c r="C237" s="367"/>
      <c r="D237" s="368"/>
      <c r="E237" s="366"/>
      <c r="F237" s="364"/>
    </row>
    <row r="238" spans="1:6">
      <c r="A238" s="365"/>
      <c r="B238" s="366"/>
      <c r="C238" s="367"/>
      <c r="D238" s="368"/>
      <c r="E238" s="366"/>
      <c r="F238" s="364"/>
    </row>
    <row r="239" spans="1:6">
      <c r="A239" s="365"/>
      <c r="B239" s="366"/>
      <c r="C239" s="367"/>
      <c r="D239" s="368"/>
      <c r="E239" s="366"/>
      <c r="F239" s="364"/>
    </row>
    <row r="240" spans="1:6">
      <c r="A240" s="365"/>
      <c r="B240" s="366"/>
      <c r="C240" s="367"/>
      <c r="D240" s="368"/>
      <c r="E240" s="366"/>
      <c r="F240" s="364"/>
    </row>
    <row r="241" spans="1:6">
      <c r="A241" s="365"/>
      <c r="B241" s="366"/>
      <c r="C241" s="367"/>
      <c r="D241" s="368"/>
      <c r="E241" s="366"/>
      <c r="F241" s="364"/>
    </row>
    <row r="242" spans="1:6">
      <c r="A242" s="365"/>
      <c r="B242" s="366"/>
      <c r="C242" s="367"/>
      <c r="D242" s="368"/>
      <c r="E242" s="366"/>
      <c r="F242" s="364"/>
    </row>
    <row r="243" spans="1:6">
      <c r="A243" s="365"/>
      <c r="B243" s="366"/>
      <c r="C243" s="367"/>
      <c r="D243" s="368"/>
      <c r="E243" s="366"/>
      <c r="F243" s="364"/>
    </row>
    <row r="244" spans="1:6">
      <c r="A244" s="365"/>
      <c r="B244" s="366"/>
      <c r="C244" s="367"/>
      <c r="D244" s="368"/>
      <c r="E244" s="366"/>
      <c r="F244" s="364"/>
    </row>
    <row r="245" spans="1:6">
      <c r="A245" s="365"/>
      <c r="B245" s="366"/>
      <c r="C245" s="367"/>
      <c r="D245" s="368"/>
      <c r="E245" s="366"/>
      <c r="F245" s="364"/>
    </row>
    <row r="246" spans="1:6">
      <c r="A246" s="365"/>
      <c r="B246" s="366"/>
      <c r="C246" s="367"/>
      <c r="D246" s="368"/>
      <c r="E246" s="366"/>
      <c r="F246" s="364"/>
    </row>
    <row r="247" spans="1:6">
      <c r="A247" s="365"/>
      <c r="B247" s="366"/>
      <c r="C247" s="367"/>
      <c r="D247" s="368"/>
      <c r="E247" s="366"/>
      <c r="F247" s="364"/>
    </row>
    <row r="248" spans="1:6">
      <c r="A248" s="365"/>
      <c r="B248" s="366"/>
      <c r="C248" s="367"/>
      <c r="D248" s="368"/>
      <c r="E248" s="366"/>
      <c r="F248" s="364"/>
    </row>
    <row r="249" spans="1:6">
      <c r="A249" s="365"/>
      <c r="B249" s="366"/>
      <c r="C249" s="367"/>
      <c r="D249" s="368"/>
      <c r="E249" s="366"/>
      <c r="F249" s="364"/>
    </row>
    <row r="250" spans="1:6">
      <c r="A250" s="365"/>
      <c r="B250" s="366"/>
      <c r="C250" s="367"/>
      <c r="D250" s="368"/>
      <c r="E250" s="366"/>
      <c r="F250" s="364"/>
    </row>
    <row r="251" spans="1:6">
      <c r="A251" s="365"/>
      <c r="B251" s="366"/>
      <c r="C251" s="367"/>
      <c r="D251" s="368"/>
      <c r="E251" s="366"/>
      <c r="F251" s="364"/>
    </row>
    <row r="252" spans="1:6">
      <c r="A252" s="365"/>
      <c r="B252" s="366"/>
      <c r="C252" s="367"/>
      <c r="D252" s="368"/>
      <c r="E252" s="366"/>
      <c r="F252" s="364"/>
    </row>
    <row r="253" spans="1:6">
      <c r="A253" s="365"/>
      <c r="B253" s="366"/>
      <c r="C253" s="367"/>
      <c r="D253" s="368"/>
      <c r="E253" s="366"/>
      <c r="F253" s="364"/>
    </row>
    <row r="254" spans="1:6">
      <c r="A254" s="365"/>
      <c r="B254" s="366"/>
      <c r="C254" s="367"/>
      <c r="D254" s="368"/>
      <c r="E254" s="369"/>
      <c r="F254" s="364"/>
    </row>
    <row r="255" spans="1:6">
      <c r="A255" s="365"/>
      <c r="B255" s="366"/>
      <c r="C255" s="367"/>
      <c r="D255" s="368"/>
      <c r="E255" s="369"/>
      <c r="F255" s="364"/>
    </row>
    <row r="256" spans="1:6">
      <c r="A256" s="365"/>
      <c r="B256" s="366"/>
      <c r="C256" s="367"/>
      <c r="D256" s="368"/>
      <c r="E256" s="369"/>
      <c r="F256" s="364"/>
    </row>
    <row r="257" spans="1:6">
      <c r="A257" s="365"/>
      <c r="B257" s="366"/>
      <c r="C257" s="367"/>
      <c r="D257" s="368"/>
      <c r="E257" s="369"/>
      <c r="F257" s="364"/>
    </row>
    <row r="258" spans="1:6">
      <c r="A258" s="365"/>
      <c r="B258" s="366"/>
      <c r="C258" s="367"/>
      <c r="D258" s="368"/>
      <c r="E258" s="369"/>
      <c r="F258" s="364"/>
    </row>
    <row r="259" spans="1:6">
      <c r="A259" s="365"/>
      <c r="B259" s="366"/>
      <c r="C259" s="367"/>
      <c r="D259" s="368"/>
      <c r="E259" s="369"/>
      <c r="F259" s="364"/>
    </row>
    <row r="260" spans="1:6">
      <c r="A260" s="365"/>
      <c r="B260" s="366"/>
      <c r="C260" s="367"/>
      <c r="D260" s="368"/>
      <c r="E260" s="369"/>
      <c r="F260" s="364"/>
    </row>
    <row r="261" spans="1:6">
      <c r="A261" s="365"/>
      <c r="B261" s="366"/>
      <c r="C261" s="367"/>
      <c r="D261" s="368"/>
      <c r="E261" s="369"/>
      <c r="F261" s="364"/>
    </row>
    <row r="262" spans="1:6">
      <c r="A262" s="365"/>
      <c r="B262" s="366"/>
      <c r="C262" s="367"/>
      <c r="D262" s="368"/>
      <c r="E262" s="369"/>
      <c r="F262" s="364"/>
    </row>
    <row r="263" spans="1:6">
      <c r="A263" s="365"/>
      <c r="B263" s="366"/>
      <c r="C263" s="367"/>
      <c r="D263" s="368"/>
      <c r="E263" s="369"/>
      <c r="F263" s="364"/>
    </row>
    <row r="264" spans="1:6">
      <c r="A264" s="365"/>
      <c r="B264" s="366"/>
      <c r="C264" s="367"/>
      <c r="D264" s="368"/>
      <c r="E264" s="369"/>
      <c r="F264" s="364"/>
    </row>
    <row r="265" spans="1:6">
      <c r="A265" s="365"/>
      <c r="B265" s="366"/>
      <c r="C265" s="367"/>
      <c r="D265" s="368"/>
      <c r="E265" s="369"/>
      <c r="F265" s="364"/>
    </row>
    <row r="266" spans="1:6">
      <c r="A266" s="365"/>
      <c r="B266" s="366"/>
      <c r="C266" s="367"/>
      <c r="D266" s="368"/>
      <c r="E266" s="369"/>
      <c r="F266" s="364"/>
    </row>
    <row r="267" spans="1:6">
      <c r="A267" s="365"/>
      <c r="B267" s="366"/>
      <c r="C267" s="367"/>
      <c r="D267" s="368"/>
      <c r="E267" s="369"/>
      <c r="F267" s="364"/>
    </row>
    <row r="268" spans="1:6">
      <c r="A268" s="413"/>
      <c r="B268" s="413"/>
      <c r="C268" s="413"/>
      <c r="D268" s="413"/>
      <c r="E268" s="413"/>
      <c r="F268" s="413"/>
    </row>
    <row r="269" spans="1:6">
      <c r="A269" s="313"/>
      <c r="B269" s="314"/>
      <c r="C269" s="315"/>
      <c r="D269" s="313"/>
      <c r="E269" s="314"/>
      <c r="F269" s="364"/>
    </row>
    <row r="270" spans="1:6">
      <c r="A270" s="365"/>
      <c r="B270" s="366"/>
      <c r="C270" s="367"/>
      <c r="D270" s="368"/>
      <c r="E270" s="369"/>
      <c r="F270" s="364"/>
    </row>
    <row r="271" spans="1:6">
      <c r="A271" s="365"/>
      <c r="B271" s="366"/>
      <c r="C271" s="367"/>
      <c r="D271" s="368"/>
      <c r="E271" s="369"/>
      <c r="F271" s="364"/>
    </row>
    <row r="272" spans="1:6">
      <c r="A272" s="365"/>
      <c r="B272" s="366"/>
      <c r="C272" s="367"/>
      <c r="D272" s="368"/>
      <c r="E272" s="369"/>
      <c r="F272" s="364"/>
    </row>
    <row r="273" spans="1:6">
      <c r="A273" s="365"/>
      <c r="B273" s="366"/>
      <c r="C273" s="367"/>
      <c r="D273" s="368"/>
      <c r="E273" s="369"/>
      <c r="F273" s="364"/>
    </row>
    <row r="274" spans="1:6">
      <c r="A274" s="365"/>
      <c r="B274" s="366"/>
      <c r="C274" s="367"/>
      <c r="D274" s="368"/>
      <c r="E274" s="369"/>
      <c r="F274" s="364"/>
    </row>
    <row r="275" spans="1:6">
      <c r="A275" s="365"/>
      <c r="B275" s="366"/>
      <c r="C275" s="367"/>
      <c r="D275" s="368"/>
      <c r="E275" s="369"/>
      <c r="F275" s="364"/>
    </row>
    <row r="276" spans="1:6">
      <c r="A276" s="365"/>
      <c r="B276" s="366"/>
      <c r="C276" s="367"/>
      <c r="D276" s="368"/>
      <c r="E276" s="366"/>
      <c r="F276" s="364"/>
    </row>
    <row r="277" spans="1:6">
      <c r="A277" s="365"/>
      <c r="B277" s="366"/>
      <c r="C277" s="367"/>
      <c r="D277" s="368"/>
      <c r="E277" s="366"/>
      <c r="F277" s="364"/>
    </row>
    <row r="278" spans="1:6">
      <c r="A278" s="365"/>
      <c r="B278" s="366"/>
      <c r="C278" s="367"/>
      <c r="D278" s="368"/>
      <c r="E278" s="366"/>
      <c r="F278" s="364"/>
    </row>
    <row r="279" spans="1:6">
      <c r="A279" s="365"/>
      <c r="B279" s="366"/>
      <c r="C279" s="367"/>
      <c r="D279" s="368"/>
      <c r="E279" s="366"/>
      <c r="F279" s="364"/>
    </row>
    <row r="280" spans="1:6">
      <c r="A280" s="365"/>
      <c r="B280" s="366"/>
      <c r="C280" s="367"/>
      <c r="D280" s="368"/>
      <c r="E280" s="366"/>
      <c r="F280" s="364"/>
    </row>
    <row r="281" spans="1:6">
      <c r="A281" s="365"/>
      <c r="B281" s="366"/>
      <c r="C281" s="367"/>
      <c r="D281" s="368"/>
      <c r="E281" s="366"/>
      <c r="F281" s="364"/>
    </row>
    <row r="282" spans="1:6">
      <c r="A282" s="365"/>
      <c r="B282" s="366"/>
      <c r="C282" s="367"/>
      <c r="D282" s="368"/>
      <c r="E282" s="366"/>
      <c r="F282" s="364"/>
    </row>
    <row r="283" spans="1:6">
      <c r="A283" s="365"/>
      <c r="B283" s="366"/>
      <c r="C283" s="367"/>
      <c r="D283" s="368"/>
      <c r="E283" s="366"/>
      <c r="F283" s="364"/>
    </row>
    <row r="284" spans="1:6">
      <c r="A284" s="365"/>
      <c r="B284" s="366"/>
      <c r="C284" s="367"/>
      <c r="D284" s="368"/>
      <c r="E284" s="366"/>
      <c r="F284" s="364"/>
    </row>
    <row r="285" spans="1:6">
      <c r="A285" s="365"/>
      <c r="B285" s="366"/>
      <c r="C285" s="367"/>
      <c r="D285" s="368"/>
      <c r="E285" s="366"/>
      <c r="F285" s="364"/>
    </row>
    <row r="286" spans="1:6">
      <c r="A286" s="365"/>
      <c r="B286" s="366"/>
      <c r="C286" s="367"/>
      <c r="D286" s="368"/>
      <c r="E286" s="366"/>
      <c r="F286" s="364"/>
    </row>
    <row r="287" spans="1:6">
      <c r="A287" s="365"/>
      <c r="B287" s="366"/>
      <c r="C287" s="367"/>
      <c r="D287" s="368"/>
      <c r="E287" s="366"/>
      <c r="F287" s="364"/>
    </row>
    <row r="288" spans="1:6">
      <c r="A288" s="365"/>
      <c r="B288" s="366"/>
      <c r="C288" s="367"/>
      <c r="D288" s="368"/>
      <c r="E288" s="366"/>
      <c r="F288" s="364"/>
    </row>
    <row r="289" spans="1:6">
      <c r="A289" s="365"/>
      <c r="B289" s="366"/>
      <c r="C289" s="367"/>
      <c r="D289" s="368"/>
      <c r="E289" s="366"/>
      <c r="F289" s="364"/>
    </row>
    <row r="290" spans="1:6">
      <c r="A290" s="365"/>
      <c r="B290" s="366"/>
      <c r="C290" s="367"/>
      <c r="D290" s="368"/>
      <c r="E290" s="366"/>
      <c r="F290" s="364"/>
    </row>
    <row r="291" spans="1:6">
      <c r="A291" s="365"/>
      <c r="B291" s="366"/>
      <c r="C291" s="367"/>
      <c r="D291" s="368"/>
      <c r="E291" s="366"/>
      <c r="F291" s="364"/>
    </row>
    <row r="292" spans="1:6">
      <c r="A292" s="365"/>
      <c r="B292" s="366"/>
      <c r="C292" s="367"/>
      <c r="D292" s="368"/>
      <c r="E292" s="369"/>
      <c r="F292" s="364"/>
    </row>
    <row r="293" spans="1:6">
      <c r="A293" s="365"/>
      <c r="B293" s="366"/>
      <c r="C293" s="367"/>
      <c r="D293" s="368"/>
      <c r="E293" s="366"/>
      <c r="F293" s="364"/>
    </row>
    <row r="294" spans="1:6">
      <c r="A294" s="365"/>
      <c r="B294" s="370"/>
      <c r="C294" s="367"/>
      <c r="D294" s="368"/>
      <c r="E294" s="366"/>
      <c r="F294" s="372"/>
    </row>
    <row r="295" spans="1:6">
      <c r="A295" s="365"/>
      <c r="B295" s="370"/>
      <c r="C295" s="367"/>
      <c r="D295" s="368"/>
      <c r="E295" s="366"/>
      <c r="F295" s="372"/>
    </row>
    <row r="296" spans="1:6">
      <c r="A296" s="365"/>
      <c r="B296" s="370"/>
      <c r="C296" s="367"/>
      <c r="D296" s="368"/>
      <c r="E296" s="366"/>
      <c r="F296" s="372"/>
    </row>
    <row r="297" spans="1:6">
      <c r="A297" s="365"/>
      <c r="B297" s="370"/>
      <c r="C297" s="367"/>
      <c r="D297" s="368"/>
      <c r="E297" s="366"/>
      <c r="F297" s="372"/>
    </row>
    <row r="298" spans="1:6">
      <c r="A298" s="365"/>
      <c r="B298" s="370"/>
      <c r="C298" s="367"/>
      <c r="D298" s="368"/>
      <c r="E298" s="366"/>
      <c r="F298" s="372"/>
    </row>
    <row r="299" spans="1:6">
      <c r="A299" s="365"/>
      <c r="B299" s="366"/>
      <c r="C299" s="367"/>
      <c r="D299" s="368"/>
      <c r="E299" s="366"/>
      <c r="F299" s="372"/>
    </row>
    <row r="300" spans="1:6">
      <c r="A300" s="365"/>
      <c r="B300" s="366"/>
      <c r="C300" s="367"/>
      <c r="D300" s="368"/>
      <c r="E300" s="369"/>
      <c r="F300" s="364"/>
    </row>
    <row r="301" spans="1:6">
      <c r="A301" s="365"/>
      <c r="B301" s="366"/>
      <c r="C301" s="367"/>
      <c r="D301" s="368"/>
      <c r="E301" s="369"/>
      <c r="F301" s="364"/>
    </row>
    <row r="302" spans="1:6">
      <c r="A302" s="365"/>
      <c r="B302" s="366"/>
      <c r="C302" s="367"/>
      <c r="D302" s="368"/>
      <c r="E302" s="369"/>
      <c r="F302" s="364"/>
    </row>
    <row r="303" spans="1:6">
      <c r="A303" s="365"/>
      <c r="B303" s="366"/>
      <c r="C303" s="367"/>
      <c r="D303" s="368"/>
      <c r="E303" s="369"/>
      <c r="F303" s="364"/>
    </row>
    <row r="304" spans="1:6">
      <c r="A304" s="365"/>
      <c r="B304" s="366"/>
      <c r="C304" s="367"/>
      <c r="D304" s="368"/>
      <c r="E304" s="366"/>
      <c r="F304" s="364"/>
    </row>
    <row r="305" spans="1:6">
      <c r="A305" s="365"/>
      <c r="B305" s="366"/>
      <c r="C305" s="367"/>
      <c r="D305" s="368"/>
      <c r="E305" s="366"/>
      <c r="F305" s="364"/>
    </row>
    <row r="306" spans="1:6">
      <c r="A306" s="365"/>
      <c r="B306" s="366"/>
      <c r="C306" s="367"/>
      <c r="D306" s="368"/>
      <c r="E306" s="366"/>
      <c r="F306" s="364"/>
    </row>
    <row r="307" spans="1:6">
      <c r="A307" s="365"/>
      <c r="B307" s="366"/>
      <c r="C307" s="367"/>
      <c r="D307" s="368"/>
      <c r="E307" s="366"/>
      <c r="F307" s="364"/>
    </row>
    <row r="308" spans="1:6">
      <c r="A308" s="365"/>
      <c r="B308" s="366"/>
      <c r="C308" s="367"/>
      <c r="D308" s="368"/>
      <c r="E308" s="366"/>
      <c r="F308" s="364"/>
    </row>
    <row r="309" spans="1:6">
      <c r="A309" s="365"/>
      <c r="B309" s="366"/>
      <c r="C309" s="367"/>
      <c r="D309" s="368"/>
      <c r="E309" s="369"/>
      <c r="F309" s="364"/>
    </row>
    <row r="310" spans="1:6">
      <c r="A310" s="365"/>
      <c r="B310" s="366"/>
      <c r="C310" s="367"/>
      <c r="D310" s="368"/>
      <c r="E310" s="369"/>
      <c r="F310" s="364"/>
    </row>
    <row r="311" spans="1:6">
      <c r="A311" s="365"/>
      <c r="B311" s="366"/>
      <c r="C311" s="367"/>
      <c r="D311" s="368"/>
      <c r="E311" s="369"/>
      <c r="F311" s="364"/>
    </row>
    <row r="312" spans="1:6">
      <c r="A312" s="365"/>
      <c r="B312" s="366"/>
      <c r="C312" s="367"/>
      <c r="D312" s="368"/>
      <c r="E312" s="369"/>
      <c r="F312" s="364"/>
    </row>
    <row r="313" spans="1:6">
      <c r="A313" s="365"/>
      <c r="B313" s="366"/>
      <c r="C313" s="367"/>
      <c r="D313" s="368"/>
      <c r="E313" s="366"/>
      <c r="F313" s="364"/>
    </row>
    <row r="314" spans="1:6">
      <c r="A314" s="365"/>
      <c r="B314" s="366"/>
      <c r="C314" s="367"/>
      <c r="D314" s="368"/>
      <c r="E314" s="369"/>
      <c r="F314" s="364"/>
    </row>
    <row r="315" spans="1:6">
      <c r="A315" s="365"/>
      <c r="B315" s="366"/>
      <c r="C315" s="367"/>
      <c r="D315" s="368"/>
      <c r="E315" s="369"/>
      <c r="F315" s="364"/>
    </row>
    <row r="316" spans="1:6">
      <c r="A316" s="365"/>
      <c r="B316" s="366"/>
      <c r="C316" s="367"/>
      <c r="D316" s="368"/>
      <c r="E316" s="366"/>
      <c r="F316" s="364"/>
    </row>
    <row r="317" spans="1:6">
      <c r="A317" s="365"/>
      <c r="B317" s="366"/>
      <c r="C317" s="367"/>
      <c r="D317" s="368"/>
      <c r="E317" s="366"/>
      <c r="F317" s="364"/>
    </row>
    <row r="318" spans="1:6">
      <c r="A318" s="365"/>
      <c r="B318" s="366"/>
      <c r="C318" s="367"/>
      <c r="D318" s="368"/>
      <c r="E318" s="369"/>
      <c r="F318" s="364"/>
    </row>
    <row r="319" spans="1:6">
      <c r="A319" s="365"/>
      <c r="B319" s="366"/>
      <c r="C319" s="367"/>
      <c r="D319" s="368"/>
      <c r="E319" s="369"/>
      <c r="F319" s="364"/>
    </row>
    <row r="320" spans="1:6">
      <c r="A320" s="365"/>
      <c r="B320" s="366"/>
      <c r="C320" s="367"/>
      <c r="D320" s="368"/>
      <c r="E320" s="366"/>
      <c r="F320" s="364"/>
    </row>
    <row r="321" spans="1:6">
      <c r="A321" s="365"/>
      <c r="B321" s="366"/>
      <c r="C321" s="367"/>
      <c r="D321" s="368"/>
      <c r="E321" s="369"/>
      <c r="F321" s="364"/>
    </row>
    <row r="322" spans="1:6">
      <c r="A322" s="365"/>
      <c r="B322" s="366"/>
      <c r="C322" s="367"/>
      <c r="D322" s="368"/>
      <c r="E322" s="366"/>
      <c r="F322" s="364"/>
    </row>
    <row r="323" spans="1:6">
      <c r="A323" s="365"/>
      <c r="B323" s="366"/>
      <c r="C323" s="367"/>
      <c r="D323" s="368"/>
      <c r="E323" s="371"/>
      <c r="F323" s="372"/>
    </row>
    <row r="324" spans="1:6">
      <c r="A324" s="365"/>
      <c r="B324" s="366"/>
      <c r="C324" s="367"/>
      <c r="D324" s="368"/>
      <c r="E324" s="369"/>
      <c r="F324" s="364"/>
    </row>
    <row r="325" spans="1:6">
      <c r="A325" s="365"/>
      <c r="B325" s="366"/>
      <c r="C325" s="367"/>
      <c r="D325" s="368"/>
      <c r="E325" s="369"/>
      <c r="F325" s="364"/>
    </row>
    <row r="326" spans="1:6">
      <c r="A326" s="365"/>
      <c r="B326" s="366"/>
      <c r="C326" s="367"/>
      <c r="D326" s="368"/>
      <c r="E326" s="369"/>
      <c r="F326" s="364"/>
    </row>
    <row r="327" spans="1:6">
      <c r="A327" s="365"/>
      <c r="B327" s="370"/>
      <c r="C327" s="367"/>
      <c r="D327" s="368"/>
      <c r="E327" s="366"/>
      <c r="F327" s="372"/>
    </row>
    <row r="328" spans="1:6">
      <c r="A328" s="365"/>
      <c r="B328" s="370"/>
      <c r="C328" s="367"/>
      <c r="D328" s="368"/>
      <c r="E328" s="366"/>
      <c r="F328" s="372"/>
    </row>
    <row r="329" spans="1:6">
      <c r="A329" s="365"/>
      <c r="B329" s="370"/>
      <c r="C329" s="367"/>
      <c r="D329" s="368"/>
      <c r="E329" s="366"/>
      <c r="F329" s="372"/>
    </row>
    <row r="330" spans="1:6">
      <c r="A330" s="413"/>
      <c r="B330" s="413"/>
      <c r="C330" s="413"/>
      <c r="D330" s="413"/>
      <c r="E330" s="413"/>
      <c r="F330" s="413"/>
    </row>
    <row r="331" spans="1:6">
      <c r="A331" s="313"/>
      <c r="B331" s="314"/>
      <c r="C331" s="315"/>
      <c r="D331" s="313"/>
      <c r="E331" s="314"/>
      <c r="F331" s="364"/>
    </row>
    <row r="332" spans="1:6">
      <c r="A332" s="365"/>
      <c r="B332" s="370"/>
      <c r="C332" s="367"/>
      <c r="D332" s="368"/>
      <c r="E332" s="366"/>
      <c r="F332" s="372"/>
    </row>
    <row r="333" spans="1:6">
      <c r="A333" s="365"/>
      <c r="B333" s="366"/>
      <c r="C333" s="367"/>
      <c r="D333" s="368"/>
      <c r="E333" s="366"/>
      <c r="F333" s="364"/>
    </row>
    <row r="334" spans="1:6">
      <c r="A334" s="365"/>
      <c r="B334" s="370"/>
      <c r="C334" s="367"/>
      <c r="D334" s="368"/>
      <c r="E334" s="371"/>
      <c r="F334" s="372"/>
    </row>
    <row r="335" spans="1:6">
      <c r="A335" s="365"/>
      <c r="B335" s="366"/>
      <c r="C335" s="367"/>
      <c r="D335" s="368"/>
      <c r="E335" s="366"/>
      <c r="F335" s="364"/>
    </row>
    <row r="336" spans="1:6">
      <c r="A336" s="365"/>
      <c r="B336" s="366"/>
      <c r="C336" s="367"/>
      <c r="D336" s="368"/>
      <c r="E336" s="366"/>
      <c r="F336" s="364"/>
    </row>
    <row r="337" spans="1:6">
      <c r="A337" s="365"/>
      <c r="B337" s="366"/>
      <c r="C337" s="367"/>
      <c r="D337" s="368"/>
      <c r="E337" s="366"/>
      <c r="F337" s="364"/>
    </row>
    <row r="338" spans="1:6">
      <c r="A338" s="365"/>
      <c r="B338" s="366"/>
      <c r="C338" s="367"/>
      <c r="D338" s="368"/>
      <c r="E338" s="366"/>
      <c r="F338" s="364"/>
    </row>
    <row r="339" spans="1:6">
      <c r="A339" s="365"/>
      <c r="B339" s="366"/>
      <c r="C339" s="367"/>
      <c r="D339" s="368"/>
      <c r="E339" s="366"/>
      <c r="F339" s="364"/>
    </row>
    <row r="340" spans="1:6">
      <c r="A340" s="365"/>
      <c r="B340" s="366"/>
      <c r="C340" s="367"/>
      <c r="D340" s="368"/>
      <c r="E340" s="366"/>
      <c r="F340" s="364"/>
    </row>
    <row r="341" spans="1:6">
      <c r="A341" s="365"/>
      <c r="B341" s="366"/>
      <c r="C341" s="367"/>
      <c r="D341" s="368"/>
      <c r="E341" s="366"/>
      <c r="F341" s="364"/>
    </row>
    <row r="342" spans="1:6">
      <c r="A342" s="365"/>
      <c r="B342" s="366"/>
      <c r="C342" s="367"/>
      <c r="D342" s="368"/>
      <c r="E342" s="366"/>
      <c r="F342" s="364"/>
    </row>
    <row r="343" spans="1:6">
      <c r="A343" s="365"/>
      <c r="B343" s="370"/>
      <c r="C343" s="367"/>
      <c r="D343" s="368"/>
      <c r="E343" s="366"/>
      <c r="F343" s="372"/>
    </row>
    <row r="344" spans="1:6">
      <c r="A344" s="365"/>
      <c r="B344" s="366"/>
      <c r="C344" s="367"/>
      <c r="D344" s="368"/>
      <c r="E344" s="366"/>
      <c r="F344" s="364"/>
    </row>
    <row r="345" spans="1:6">
      <c r="A345" s="365"/>
      <c r="B345" s="366"/>
      <c r="C345" s="367"/>
      <c r="D345" s="368"/>
      <c r="E345" s="366"/>
      <c r="F345" s="364"/>
    </row>
    <row r="346" spans="1:6">
      <c r="A346" s="365"/>
      <c r="B346" s="366"/>
      <c r="C346" s="367"/>
      <c r="D346" s="368"/>
      <c r="E346" s="366"/>
      <c r="F346" s="364"/>
    </row>
    <row r="347" spans="1:6">
      <c r="A347" s="365"/>
      <c r="B347" s="366"/>
      <c r="C347" s="367"/>
      <c r="D347" s="368"/>
      <c r="E347" s="366"/>
      <c r="F347" s="364"/>
    </row>
    <row r="348" spans="1:6">
      <c r="A348" s="365"/>
      <c r="B348" s="366"/>
      <c r="C348" s="367"/>
      <c r="D348" s="368"/>
      <c r="E348" s="366"/>
      <c r="F348" s="364"/>
    </row>
    <row r="349" spans="1:6">
      <c r="A349" s="365"/>
      <c r="B349" s="370"/>
      <c r="C349" s="367"/>
      <c r="D349" s="368"/>
      <c r="E349" s="366"/>
      <c r="F349" s="372"/>
    </row>
    <row r="350" spans="1:6">
      <c r="A350" s="365"/>
      <c r="B350" s="366"/>
      <c r="C350" s="367"/>
      <c r="D350" s="368"/>
      <c r="E350" s="366"/>
      <c r="F350" s="372"/>
    </row>
    <row r="351" spans="1:6">
      <c r="A351" s="365"/>
      <c r="B351" s="370"/>
      <c r="C351" s="367"/>
      <c r="D351" s="368"/>
      <c r="E351" s="366"/>
      <c r="F351" s="372"/>
    </row>
    <row r="352" spans="1:6">
      <c r="A352" s="365"/>
      <c r="B352" s="370"/>
      <c r="C352" s="367"/>
      <c r="D352" s="368"/>
      <c r="E352" s="366"/>
      <c r="F352" s="372"/>
    </row>
    <row r="353" spans="1:6">
      <c r="A353" s="365"/>
      <c r="B353" s="370"/>
      <c r="C353" s="367"/>
      <c r="D353" s="368"/>
      <c r="E353" s="366"/>
      <c r="F353" s="372"/>
    </row>
    <row r="354" spans="1:6">
      <c r="A354" s="365"/>
      <c r="B354" s="370"/>
      <c r="C354" s="367"/>
      <c r="D354" s="368"/>
      <c r="E354" s="366"/>
      <c r="F354" s="372"/>
    </row>
    <row r="355" spans="1:6">
      <c r="A355" s="365"/>
      <c r="B355" s="370"/>
      <c r="C355" s="367"/>
      <c r="D355" s="368"/>
      <c r="E355" s="366"/>
      <c r="F355" s="372"/>
    </row>
    <row r="356" spans="1:6">
      <c r="A356" s="365"/>
      <c r="B356" s="366"/>
      <c r="C356" s="367"/>
      <c r="D356" s="368"/>
      <c r="E356" s="366"/>
      <c r="F356" s="372"/>
    </row>
    <row r="357" spans="1:6">
      <c r="A357" s="365"/>
      <c r="B357" s="370"/>
      <c r="C357" s="367"/>
      <c r="D357" s="368"/>
      <c r="E357" s="366"/>
      <c r="F357" s="372"/>
    </row>
    <row r="358" spans="1:6">
      <c r="A358" s="365"/>
      <c r="B358" s="370"/>
      <c r="C358" s="367"/>
      <c r="D358" s="368"/>
      <c r="E358" s="366"/>
      <c r="F358" s="372"/>
    </row>
    <row r="359" spans="1:6">
      <c r="A359" s="365"/>
      <c r="B359" s="370"/>
      <c r="C359" s="367"/>
      <c r="D359" s="368"/>
      <c r="E359" s="366"/>
      <c r="F359" s="372"/>
    </row>
    <row r="360" spans="1:6">
      <c r="A360" s="365"/>
      <c r="B360" s="370"/>
      <c r="C360" s="367"/>
      <c r="D360" s="368"/>
      <c r="E360" s="366"/>
      <c r="F360" s="372"/>
    </row>
    <row r="361" spans="1:6">
      <c r="A361" s="365"/>
      <c r="B361" s="370"/>
      <c r="C361" s="367"/>
      <c r="D361" s="368"/>
      <c r="E361" s="366"/>
      <c r="F361" s="372"/>
    </row>
    <row r="362" spans="1:6">
      <c r="A362" s="365"/>
      <c r="B362" s="366"/>
      <c r="C362" s="367"/>
      <c r="D362" s="368"/>
      <c r="E362" s="366"/>
      <c r="F362" s="372"/>
    </row>
    <row r="363" spans="1:6">
      <c r="A363" s="365"/>
      <c r="B363" s="366"/>
      <c r="C363" s="367"/>
      <c r="D363" s="368"/>
      <c r="E363" s="366"/>
      <c r="F363" s="372"/>
    </row>
    <row r="364" spans="1:6">
      <c r="A364" s="365"/>
      <c r="B364" s="370"/>
      <c r="C364" s="367"/>
      <c r="D364" s="368"/>
      <c r="E364" s="366"/>
      <c r="F364" s="372"/>
    </row>
    <row r="365" spans="1:6">
      <c r="A365" s="365"/>
      <c r="B365" s="370"/>
      <c r="C365" s="367"/>
      <c r="D365" s="368"/>
      <c r="E365" s="366"/>
      <c r="F365" s="372"/>
    </row>
    <row r="366" spans="1:6">
      <c r="A366" s="365"/>
      <c r="B366" s="370"/>
      <c r="C366" s="367"/>
      <c r="D366" s="368"/>
      <c r="E366" s="366"/>
      <c r="F366" s="372"/>
    </row>
    <row r="367" spans="1:6">
      <c r="A367" s="365"/>
      <c r="B367" s="370"/>
      <c r="C367" s="367"/>
      <c r="D367" s="368"/>
      <c r="E367" s="366"/>
      <c r="F367" s="372"/>
    </row>
    <row r="368" spans="1:6">
      <c r="A368" s="365"/>
      <c r="B368" s="370"/>
      <c r="C368" s="367"/>
      <c r="D368" s="368"/>
      <c r="E368" s="366"/>
      <c r="F368" s="372"/>
    </row>
    <row r="369" spans="1:6">
      <c r="A369" s="365"/>
      <c r="B369" s="366"/>
      <c r="C369" s="367"/>
      <c r="D369" s="368"/>
      <c r="E369" s="366"/>
      <c r="F369" s="372"/>
    </row>
    <row r="370" spans="1:6">
      <c r="A370" s="365"/>
      <c r="B370" s="370"/>
      <c r="C370" s="367"/>
      <c r="D370" s="368"/>
      <c r="E370" s="366"/>
      <c r="F370" s="372"/>
    </row>
    <row r="371" spans="1:6">
      <c r="A371" s="365"/>
      <c r="B371" s="370"/>
      <c r="C371" s="367"/>
      <c r="D371" s="368"/>
      <c r="E371" s="366"/>
      <c r="F371" s="372"/>
    </row>
    <row r="372" spans="1:6">
      <c r="A372" s="365"/>
      <c r="B372" s="366"/>
      <c r="C372" s="367"/>
      <c r="D372" s="368"/>
      <c r="E372" s="366"/>
      <c r="F372" s="364"/>
    </row>
    <row r="373" spans="1:6">
      <c r="A373" s="365"/>
      <c r="B373" s="366"/>
      <c r="C373" s="367"/>
      <c r="D373" s="368"/>
      <c r="E373" s="366"/>
      <c r="F373" s="364"/>
    </row>
    <row r="374" spans="1:6">
      <c r="A374" s="365"/>
      <c r="B374" s="366"/>
      <c r="C374" s="367"/>
      <c r="D374" s="368"/>
      <c r="E374" s="366"/>
      <c r="F374" s="364"/>
    </row>
    <row r="375" spans="1:6">
      <c r="A375" s="365"/>
      <c r="B375" s="366"/>
      <c r="C375" s="367"/>
      <c r="D375" s="368"/>
      <c r="E375" s="366"/>
      <c r="F375" s="364"/>
    </row>
    <row r="376" spans="1:6">
      <c r="A376" s="413"/>
      <c r="B376" s="413"/>
      <c r="C376" s="413"/>
      <c r="D376" s="413"/>
      <c r="E376" s="413"/>
      <c r="F376" s="413"/>
    </row>
    <row r="377" spans="1:6">
      <c r="A377" s="313"/>
      <c r="B377" s="314"/>
      <c r="C377" s="315"/>
      <c r="D377" s="313"/>
      <c r="E377" s="314"/>
      <c r="F377" s="364"/>
    </row>
    <row r="378" spans="1:6">
      <c r="A378" s="365"/>
      <c r="B378" s="366"/>
      <c r="C378" s="367"/>
      <c r="D378" s="368"/>
      <c r="E378" s="366"/>
      <c r="F378" s="364"/>
    </row>
    <row r="379" spans="1:6">
      <c r="A379" s="365"/>
      <c r="B379" s="366"/>
      <c r="C379" s="367"/>
      <c r="D379" s="368"/>
      <c r="E379" s="366"/>
      <c r="F379" s="364"/>
    </row>
    <row r="380" spans="1:6">
      <c r="A380" s="365"/>
      <c r="B380" s="366"/>
      <c r="C380" s="367"/>
      <c r="D380" s="368"/>
      <c r="E380" s="366"/>
      <c r="F380" s="364"/>
    </row>
    <row r="381" spans="1:6">
      <c r="A381" s="365"/>
      <c r="B381" s="366"/>
      <c r="C381" s="367"/>
      <c r="D381" s="368"/>
      <c r="E381" s="366"/>
      <c r="F381" s="364"/>
    </row>
    <row r="382" spans="1:6">
      <c r="A382" s="365"/>
      <c r="B382" s="370"/>
      <c r="C382" s="367"/>
      <c r="D382" s="368"/>
      <c r="E382" s="366"/>
      <c r="F382" s="372"/>
    </row>
    <row r="383" spans="1:6">
      <c r="A383" s="365"/>
      <c r="B383" s="370"/>
      <c r="C383" s="367"/>
      <c r="D383" s="368"/>
      <c r="E383" s="366"/>
      <c r="F383" s="372"/>
    </row>
    <row r="384" spans="1:6">
      <c r="A384" s="365"/>
      <c r="B384" s="370"/>
      <c r="C384" s="367"/>
      <c r="D384" s="368"/>
      <c r="E384" s="366"/>
      <c r="F384" s="372"/>
    </row>
    <row r="385" spans="1:6">
      <c r="A385" s="365"/>
      <c r="B385" s="366"/>
      <c r="C385" s="367"/>
      <c r="D385" s="368"/>
      <c r="E385" s="366"/>
      <c r="F385" s="372"/>
    </row>
    <row r="386" spans="1:6">
      <c r="A386" s="365"/>
      <c r="B386" s="370"/>
      <c r="C386" s="367"/>
      <c r="D386" s="368"/>
      <c r="E386" s="366"/>
      <c r="F386" s="372"/>
    </row>
    <row r="387" spans="1:6">
      <c r="A387" s="365"/>
      <c r="B387" s="370"/>
      <c r="C387" s="367"/>
      <c r="D387" s="368"/>
      <c r="E387" s="366"/>
      <c r="F387" s="372"/>
    </row>
    <row r="388" spans="1:6">
      <c r="A388" s="365"/>
      <c r="B388" s="370"/>
      <c r="C388" s="367"/>
      <c r="D388" s="368"/>
      <c r="E388" s="366"/>
      <c r="F388" s="372"/>
    </row>
    <row r="389" spans="1:6">
      <c r="A389" s="365"/>
      <c r="B389" s="370"/>
      <c r="C389" s="367"/>
      <c r="D389" s="368"/>
      <c r="E389" s="366"/>
      <c r="F389" s="372"/>
    </row>
    <row r="390" spans="1:6">
      <c r="A390" s="365"/>
      <c r="B390" s="370"/>
      <c r="C390" s="367"/>
      <c r="D390" s="368"/>
      <c r="E390" s="366"/>
      <c r="F390" s="372"/>
    </row>
    <row r="391" spans="1:6">
      <c r="A391" s="365"/>
      <c r="B391" s="366"/>
      <c r="C391" s="367"/>
      <c r="D391" s="368"/>
      <c r="E391" s="366"/>
      <c r="F391" s="372"/>
    </row>
    <row r="392" spans="1:6">
      <c r="A392" s="365"/>
      <c r="B392" s="370"/>
      <c r="C392" s="367"/>
      <c r="D392" s="368"/>
      <c r="E392" s="366"/>
      <c r="F392" s="372"/>
    </row>
    <row r="393" spans="1:6">
      <c r="A393" s="365"/>
      <c r="B393" s="370"/>
      <c r="C393" s="367"/>
      <c r="D393" s="368"/>
      <c r="E393" s="366"/>
      <c r="F393" s="372"/>
    </row>
    <row r="394" spans="1:6">
      <c r="A394" s="365"/>
      <c r="B394" s="370"/>
      <c r="C394" s="367"/>
      <c r="D394" s="368"/>
      <c r="E394" s="366"/>
      <c r="F394" s="372"/>
    </row>
    <row r="395" spans="1:6">
      <c r="A395" s="365"/>
      <c r="B395" s="370"/>
      <c r="C395" s="367"/>
      <c r="D395" s="368"/>
      <c r="E395" s="366"/>
      <c r="F395" s="372"/>
    </row>
    <row r="396" spans="1:6">
      <c r="A396" s="365"/>
      <c r="B396" s="370"/>
      <c r="C396" s="367"/>
      <c r="D396" s="368"/>
      <c r="E396" s="366"/>
      <c r="F396" s="372"/>
    </row>
    <row r="397" spans="1:6">
      <c r="A397" s="365"/>
      <c r="B397" s="366"/>
      <c r="C397" s="367"/>
      <c r="D397" s="368"/>
      <c r="E397" s="366"/>
      <c r="F397" s="372"/>
    </row>
    <row r="398" spans="1:6">
      <c r="A398" s="365"/>
      <c r="B398" s="370"/>
      <c r="C398" s="367"/>
      <c r="D398" s="368"/>
      <c r="E398" s="366"/>
      <c r="F398" s="372"/>
    </row>
    <row r="399" spans="1:6">
      <c r="A399" s="365"/>
      <c r="B399" s="370"/>
      <c r="C399" s="367"/>
      <c r="D399" s="368"/>
      <c r="E399" s="366"/>
      <c r="F399" s="372"/>
    </row>
    <row r="400" spans="1:6">
      <c r="A400" s="365"/>
      <c r="B400" s="370"/>
      <c r="C400" s="367"/>
      <c r="D400" s="368"/>
      <c r="E400" s="366"/>
      <c r="F400" s="372"/>
    </row>
    <row r="401" spans="1:6">
      <c r="A401" s="365"/>
      <c r="B401" s="370"/>
      <c r="C401" s="367"/>
      <c r="D401" s="368"/>
      <c r="E401" s="366"/>
      <c r="F401" s="372"/>
    </row>
    <row r="402" spans="1:6">
      <c r="A402" s="365"/>
      <c r="B402" s="370"/>
      <c r="C402" s="367"/>
      <c r="D402" s="368"/>
      <c r="E402" s="366"/>
      <c r="F402" s="372"/>
    </row>
    <row r="403" spans="1:6">
      <c r="A403" s="365"/>
      <c r="B403" s="366"/>
      <c r="C403" s="367"/>
      <c r="D403" s="368"/>
      <c r="E403" s="366"/>
      <c r="F403" s="372"/>
    </row>
    <row r="404" spans="1:6">
      <c r="A404" s="365"/>
      <c r="B404" s="366"/>
      <c r="C404" s="367"/>
      <c r="D404" s="368"/>
      <c r="E404" s="366"/>
      <c r="F404" s="372"/>
    </row>
    <row r="405" spans="1:6">
      <c r="A405" s="365"/>
      <c r="B405" s="370"/>
      <c r="C405" s="367"/>
      <c r="D405" s="368"/>
      <c r="E405" s="366"/>
      <c r="F405" s="372"/>
    </row>
    <row r="406" spans="1:6">
      <c r="A406" s="365"/>
      <c r="B406" s="370"/>
      <c r="C406" s="367"/>
      <c r="D406" s="368"/>
      <c r="E406" s="366"/>
      <c r="F406" s="372"/>
    </row>
    <row r="407" spans="1:6">
      <c r="A407" s="365"/>
      <c r="B407" s="370"/>
      <c r="C407" s="367"/>
      <c r="D407" s="368"/>
      <c r="E407" s="366"/>
      <c r="F407" s="372"/>
    </row>
    <row r="408" spans="1:6">
      <c r="A408" s="365"/>
      <c r="B408" s="370"/>
      <c r="C408" s="367"/>
      <c r="D408" s="368"/>
      <c r="E408" s="366"/>
      <c r="F408" s="372"/>
    </row>
    <row r="409" spans="1:6">
      <c r="A409" s="365"/>
      <c r="B409" s="370"/>
      <c r="C409" s="367"/>
      <c r="D409" s="368"/>
      <c r="E409" s="366"/>
      <c r="F409" s="372"/>
    </row>
    <row r="410" spans="1:6">
      <c r="A410" s="365"/>
      <c r="B410" s="366"/>
      <c r="C410" s="367"/>
      <c r="D410" s="368"/>
      <c r="E410" s="366"/>
      <c r="F410" s="372"/>
    </row>
    <row r="411" spans="1:6">
      <c r="A411" s="365"/>
      <c r="B411" s="370"/>
      <c r="C411" s="367"/>
      <c r="D411" s="368"/>
      <c r="E411" s="366"/>
      <c r="F411" s="372"/>
    </row>
    <row r="412" spans="1:6">
      <c r="A412" s="365"/>
      <c r="B412" s="370"/>
      <c r="C412" s="367"/>
      <c r="D412" s="368"/>
      <c r="E412" s="366"/>
      <c r="F412" s="372"/>
    </row>
    <row r="413" spans="1:6">
      <c r="A413" s="365"/>
      <c r="B413" s="370"/>
      <c r="C413" s="367"/>
      <c r="D413" s="368"/>
      <c r="E413" s="366"/>
      <c r="F413" s="372"/>
    </row>
    <row r="414" spans="1:6">
      <c r="A414" s="365"/>
      <c r="B414" s="370"/>
      <c r="C414" s="367"/>
      <c r="D414" s="368"/>
      <c r="E414" s="366"/>
      <c r="F414" s="372"/>
    </row>
    <row r="415" spans="1:6">
      <c r="A415" s="413"/>
      <c r="B415" s="413"/>
      <c r="C415" s="413"/>
      <c r="D415" s="413"/>
      <c r="E415" s="413"/>
      <c r="F415" s="413"/>
    </row>
    <row r="416" spans="1:6">
      <c r="A416" s="313"/>
      <c r="B416" s="314"/>
      <c r="C416" s="315"/>
      <c r="D416" s="313"/>
      <c r="E416" s="314"/>
      <c r="F416" s="364"/>
    </row>
    <row r="417" spans="1:6">
      <c r="A417" s="365"/>
      <c r="B417" s="370"/>
      <c r="C417" s="367"/>
      <c r="D417" s="368"/>
      <c r="E417" s="366"/>
      <c r="F417" s="372"/>
    </row>
    <row r="418" spans="1:6">
      <c r="A418" s="365"/>
      <c r="B418" s="370"/>
      <c r="C418" s="367"/>
      <c r="D418" s="368"/>
      <c r="E418" s="366"/>
      <c r="F418" s="372"/>
    </row>
    <row r="419" spans="1:6">
      <c r="A419" s="365"/>
      <c r="B419" s="370"/>
      <c r="C419" s="367"/>
      <c r="D419" s="368"/>
      <c r="E419" s="366"/>
      <c r="F419" s="372"/>
    </row>
    <row r="420" spans="1:6">
      <c r="A420" s="365"/>
      <c r="B420" s="370"/>
      <c r="C420" s="367"/>
      <c r="D420" s="368"/>
      <c r="E420" s="366"/>
      <c r="F420" s="372"/>
    </row>
    <row r="421" spans="1:6">
      <c r="A421" s="365"/>
      <c r="B421" s="370"/>
      <c r="C421" s="367"/>
      <c r="D421" s="368"/>
      <c r="E421" s="366"/>
      <c r="F421" s="372"/>
    </row>
    <row r="422" spans="1:6">
      <c r="A422" s="365"/>
      <c r="B422" s="366"/>
      <c r="C422" s="367"/>
      <c r="D422" s="368"/>
      <c r="E422" s="366"/>
      <c r="F422" s="372"/>
    </row>
    <row r="423" spans="1:6">
      <c r="A423" s="365"/>
      <c r="B423" s="370"/>
      <c r="C423" s="367"/>
      <c r="D423" s="368"/>
      <c r="E423" s="366"/>
      <c r="F423" s="372"/>
    </row>
    <row r="424" spans="1:6">
      <c r="A424" s="365"/>
      <c r="B424" s="370"/>
      <c r="C424" s="367"/>
      <c r="D424" s="368"/>
      <c r="E424" s="366"/>
      <c r="F424" s="372"/>
    </row>
    <row r="425" spans="1:6">
      <c r="A425" s="365"/>
      <c r="B425" s="370"/>
      <c r="C425" s="367"/>
      <c r="D425" s="368"/>
      <c r="E425" s="366"/>
      <c r="F425" s="372"/>
    </row>
    <row r="426" spans="1:6">
      <c r="A426" s="365"/>
      <c r="B426" s="370"/>
      <c r="C426" s="367"/>
      <c r="D426" s="368"/>
      <c r="E426" s="366"/>
      <c r="F426" s="372"/>
    </row>
    <row r="427" spans="1:6">
      <c r="A427" s="365"/>
      <c r="B427" s="370"/>
      <c r="C427" s="367"/>
      <c r="D427" s="368"/>
      <c r="E427" s="366"/>
      <c r="F427" s="372"/>
    </row>
    <row r="428" spans="1:6">
      <c r="A428" s="365"/>
      <c r="B428" s="366"/>
      <c r="C428" s="367"/>
      <c r="D428" s="368"/>
      <c r="E428" s="366"/>
      <c r="F428" s="372"/>
    </row>
    <row r="429" spans="1:6">
      <c r="A429" s="365"/>
      <c r="B429" s="370"/>
      <c r="C429" s="367"/>
      <c r="D429" s="368"/>
      <c r="E429" s="366"/>
      <c r="F429" s="372"/>
    </row>
    <row r="430" spans="1:6">
      <c r="A430" s="365"/>
      <c r="B430" s="370"/>
      <c r="C430" s="367"/>
      <c r="D430" s="368"/>
      <c r="E430" s="366"/>
      <c r="F430" s="372"/>
    </row>
    <row r="431" spans="1:6">
      <c r="A431" s="365"/>
      <c r="B431" s="370"/>
      <c r="C431" s="367"/>
      <c r="D431" s="368"/>
      <c r="E431" s="366"/>
      <c r="F431" s="372"/>
    </row>
    <row r="432" spans="1:6">
      <c r="A432" s="365"/>
      <c r="B432" s="370"/>
      <c r="C432" s="367"/>
      <c r="D432" s="368"/>
      <c r="E432" s="366"/>
      <c r="F432" s="372"/>
    </row>
    <row r="433" spans="1:6">
      <c r="A433" s="365"/>
      <c r="B433" s="370"/>
      <c r="C433" s="367"/>
      <c r="D433" s="368"/>
      <c r="E433" s="366"/>
      <c r="F433" s="372"/>
    </row>
    <row r="434" spans="1:6">
      <c r="A434" s="365"/>
      <c r="B434" s="366"/>
      <c r="C434" s="367"/>
      <c r="D434" s="368"/>
      <c r="E434" s="366"/>
      <c r="F434" s="372"/>
    </row>
    <row r="435" spans="1:6">
      <c r="A435" s="365"/>
      <c r="B435" s="370"/>
      <c r="C435" s="367"/>
      <c r="D435" s="368"/>
      <c r="E435" s="366"/>
      <c r="F435" s="372"/>
    </row>
    <row r="436" spans="1:6">
      <c r="A436" s="365"/>
      <c r="B436" s="370"/>
      <c r="C436" s="367"/>
      <c r="D436" s="368"/>
      <c r="E436" s="366"/>
      <c r="F436" s="372"/>
    </row>
    <row r="437" spans="1:6">
      <c r="A437" s="365"/>
      <c r="B437" s="370"/>
      <c r="C437" s="367"/>
      <c r="D437" s="368"/>
      <c r="E437" s="366"/>
      <c r="F437" s="372"/>
    </row>
    <row r="438" spans="1:6">
      <c r="A438" s="365"/>
      <c r="B438" s="370"/>
      <c r="C438" s="367"/>
      <c r="D438" s="368"/>
      <c r="E438" s="366"/>
      <c r="F438" s="372"/>
    </row>
    <row r="439" spans="1:6">
      <c r="A439" s="365"/>
      <c r="B439" s="370"/>
      <c r="C439" s="367"/>
      <c r="D439" s="368"/>
      <c r="E439" s="366"/>
      <c r="F439" s="372"/>
    </row>
    <row r="440" spans="1:6">
      <c r="A440" s="365"/>
      <c r="B440" s="366"/>
      <c r="C440" s="367"/>
      <c r="D440" s="368"/>
      <c r="E440" s="366"/>
      <c r="F440" s="372"/>
    </row>
    <row r="441" spans="1:6">
      <c r="A441" s="365"/>
      <c r="B441" s="366"/>
      <c r="C441" s="367"/>
      <c r="D441" s="368"/>
      <c r="E441" s="366"/>
      <c r="F441" s="372"/>
    </row>
    <row r="442" spans="1:6">
      <c r="A442" s="365"/>
      <c r="B442" s="370"/>
      <c r="C442" s="367"/>
      <c r="D442" s="368"/>
      <c r="E442" s="366"/>
      <c r="F442" s="372"/>
    </row>
    <row r="443" spans="1:6">
      <c r="A443" s="365"/>
      <c r="B443" s="370"/>
      <c r="C443" s="367"/>
      <c r="D443" s="368"/>
      <c r="E443" s="366"/>
      <c r="F443" s="372"/>
    </row>
    <row r="444" spans="1:6">
      <c r="A444" s="365"/>
      <c r="B444" s="370"/>
      <c r="C444" s="367"/>
      <c r="D444" s="368"/>
      <c r="E444" s="366"/>
      <c r="F444" s="372"/>
    </row>
    <row r="445" spans="1:6">
      <c r="A445" s="365"/>
      <c r="B445" s="370"/>
      <c r="C445" s="367"/>
      <c r="D445" s="368"/>
      <c r="E445" s="366"/>
      <c r="F445" s="372"/>
    </row>
    <row r="446" spans="1:6">
      <c r="A446" s="365"/>
      <c r="B446" s="370"/>
      <c r="C446" s="367"/>
      <c r="D446" s="368"/>
      <c r="E446" s="366"/>
      <c r="F446" s="372"/>
    </row>
    <row r="447" spans="1:6">
      <c r="A447" s="365"/>
      <c r="B447" s="366"/>
      <c r="C447" s="367"/>
      <c r="D447" s="368"/>
      <c r="E447" s="366"/>
      <c r="F447" s="372"/>
    </row>
    <row r="448" spans="1:6">
      <c r="A448" s="365"/>
      <c r="B448" s="370"/>
      <c r="C448" s="367"/>
      <c r="D448" s="368"/>
      <c r="E448" s="366"/>
      <c r="F448" s="372"/>
    </row>
    <row r="449" spans="1:6">
      <c r="A449" s="365"/>
      <c r="B449" s="366"/>
      <c r="C449" s="367"/>
      <c r="D449" s="368"/>
      <c r="E449" s="369"/>
      <c r="F449" s="364"/>
    </row>
    <row r="450" spans="1:6">
      <c r="A450" s="365"/>
      <c r="B450" s="366"/>
      <c r="C450" s="367"/>
      <c r="D450" s="368"/>
      <c r="E450" s="369"/>
      <c r="F450" s="364"/>
    </row>
    <row r="451" spans="1:6">
      <c r="A451" s="365"/>
      <c r="B451" s="366"/>
      <c r="C451" s="367"/>
      <c r="D451" s="368"/>
      <c r="E451" s="369"/>
      <c r="F451" s="364"/>
    </row>
    <row r="452" spans="1:6">
      <c r="A452" s="365"/>
      <c r="B452" s="366"/>
      <c r="C452" s="367"/>
      <c r="D452" s="368"/>
      <c r="E452" s="369"/>
      <c r="F452" s="364"/>
    </row>
    <row r="453" spans="1:6">
      <c r="A453" s="365"/>
      <c r="B453" s="366"/>
      <c r="C453" s="367"/>
      <c r="D453" s="368"/>
      <c r="E453" s="369"/>
      <c r="F453" s="364"/>
    </row>
    <row r="454" spans="1:6">
      <c r="A454" s="365"/>
      <c r="B454" s="366"/>
      <c r="C454" s="367"/>
      <c r="D454" s="368"/>
      <c r="E454" s="369"/>
      <c r="F454" s="364"/>
    </row>
    <row r="455" spans="1:6">
      <c r="A455" s="413"/>
      <c r="B455" s="413"/>
      <c r="C455" s="413"/>
      <c r="D455" s="413"/>
      <c r="E455" s="413"/>
      <c r="F455" s="413"/>
    </row>
    <row r="456" spans="1:6">
      <c r="A456" s="313"/>
      <c r="B456" s="314"/>
      <c r="C456" s="315"/>
      <c r="D456" s="313"/>
      <c r="E456" s="314"/>
      <c r="F456" s="364"/>
    </row>
    <row r="457" spans="1:6">
      <c r="A457" s="365"/>
      <c r="B457" s="366"/>
      <c r="C457" s="367"/>
      <c r="D457" s="368"/>
      <c r="E457" s="369"/>
      <c r="F457" s="364"/>
    </row>
    <row r="458" spans="1:6">
      <c r="A458" s="365"/>
      <c r="B458" s="366"/>
      <c r="C458" s="367"/>
      <c r="D458" s="368"/>
      <c r="E458" s="369"/>
      <c r="F458" s="364"/>
    </row>
    <row r="459" spans="1:6">
      <c r="A459" s="365"/>
      <c r="B459" s="366"/>
      <c r="C459" s="367"/>
      <c r="D459" s="368"/>
      <c r="E459" s="369"/>
      <c r="F459" s="364"/>
    </row>
    <row r="460" spans="1:6">
      <c r="A460" s="365"/>
      <c r="B460" s="366"/>
      <c r="C460" s="367"/>
      <c r="D460" s="368"/>
      <c r="E460" s="369"/>
      <c r="F460" s="364"/>
    </row>
    <row r="461" spans="1:6">
      <c r="A461" s="365"/>
      <c r="B461" s="366"/>
      <c r="C461" s="367"/>
      <c r="D461" s="368"/>
      <c r="E461" s="369"/>
      <c r="F461" s="364"/>
    </row>
    <row r="462" spans="1:6">
      <c r="A462" s="365"/>
      <c r="B462" s="366"/>
      <c r="C462" s="367"/>
      <c r="D462" s="368"/>
      <c r="E462" s="369"/>
      <c r="F462" s="364"/>
    </row>
    <row r="463" spans="1:6">
      <c r="A463" s="365"/>
      <c r="B463" s="366"/>
      <c r="C463" s="367"/>
      <c r="D463" s="368"/>
      <c r="E463" s="369"/>
      <c r="F463" s="364"/>
    </row>
    <row r="464" spans="1:6">
      <c r="A464" s="365"/>
      <c r="B464" s="366"/>
      <c r="C464" s="367"/>
      <c r="D464" s="368"/>
      <c r="E464" s="369"/>
      <c r="F464" s="364"/>
    </row>
    <row r="465" spans="1:6">
      <c r="A465" s="365"/>
      <c r="B465" s="366"/>
      <c r="C465" s="367"/>
      <c r="D465" s="368"/>
      <c r="E465" s="369"/>
      <c r="F465" s="364"/>
    </row>
    <row r="466" spans="1:6">
      <c r="A466" s="365"/>
      <c r="B466" s="366"/>
      <c r="C466" s="367"/>
      <c r="D466" s="368"/>
      <c r="E466" s="369"/>
      <c r="F466" s="364"/>
    </row>
    <row r="467" spans="1:6">
      <c r="A467" s="365"/>
      <c r="B467" s="366"/>
      <c r="C467" s="367"/>
      <c r="D467" s="368"/>
      <c r="E467" s="369"/>
      <c r="F467" s="364"/>
    </row>
    <row r="468" spans="1:6">
      <c r="A468" s="365"/>
      <c r="B468" s="366"/>
      <c r="C468" s="367"/>
      <c r="D468" s="368"/>
      <c r="E468" s="369"/>
      <c r="F468" s="364"/>
    </row>
    <row r="469" spans="1:6">
      <c r="A469" s="365"/>
      <c r="B469" s="366"/>
      <c r="C469" s="367"/>
      <c r="D469" s="368"/>
      <c r="E469" s="369"/>
      <c r="F469" s="364"/>
    </row>
    <row r="470" spans="1:6">
      <c r="A470" s="365"/>
      <c r="B470" s="366"/>
      <c r="C470" s="367"/>
      <c r="D470" s="368"/>
      <c r="E470" s="369"/>
      <c r="F470" s="364"/>
    </row>
    <row r="471" spans="1:6">
      <c r="A471" s="365"/>
      <c r="B471" s="366"/>
      <c r="C471" s="367"/>
      <c r="D471" s="368"/>
      <c r="E471" s="369"/>
      <c r="F471" s="364"/>
    </row>
    <row r="472" spans="1:6">
      <c r="A472" s="365"/>
      <c r="B472" s="366"/>
      <c r="C472" s="367"/>
      <c r="D472" s="368"/>
      <c r="E472" s="369"/>
      <c r="F472" s="364"/>
    </row>
    <row r="473" spans="1:6">
      <c r="A473" s="365"/>
      <c r="B473" s="366"/>
      <c r="C473" s="367"/>
      <c r="D473" s="368"/>
      <c r="E473" s="369"/>
      <c r="F473" s="364"/>
    </row>
    <row r="474" spans="1:6">
      <c r="A474" s="365"/>
      <c r="B474" s="366"/>
      <c r="C474" s="367"/>
      <c r="D474" s="368"/>
      <c r="E474" s="369"/>
      <c r="F474" s="364"/>
    </row>
    <row r="475" spans="1:6">
      <c r="A475" s="365"/>
      <c r="B475" s="366"/>
      <c r="C475" s="367"/>
      <c r="D475" s="368"/>
      <c r="E475" s="369"/>
      <c r="F475" s="364"/>
    </row>
    <row r="476" spans="1:6">
      <c r="A476" s="365"/>
      <c r="B476" s="366"/>
      <c r="C476" s="367"/>
      <c r="D476" s="368"/>
      <c r="E476" s="369"/>
      <c r="F476" s="364"/>
    </row>
    <row r="477" spans="1:6">
      <c r="A477" s="365"/>
      <c r="B477" s="366"/>
      <c r="C477" s="367"/>
      <c r="D477" s="368"/>
      <c r="E477" s="369"/>
      <c r="F477" s="364"/>
    </row>
    <row r="478" spans="1:6">
      <c r="A478" s="365"/>
      <c r="B478" s="366"/>
      <c r="C478" s="367"/>
      <c r="D478" s="368"/>
      <c r="E478" s="369"/>
      <c r="F478" s="364"/>
    </row>
    <row r="479" spans="1:6">
      <c r="A479" s="365"/>
      <c r="B479" s="366"/>
      <c r="C479" s="367"/>
      <c r="D479" s="368"/>
      <c r="E479" s="369"/>
      <c r="F479" s="364"/>
    </row>
    <row r="480" spans="1:6">
      <c r="A480" s="365"/>
      <c r="B480" s="366"/>
      <c r="C480" s="367"/>
      <c r="D480" s="368"/>
      <c r="E480" s="369"/>
      <c r="F480" s="364"/>
    </row>
    <row r="481" spans="1:6">
      <c r="A481" s="365"/>
      <c r="B481" s="366"/>
      <c r="C481" s="367"/>
      <c r="D481" s="368"/>
      <c r="E481" s="369"/>
      <c r="F481" s="364"/>
    </row>
    <row r="482" spans="1:6">
      <c r="A482" s="365"/>
      <c r="B482" s="366"/>
      <c r="C482" s="367"/>
      <c r="D482" s="368"/>
      <c r="E482" s="369"/>
      <c r="F482" s="364"/>
    </row>
    <row r="483" spans="1:6">
      <c r="A483" s="365"/>
      <c r="B483" s="366"/>
      <c r="C483" s="367"/>
      <c r="D483" s="368"/>
      <c r="E483" s="369"/>
      <c r="F483" s="364"/>
    </row>
    <row r="484" spans="1:6">
      <c r="A484" s="365"/>
      <c r="B484" s="366"/>
      <c r="C484" s="367"/>
      <c r="D484" s="368"/>
      <c r="E484" s="369"/>
      <c r="F484" s="364"/>
    </row>
    <row r="485" spans="1:6">
      <c r="A485" s="365"/>
      <c r="B485" s="366"/>
      <c r="C485" s="367"/>
      <c r="D485" s="368"/>
      <c r="E485" s="369"/>
      <c r="F485" s="364"/>
    </row>
    <row r="486" spans="1:6">
      <c r="A486" s="365"/>
      <c r="B486" s="366"/>
      <c r="C486" s="367"/>
      <c r="D486" s="368"/>
      <c r="E486" s="369"/>
      <c r="F486" s="364"/>
    </row>
    <row r="487" spans="1:6">
      <c r="A487" s="365"/>
      <c r="B487" s="366"/>
      <c r="C487" s="367"/>
      <c r="D487" s="368"/>
      <c r="E487" s="369"/>
      <c r="F487" s="364"/>
    </row>
    <row r="488" spans="1:6">
      <c r="A488" s="365"/>
      <c r="B488" s="366"/>
      <c r="C488" s="367"/>
      <c r="D488" s="368"/>
      <c r="E488" s="369"/>
      <c r="F488" s="364"/>
    </row>
    <row r="489" spans="1:6">
      <c r="A489" s="365"/>
      <c r="B489" s="366"/>
      <c r="C489" s="367"/>
      <c r="D489" s="368"/>
      <c r="E489" s="369"/>
      <c r="F489" s="364"/>
    </row>
    <row r="490" spans="1:6">
      <c r="A490" s="365"/>
      <c r="B490" s="366"/>
      <c r="C490" s="367"/>
      <c r="D490" s="368"/>
      <c r="E490" s="369"/>
      <c r="F490" s="364"/>
    </row>
    <row r="491" spans="1:6">
      <c r="A491" s="365"/>
      <c r="B491" s="366"/>
      <c r="C491" s="367"/>
      <c r="D491" s="368"/>
      <c r="E491" s="369"/>
      <c r="F491" s="364"/>
    </row>
    <row r="492" spans="1:6">
      <c r="A492" s="365"/>
      <c r="B492" s="366"/>
      <c r="C492" s="367"/>
      <c r="D492" s="368"/>
      <c r="E492" s="369"/>
      <c r="F492" s="364"/>
    </row>
    <row r="493" spans="1:6">
      <c r="A493" s="365"/>
      <c r="B493" s="366"/>
      <c r="C493" s="367"/>
      <c r="D493" s="368"/>
      <c r="E493" s="369"/>
      <c r="F493" s="364"/>
    </row>
    <row r="494" spans="1:6">
      <c r="A494" s="365"/>
      <c r="B494" s="366"/>
      <c r="C494" s="367"/>
      <c r="D494" s="368"/>
      <c r="E494" s="369"/>
      <c r="F494" s="364"/>
    </row>
    <row r="495" spans="1:6">
      <c r="A495" s="365"/>
      <c r="B495" s="366"/>
      <c r="C495" s="367"/>
      <c r="D495" s="368"/>
      <c r="E495" s="369"/>
      <c r="F495" s="364"/>
    </row>
    <row r="496" spans="1:6">
      <c r="A496" s="365"/>
      <c r="B496" s="366"/>
      <c r="C496" s="367"/>
      <c r="D496" s="368"/>
      <c r="E496" s="369"/>
      <c r="F496" s="364"/>
    </row>
    <row r="497" spans="1:6">
      <c r="A497" s="365"/>
      <c r="B497" s="366"/>
      <c r="C497" s="367"/>
      <c r="D497" s="368"/>
      <c r="E497" s="369"/>
      <c r="F497" s="364"/>
    </row>
    <row r="498" spans="1:6">
      <c r="A498" s="365"/>
      <c r="B498" s="366"/>
      <c r="C498" s="367"/>
      <c r="D498" s="368"/>
      <c r="E498" s="369"/>
      <c r="F498" s="364"/>
    </row>
    <row r="499" spans="1:6">
      <c r="A499" s="365"/>
      <c r="B499" s="366"/>
      <c r="C499" s="367"/>
      <c r="D499" s="368"/>
      <c r="E499" s="369"/>
      <c r="F499" s="364"/>
    </row>
    <row r="500" spans="1:6">
      <c r="A500" s="365"/>
      <c r="B500" s="366"/>
      <c r="C500" s="367"/>
      <c r="D500" s="368"/>
      <c r="E500" s="369"/>
      <c r="F500" s="364"/>
    </row>
    <row r="501" spans="1:6">
      <c r="A501" s="365"/>
      <c r="B501" s="366"/>
      <c r="C501" s="367"/>
      <c r="D501" s="368"/>
      <c r="E501" s="369"/>
      <c r="F501" s="364"/>
    </row>
    <row r="502" spans="1:6">
      <c r="A502" s="365"/>
      <c r="B502" s="366"/>
      <c r="C502" s="367"/>
      <c r="D502" s="368"/>
      <c r="E502" s="369"/>
      <c r="F502" s="364"/>
    </row>
    <row r="503" spans="1:6">
      <c r="A503" s="365"/>
      <c r="B503" s="366"/>
      <c r="C503" s="367"/>
      <c r="D503" s="368"/>
      <c r="E503" s="369"/>
      <c r="F503" s="364"/>
    </row>
    <row r="504" spans="1:6">
      <c r="A504" s="365"/>
      <c r="B504" s="366"/>
      <c r="C504" s="367"/>
      <c r="D504" s="368"/>
      <c r="E504" s="369"/>
      <c r="F504" s="364"/>
    </row>
    <row r="505" spans="1:6">
      <c r="A505" s="365"/>
      <c r="B505" s="366"/>
      <c r="C505" s="367"/>
      <c r="D505" s="368"/>
      <c r="E505" s="369"/>
      <c r="F505" s="364"/>
    </row>
    <row r="506" spans="1:6">
      <c r="A506" s="365"/>
      <c r="B506" s="366"/>
      <c r="C506" s="367"/>
      <c r="D506" s="368"/>
      <c r="E506" s="369"/>
      <c r="F506" s="364"/>
    </row>
    <row r="507" spans="1:6">
      <c r="A507" s="365"/>
      <c r="B507" s="366"/>
      <c r="C507" s="367"/>
      <c r="D507" s="368"/>
      <c r="E507" s="369"/>
      <c r="F507" s="364"/>
    </row>
    <row r="508" spans="1:6">
      <c r="A508" s="365"/>
      <c r="B508" s="366"/>
      <c r="C508" s="367"/>
      <c r="D508" s="368"/>
      <c r="E508" s="369"/>
      <c r="F508" s="364"/>
    </row>
    <row r="509" spans="1:6">
      <c r="A509" s="365"/>
      <c r="B509" s="366"/>
      <c r="C509" s="367"/>
      <c r="D509" s="368"/>
      <c r="E509" s="366"/>
      <c r="F509" s="364"/>
    </row>
    <row r="510" spans="1:6">
      <c r="A510" s="365"/>
      <c r="B510" s="366"/>
      <c r="C510" s="367"/>
      <c r="D510" s="368"/>
      <c r="E510" s="366"/>
      <c r="F510" s="364"/>
    </row>
    <row r="511" spans="1:6">
      <c r="A511" s="365"/>
      <c r="B511" s="366"/>
      <c r="C511" s="367"/>
      <c r="D511" s="368"/>
      <c r="E511" s="366"/>
      <c r="F511" s="364"/>
    </row>
    <row r="512" spans="1:6">
      <c r="A512" s="365"/>
      <c r="B512" s="366"/>
      <c r="C512" s="367"/>
      <c r="D512" s="368"/>
      <c r="E512" s="366"/>
      <c r="F512" s="364"/>
    </row>
    <row r="513" spans="1:6">
      <c r="A513" s="365"/>
      <c r="B513" s="366"/>
      <c r="C513" s="367"/>
      <c r="D513" s="368"/>
      <c r="E513" s="366"/>
      <c r="F513" s="364"/>
    </row>
    <row r="514" spans="1:6">
      <c r="A514" s="365"/>
      <c r="B514" s="366"/>
      <c r="C514" s="367"/>
      <c r="D514" s="368"/>
      <c r="E514" s="366"/>
      <c r="F514" s="364"/>
    </row>
    <row r="515" spans="1:6">
      <c r="A515" s="365"/>
      <c r="B515" s="366"/>
      <c r="C515" s="367"/>
      <c r="D515" s="368"/>
      <c r="E515" s="366"/>
      <c r="F515" s="364"/>
    </row>
    <row r="516" spans="1:6">
      <c r="A516" s="365"/>
      <c r="B516" s="366"/>
      <c r="C516" s="367"/>
      <c r="D516" s="368"/>
      <c r="E516" s="366"/>
      <c r="F516" s="364"/>
    </row>
    <row r="517" spans="1:6">
      <c r="A517" s="365"/>
      <c r="B517" s="366"/>
      <c r="C517" s="367"/>
      <c r="D517" s="368"/>
      <c r="E517" s="366"/>
      <c r="F517" s="364"/>
    </row>
    <row r="518" spans="1:6">
      <c r="A518" s="365"/>
      <c r="B518" s="366"/>
      <c r="C518" s="367"/>
      <c r="D518" s="368"/>
      <c r="E518" s="366"/>
      <c r="F518" s="364"/>
    </row>
    <row r="519" spans="1:6">
      <c r="A519" s="365"/>
      <c r="B519" s="366"/>
      <c r="C519" s="367"/>
      <c r="D519" s="368"/>
      <c r="E519" s="366"/>
      <c r="F519" s="364"/>
    </row>
    <row r="520" spans="1:6">
      <c r="A520" s="365"/>
      <c r="B520" s="366"/>
      <c r="C520" s="367"/>
      <c r="D520" s="368"/>
      <c r="E520" s="366"/>
      <c r="F520" s="364"/>
    </row>
    <row r="521" spans="1:6">
      <c r="A521" s="365"/>
      <c r="B521" s="366"/>
      <c r="C521" s="367"/>
      <c r="D521" s="368"/>
      <c r="E521" s="366"/>
      <c r="F521" s="364"/>
    </row>
    <row r="522" spans="1:6">
      <c r="A522" s="365"/>
      <c r="B522" s="366"/>
      <c r="C522" s="367"/>
      <c r="D522" s="368"/>
      <c r="E522" s="366"/>
      <c r="F522" s="364"/>
    </row>
    <row r="523" spans="1:6">
      <c r="A523" s="365"/>
      <c r="B523" s="366"/>
      <c r="C523" s="367"/>
      <c r="D523" s="368"/>
      <c r="E523" s="366"/>
      <c r="F523" s="364"/>
    </row>
    <row r="524" spans="1:6">
      <c r="A524" s="365"/>
      <c r="B524" s="366"/>
      <c r="C524" s="367"/>
      <c r="D524" s="368"/>
      <c r="E524" s="366"/>
      <c r="F524" s="364"/>
    </row>
    <row r="525" spans="1:6">
      <c r="A525" s="365"/>
      <c r="B525" s="370"/>
      <c r="C525" s="367"/>
      <c r="D525" s="368"/>
      <c r="E525" s="366"/>
      <c r="F525" s="372"/>
    </row>
    <row r="526" spans="1:6">
      <c r="A526" s="413"/>
      <c r="B526" s="413"/>
      <c r="C526" s="413"/>
      <c r="D526" s="413"/>
      <c r="E526" s="413"/>
      <c r="F526" s="413"/>
    </row>
    <row r="527" spans="1:6">
      <c r="A527" s="313"/>
      <c r="B527" s="314"/>
      <c r="C527" s="315"/>
      <c r="D527" s="313"/>
      <c r="E527" s="314"/>
      <c r="F527" s="364"/>
    </row>
    <row r="528" spans="1:6">
      <c r="A528" s="365"/>
      <c r="B528" s="366"/>
      <c r="C528" s="367"/>
      <c r="D528" s="368"/>
      <c r="E528" s="369"/>
      <c r="F528" s="364"/>
    </row>
    <row r="529" spans="1:6">
      <c r="A529" s="365"/>
      <c r="B529" s="366"/>
      <c r="C529" s="367"/>
      <c r="D529" s="368"/>
      <c r="E529" s="369"/>
      <c r="F529" s="364"/>
    </row>
    <row r="530" spans="1:6">
      <c r="A530" s="365"/>
      <c r="B530" s="370"/>
      <c r="C530" s="367"/>
      <c r="D530" s="368"/>
      <c r="E530" s="366"/>
      <c r="F530" s="372"/>
    </row>
    <row r="531" spans="1:6">
      <c r="A531" s="365"/>
      <c r="B531" s="370"/>
      <c r="C531" s="367"/>
      <c r="D531" s="368"/>
      <c r="E531" s="366"/>
      <c r="F531" s="372"/>
    </row>
    <row r="532" spans="1:6">
      <c r="A532" s="365"/>
      <c r="B532" s="370"/>
      <c r="C532" s="367"/>
      <c r="D532" s="368"/>
      <c r="E532" s="371"/>
      <c r="F532" s="372"/>
    </row>
    <row r="533" spans="1:6">
      <c r="A533" s="365"/>
      <c r="B533" s="366"/>
      <c r="C533" s="367"/>
      <c r="D533" s="368"/>
      <c r="E533" s="369"/>
      <c r="F533" s="364"/>
    </row>
    <row r="534" spans="1:6">
      <c r="A534" s="365"/>
      <c r="B534" s="366"/>
      <c r="C534" s="367"/>
      <c r="D534" s="368"/>
      <c r="E534" s="366"/>
      <c r="F534" s="372"/>
    </row>
    <row r="535" spans="1:6">
      <c r="A535" s="365"/>
      <c r="B535" s="370"/>
      <c r="C535" s="367"/>
      <c r="D535" s="368"/>
      <c r="E535" s="366"/>
      <c r="F535" s="372"/>
    </row>
    <row r="536" spans="1:6">
      <c r="A536" s="365"/>
      <c r="B536" s="370"/>
      <c r="C536" s="367"/>
      <c r="D536" s="368"/>
      <c r="E536" s="366"/>
      <c r="F536" s="372"/>
    </row>
    <row r="537" spans="1:6">
      <c r="A537" s="365"/>
      <c r="B537" s="370"/>
      <c r="C537" s="367"/>
      <c r="D537" s="368"/>
      <c r="E537" s="366"/>
      <c r="F537" s="372"/>
    </row>
    <row r="538" spans="1:6">
      <c r="A538" s="365"/>
      <c r="B538" s="370"/>
      <c r="C538" s="367"/>
      <c r="D538" s="368"/>
      <c r="E538" s="366"/>
      <c r="F538" s="372"/>
    </row>
    <row r="539" spans="1:6">
      <c r="A539" s="365"/>
      <c r="B539" s="370"/>
      <c r="C539" s="367"/>
      <c r="D539" s="368"/>
      <c r="E539" s="366"/>
      <c r="F539" s="372"/>
    </row>
    <row r="540" spans="1:6">
      <c r="A540" s="365"/>
      <c r="B540" s="366"/>
      <c r="C540" s="367"/>
      <c r="D540" s="368"/>
      <c r="E540" s="366"/>
      <c r="F540" s="372"/>
    </row>
    <row r="541" spans="1:6">
      <c r="A541" s="365"/>
      <c r="B541" s="366"/>
      <c r="C541" s="367"/>
      <c r="D541" s="368"/>
      <c r="E541" s="366"/>
      <c r="F541" s="372"/>
    </row>
    <row r="542" spans="1:6">
      <c r="A542" s="365"/>
      <c r="B542" s="370"/>
      <c r="C542" s="367"/>
      <c r="D542" s="368"/>
      <c r="E542" s="366"/>
      <c r="F542" s="372"/>
    </row>
    <row r="543" spans="1:6">
      <c r="A543" s="365"/>
      <c r="B543" s="370"/>
      <c r="C543" s="367"/>
      <c r="D543" s="368"/>
      <c r="E543" s="366"/>
      <c r="F543" s="372"/>
    </row>
    <row r="544" spans="1:6">
      <c r="A544" s="365"/>
      <c r="B544" s="370"/>
      <c r="C544" s="367"/>
      <c r="D544" s="368"/>
      <c r="E544" s="366"/>
      <c r="F544" s="372"/>
    </row>
    <row r="545" spans="1:6">
      <c r="A545" s="365"/>
      <c r="B545" s="370"/>
      <c r="C545" s="367"/>
      <c r="D545" s="368"/>
      <c r="E545" s="366"/>
      <c r="F545" s="372"/>
    </row>
    <row r="546" spans="1:6">
      <c r="A546" s="365"/>
      <c r="B546" s="370"/>
      <c r="C546" s="367"/>
      <c r="D546" s="368"/>
      <c r="E546" s="371"/>
      <c r="F546" s="372"/>
    </row>
    <row r="547" spans="1:6">
      <c r="A547" s="365"/>
      <c r="B547" s="366"/>
      <c r="C547" s="367"/>
      <c r="D547" s="368"/>
      <c r="E547" s="371"/>
      <c r="F547" s="372"/>
    </row>
    <row r="548" spans="1:6">
      <c r="A548" s="365"/>
      <c r="B548" s="370"/>
      <c r="C548" s="367"/>
      <c r="D548" s="368"/>
      <c r="E548" s="371"/>
      <c r="F548" s="372"/>
    </row>
    <row r="549" spans="1:6">
      <c r="A549" s="365"/>
      <c r="B549" s="370"/>
      <c r="C549" s="367"/>
      <c r="D549" s="368"/>
      <c r="E549" s="366"/>
      <c r="F549" s="372"/>
    </row>
    <row r="550" spans="1:6">
      <c r="A550" s="365"/>
      <c r="B550" s="366"/>
      <c r="C550" s="367"/>
      <c r="D550" s="368"/>
      <c r="E550" s="369"/>
      <c r="F550" s="364"/>
    </row>
    <row r="551" spans="1:6">
      <c r="A551" s="365"/>
      <c r="B551" s="370"/>
      <c r="C551" s="367"/>
      <c r="D551" s="368"/>
      <c r="E551" s="371"/>
      <c r="F551" s="372"/>
    </row>
    <row r="552" spans="1:6">
      <c r="A552" s="365"/>
      <c r="B552" s="366"/>
      <c r="C552" s="367"/>
      <c r="D552" s="368"/>
      <c r="E552" s="369"/>
      <c r="F552" s="364"/>
    </row>
    <row r="553" spans="1:6">
      <c r="A553" s="365"/>
      <c r="B553" s="366"/>
      <c r="C553" s="367"/>
      <c r="D553" s="368"/>
      <c r="E553" s="369"/>
      <c r="F553" s="364"/>
    </row>
    <row r="554" spans="1:6">
      <c r="A554" s="365"/>
      <c r="B554" s="366"/>
      <c r="C554" s="367"/>
      <c r="D554" s="368"/>
      <c r="E554" s="369"/>
      <c r="F554" s="364"/>
    </row>
    <row r="555" spans="1:6">
      <c r="A555" s="365"/>
      <c r="B555" s="366"/>
      <c r="C555" s="367"/>
      <c r="D555" s="368"/>
      <c r="E555" s="369"/>
      <c r="F555" s="364"/>
    </row>
    <row r="556" spans="1:6">
      <c r="A556" s="365"/>
      <c r="B556" s="366"/>
      <c r="C556" s="367"/>
      <c r="D556" s="368"/>
      <c r="E556" s="369"/>
      <c r="F556" s="364"/>
    </row>
    <row r="557" spans="1:6">
      <c r="A557" s="365"/>
      <c r="B557" s="366"/>
      <c r="C557" s="367"/>
      <c r="D557" s="368"/>
      <c r="E557" s="369"/>
      <c r="F557" s="364"/>
    </row>
    <row r="558" spans="1:6">
      <c r="A558" s="365"/>
      <c r="B558" s="366"/>
      <c r="C558" s="367"/>
      <c r="D558" s="368"/>
      <c r="E558" s="369"/>
      <c r="F558" s="364"/>
    </row>
    <row r="559" spans="1:6">
      <c r="A559" s="365"/>
      <c r="B559" s="370"/>
      <c r="C559" s="367"/>
      <c r="D559" s="368"/>
      <c r="E559" s="371"/>
      <c r="F559" s="372"/>
    </row>
    <row r="560" spans="1:6">
      <c r="A560" s="365"/>
      <c r="B560" s="366"/>
      <c r="C560" s="367"/>
      <c r="D560" s="368"/>
      <c r="E560" s="369"/>
      <c r="F560" s="364"/>
    </row>
    <row r="561" spans="1:6">
      <c r="A561" s="365"/>
      <c r="B561" s="370"/>
      <c r="C561" s="367"/>
      <c r="D561" s="368"/>
      <c r="E561" s="371"/>
      <c r="F561" s="372"/>
    </row>
    <row r="562" spans="1:6">
      <c r="A562" s="365"/>
      <c r="B562" s="366"/>
      <c r="C562" s="367"/>
      <c r="D562" s="368"/>
      <c r="E562" s="369"/>
      <c r="F562" s="364"/>
    </row>
    <row r="563" spans="1:6">
      <c r="A563" s="365"/>
      <c r="B563" s="366"/>
      <c r="C563" s="367"/>
      <c r="D563" s="368"/>
      <c r="E563" s="369"/>
      <c r="F563" s="364"/>
    </row>
    <row r="564" spans="1:6">
      <c r="A564" s="365"/>
      <c r="B564" s="366"/>
      <c r="C564" s="367"/>
      <c r="D564" s="368"/>
      <c r="E564" s="366"/>
      <c r="F564" s="364"/>
    </row>
    <row r="565" spans="1:6">
      <c r="A565" s="365"/>
      <c r="B565" s="366"/>
      <c r="C565" s="367"/>
      <c r="D565" s="368"/>
      <c r="E565" s="366"/>
      <c r="F565" s="364"/>
    </row>
    <row r="566" spans="1:6">
      <c r="A566" s="365"/>
      <c r="B566" s="366"/>
      <c r="C566" s="367"/>
      <c r="D566" s="368"/>
      <c r="E566" s="366"/>
      <c r="F566" s="372"/>
    </row>
    <row r="567" spans="1:6">
      <c r="A567" s="365"/>
      <c r="B567" s="370"/>
      <c r="C567" s="367"/>
      <c r="D567" s="368"/>
      <c r="E567" s="366"/>
      <c r="F567" s="372"/>
    </row>
    <row r="568" spans="1:6">
      <c r="A568" s="365"/>
      <c r="B568" s="366"/>
      <c r="C568" s="367"/>
      <c r="D568" s="368"/>
      <c r="E568" s="369"/>
      <c r="F568" s="364"/>
    </row>
    <row r="569" spans="1:6">
      <c r="A569" s="365"/>
      <c r="B569" s="366"/>
      <c r="C569" s="367"/>
      <c r="D569" s="368"/>
      <c r="E569" s="369"/>
      <c r="F569" s="364"/>
    </row>
    <row r="570" spans="1:6">
      <c r="A570" s="365"/>
      <c r="B570" s="366"/>
      <c r="C570" s="367"/>
      <c r="D570" s="368"/>
      <c r="E570" s="369"/>
      <c r="F570" s="364"/>
    </row>
    <row r="571" spans="1:6">
      <c r="A571" s="365"/>
      <c r="B571" s="366"/>
      <c r="C571" s="367"/>
      <c r="D571" s="368"/>
      <c r="E571" s="369"/>
      <c r="F571" s="364"/>
    </row>
    <row r="572" spans="1:6">
      <c r="A572" s="365"/>
      <c r="B572" s="366"/>
      <c r="C572" s="367"/>
      <c r="D572" s="368"/>
      <c r="E572" s="369"/>
      <c r="F572" s="364"/>
    </row>
    <row r="573" spans="1:6">
      <c r="A573" s="365"/>
      <c r="B573" s="366"/>
      <c r="C573" s="367"/>
      <c r="D573" s="368"/>
      <c r="E573" s="369"/>
      <c r="F573" s="364"/>
    </row>
    <row r="574" spans="1:6">
      <c r="A574" s="413"/>
      <c r="B574" s="413"/>
      <c r="C574" s="413"/>
      <c r="D574" s="413"/>
      <c r="E574" s="413"/>
      <c r="F574" s="413"/>
    </row>
    <row r="575" spans="1:6">
      <c r="A575" s="313"/>
      <c r="B575" s="314"/>
      <c r="C575" s="315"/>
      <c r="D575" s="313"/>
      <c r="E575" s="314"/>
      <c r="F575" s="364"/>
    </row>
    <row r="576" spans="1:6">
      <c r="A576" s="365"/>
      <c r="B576" s="366"/>
      <c r="C576" s="367"/>
      <c r="D576" s="368"/>
      <c r="E576" s="369"/>
      <c r="F576" s="364"/>
    </row>
    <row r="577" spans="1:6">
      <c r="A577" s="365"/>
      <c r="B577" s="366"/>
      <c r="C577" s="367"/>
      <c r="D577" s="368"/>
      <c r="E577" s="369"/>
      <c r="F577" s="364"/>
    </row>
    <row r="578" spans="1:6">
      <c r="A578" s="365"/>
      <c r="B578" s="366"/>
      <c r="C578" s="367"/>
      <c r="D578" s="368"/>
      <c r="E578" s="369"/>
      <c r="F578" s="364"/>
    </row>
    <row r="579" spans="1:6">
      <c r="A579" s="365"/>
      <c r="B579" s="366"/>
      <c r="C579" s="367"/>
      <c r="D579" s="368"/>
      <c r="E579" s="369"/>
      <c r="F579" s="364"/>
    </row>
    <row r="580" spans="1:6">
      <c r="A580" s="365"/>
      <c r="B580" s="366"/>
      <c r="C580" s="367"/>
      <c r="D580" s="368"/>
      <c r="E580" s="369"/>
      <c r="F580" s="364"/>
    </row>
    <row r="581" spans="1:6">
      <c r="A581" s="365"/>
      <c r="B581" s="366"/>
      <c r="C581" s="367"/>
      <c r="D581" s="368"/>
      <c r="E581" s="369"/>
      <c r="F581" s="364"/>
    </row>
    <row r="582" spans="1:6">
      <c r="A582" s="365"/>
      <c r="B582" s="366"/>
      <c r="C582" s="367"/>
      <c r="D582" s="368"/>
      <c r="E582" s="369"/>
      <c r="F582" s="364"/>
    </row>
    <row r="583" spans="1:6">
      <c r="A583" s="365"/>
      <c r="B583" s="366"/>
      <c r="C583" s="367"/>
      <c r="D583" s="368"/>
      <c r="E583" s="369"/>
      <c r="F583" s="364"/>
    </row>
    <row r="584" spans="1:6">
      <c r="A584" s="365"/>
      <c r="B584" s="366"/>
      <c r="C584" s="367"/>
      <c r="D584" s="368"/>
      <c r="E584" s="369"/>
      <c r="F584" s="364"/>
    </row>
    <row r="585" spans="1:6">
      <c r="A585" s="365"/>
      <c r="B585" s="366"/>
      <c r="C585" s="367"/>
      <c r="D585" s="368"/>
      <c r="E585" s="369"/>
      <c r="F585" s="364"/>
    </row>
    <row r="586" spans="1:6">
      <c r="A586" s="365"/>
      <c r="B586" s="366"/>
      <c r="C586" s="367"/>
      <c r="D586" s="368"/>
      <c r="E586" s="369"/>
      <c r="F586" s="364"/>
    </row>
    <row r="587" spans="1:6">
      <c r="A587" s="365"/>
      <c r="B587" s="366"/>
      <c r="C587" s="367"/>
      <c r="D587" s="368"/>
      <c r="E587" s="369"/>
      <c r="F587" s="364"/>
    </row>
    <row r="588" spans="1:6">
      <c r="A588" s="365"/>
      <c r="B588" s="366"/>
      <c r="C588" s="367"/>
      <c r="D588" s="368"/>
      <c r="E588" s="369"/>
      <c r="F588" s="364"/>
    </row>
    <row r="589" spans="1:6">
      <c r="A589" s="365"/>
      <c r="B589" s="366"/>
      <c r="C589" s="367"/>
      <c r="D589" s="368"/>
      <c r="E589" s="369"/>
      <c r="F589" s="364"/>
    </row>
    <row r="590" spans="1:6">
      <c r="A590" s="365"/>
      <c r="B590" s="366"/>
      <c r="C590" s="367"/>
      <c r="D590" s="368"/>
      <c r="E590" s="369"/>
      <c r="F590" s="364"/>
    </row>
    <row r="591" spans="1:6">
      <c r="A591" s="365"/>
      <c r="B591" s="366"/>
      <c r="C591" s="367"/>
      <c r="D591" s="368"/>
      <c r="E591" s="369"/>
      <c r="F591" s="364"/>
    </row>
    <row r="592" spans="1:6">
      <c r="A592" s="365"/>
      <c r="B592" s="366"/>
      <c r="C592" s="367"/>
      <c r="D592" s="368"/>
      <c r="E592" s="369"/>
      <c r="F592" s="364"/>
    </row>
    <row r="593" spans="1:6">
      <c r="A593" s="365"/>
      <c r="B593" s="366"/>
      <c r="C593" s="367"/>
      <c r="D593" s="368"/>
      <c r="E593" s="369"/>
      <c r="F593" s="364"/>
    </row>
    <row r="594" spans="1:6">
      <c r="A594" s="365"/>
      <c r="B594" s="366"/>
      <c r="C594" s="367"/>
      <c r="D594" s="368"/>
      <c r="E594" s="369"/>
      <c r="F594" s="364"/>
    </row>
    <row r="595" spans="1:6">
      <c r="A595" s="365"/>
      <c r="B595" s="366"/>
      <c r="C595" s="367"/>
      <c r="D595" s="368"/>
      <c r="E595" s="369"/>
      <c r="F595" s="364"/>
    </row>
    <row r="596" spans="1:6">
      <c r="A596" s="365"/>
      <c r="B596" s="366"/>
      <c r="C596" s="367"/>
      <c r="D596" s="368"/>
      <c r="E596" s="369"/>
      <c r="F596" s="364"/>
    </row>
    <row r="597" spans="1:6">
      <c r="A597" s="365"/>
      <c r="B597" s="366"/>
      <c r="C597" s="367"/>
      <c r="D597" s="368"/>
      <c r="E597" s="369"/>
      <c r="F597" s="364"/>
    </row>
    <row r="598" spans="1:6">
      <c r="A598" s="365"/>
      <c r="B598" s="366"/>
      <c r="C598" s="367"/>
      <c r="D598" s="368"/>
      <c r="E598" s="369"/>
      <c r="F598" s="364"/>
    </row>
    <row r="599" spans="1:6">
      <c r="A599" s="365"/>
      <c r="B599" s="366"/>
      <c r="C599" s="367"/>
      <c r="D599" s="368"/>
      <c r="E599" s="369"/>
      <c r="F599" s="364"/>
    </row>
    <row r="600" spans="1:6">
      <c r="A600" s="365"/>
      <c r="B600" s="366"/>
      <c r="C600" s="367"/>
      <c r="D600" s="368"/>
      <c r="E600" s="369"/>
      <c r="F600" s="364"/>
    </row>
    <row r="601" spans="1:6">
      <c r="A601" s="365"/>
      <c r="B601" s="366"/>
      <c r="C601" s="367"/>
      <c r="D601" s="368"/>
      <c r="E601" s="369"/>
      <c r="F601" s="364"/>
    </row>
    <row r="602" spans="1:6">
      <c r="A602" s="365"/>
      <c r="B602" s="366"/>
      <c r="C602" s="367"/>
      <c r="D602" s="368"/>
      <c r="E602" s="369"/>
      <c r="F602" s="364"/>
    </row>
    <row r="603" spans="1:6">
      <c r="A603" s="365"/>
      <c r="B603" s="366"/>
      <c r="C603" s="367"/>
      <c r="D603" s="368"/>
      <c r="E603" s="369"/>
      <c r="F603" s="364"/>
    </row>
    <row r="604" spans="1:6">
      <c r="A604" s="365"/>
      <c r="B604" s="366"/>
      <c r="C604" s="367"/>
      <c r="D604" s="368"/>
      <c r="E604" s="369"/>
      <c r="F604" s="364"/>
    </row>
    <row r="605" spans="1:6">
      <c r="A605" s="365"/>
      <c r="B605" s="366"/>
      <c r="C605" s="367"/>
      <c r="D605" s="368"/>
      <c r="E605" s="369"/>
      <c r="F605" s="364"/>
    </row>
    <row r="606" spans="1:6">
      <c r="A606" s="365"/>
      <c r="B606" s="366"/>
      <c r="C606" s="367"/>
      <c r="D606" s="368"/>
      <c r="E606" s="369"/>
      <c r="F606" s="364"/>
    </row>
    <row r="607" spans="1:6">
      <c r="A607" s="365"/>
      <c r="B607" s="366"/>
      <c r="C607" s="367"/>
      <c r="D607" s="368"/>
      <c r="E607" s="366"/>
      <c r="F607" s="364"/>
    </row>
    <row r="608" spans="1:6">
      <c r="A608" s="365"/>
      <c r="B608" s="370"/>
      <c r="C608" s="367"/>
      <c r="D608" s="368"/>
      <c r="E608" s="366"/>
      <c r="F608" s="372"/>
    </row>
    <row r="609" spans="1:6">
      <c r="A609" s="365"/>
      <c r="B609" s="366"/>
      <c r="C609" s="367"/>
      <c r="D609" s="368"/>
      <c r="E609" s="371"/>
      <c r="F609" s="372"/>
    </row>
    <row r="610" spans="1:6">
      <c r="A610" s="365"/>
      <c r="B610" s="366"/>
      <c r="C610" s="367"/>
      <c r="D610" s="368"/>
      <c r="E610" s="366"/>
      <c r="F610" s="364"/>
    </row>
    <row r="611" spans="1:6">
      <c r="A611" s="365"/>
      <c r="B611" s="370"/>
      <c r="C611" s="367"/>
      <c r="D611" s="368"/>
      <c r="E611" s="366"/>
      <c r="F611" s="372"/>
    </row>
    <row r="612" spans="1:6">
      <c r="A612" s="365"/>
      <c r="B612" s="366"/>
      <c r="C612" s="367"/>
      <c r="D612" s="368"/>
      <c r="E612" s="369"/>
      <c r="F612" s="364"/>
    </row>
    <row r="613" spans="1:6">
      <c r="A613" s="365"/>
      <c r="B613" s="370"/>
      <c r="C613" s="367"/>
      <c r="D613" s="368"/>
      <c r="E613" s="366"/>
      <c r="F613" s="372"/>
    </row>
    <row r="614" spans="1:6">
      <c r="A614" s="365"/>
      <c r="B614" s="370"/>
      <c r="C614" s="367"/>
      <c r="D614" s="368"/>
      <c r="E614" s="366"/>
      <c r="F614" s="372"/>
    </row>
    <row r="615" spans="1:6">
      <c r="A615" s="365"/>
      <c r="B615" s="370"/>
      <c r="C615" s="367"/>
      <c r="D615" s="368"/>
      <c r="E615" s="366"/>
      <c r="F615" s="372"/>
    </row>
    <row r="616" spans="1:6">
      <c r="A616" s="365"/>
      <c r="B616" s="366"/>
      <c r="C616" s="367"/>
      <c r="D616" s="368"/>
      <c r="E616" s="366"/>
      <c r="F616" s="372"/>
    </row>
    <row r="617" spans="1:6">
      <c r="A617" s="365"/>
      <c r="B617" s="366"/>
      <c r="C617" s="367"/>
      <c r="D617" s="368"/>
      <c r="E617" s="371"/>
      <c r="F617" s="372"/>
    </row>
    <row r="618" spans="1:6">
      <c r="A618" s="365"/>
      <c r="B618" s="370"/>
      <c r="C618" s="367"/>
      <c r="D618" s="368"/>
      <c r="E618" s="366"/>
      <c r="F618" s="372"/>
    </row>
    <row r="619" spans="1:6">
      <c r="A619" s="365"/>
      <c r="B619" s="366"/>
      <c r="C619" s="367"/>
      <c r="D619" s="368"/>
      <c r="E619" s="366"/>
      <c r="F619" s="364"/>
    </row>
    <row r="620" spans="1:6">
      <c r="A620" s="365"/>
      <c r="B620" s="370"/>
      <c r="C620" s="367"/>
      <c r="D620" s="368"/>
      <c r="E620" s="371"/>
      <c r="F620" s="372"/>
    </row>
    <row r="621" spans="1:6">
      <c r="A621" s="365"/>
      <c r="B621" s="370"/>
      <c r="C621" s="367"/>
      <c r="D621" s="368"/>
      <c r="E621" s="371"/>
      <c r="F621" s="372"/>
    </row>
    <row r="622" spans="1:6">
      <c r="A622" s="365"/>
      <c r="B622" s="370"/>
      <c r="C622" s="367"/>
      <c r="D622" s="368"/>
      <c r="E622" s="371"/>
      <c r="F622" s="372"/>
    </row>
    <row r="623" spans="1:6">
      <c r="A623" s="365"/>
      <c r="B623" s="366"/>
      <c r="C623" s="367"/>
      <c r="D623" s="368"/>
      <c r="E623" s="371"/>
      <c r="F623" s="372"/>
    </row>
    <row r="624" spans="1:6">
      <c r="A624" s="365"/>
      <c r="B624" s="370"/>
      <c r="C624" s="367"/>
      <c r="D624" s="368"/>
      <c r="E624" s="371"/>
      <c r="F624" s="372"/>
    </row>
    <row r="625" spans="1:6">
      <c r="A625" s="365"/>
      <c r="B625" s="370"/>
      <c r="C625" s="367"/>
      <c r="D625" s="368"/>
      <c r="E625" s="371"/>
      <c r="F625" s="372"/>
    </row>
    <row r="626" spans="1:6">
      <c r="A626" s="365"/>
      <c r="B626" s="370"/>
      <c r="C626" s="367"/>
      <c r="D626" s="368"/>
      <c r="E626" s="371"/>
      <c r="F626" s="372"/>
    </row>
    <row r="627" spans="1:6">
      <c r="A627" s="365"/>
      <c r="B627" s="366"/>
      <c r="C627" s="367"/>
      <c r="D627" s="368"/>
      <c r="E627" s="369"/>
      <c r="F627" s="364"/>
    </row>
    <row r="628" spans="1:6">
      <c r="A628" s="365"/>
      <c r="B628" s="370"/>
      <c r="C628" s="367"/>
      <c r="D628" s="368"/>
      <c r="E628" s="371"/>
      <c r="F628" s="372"/>
    </row>
    <row r="629" spans="1:6">
      <c r="A629" s="413"/>
      <c r="B629" s="413"/>
      <c r="C629" s="413"/>
      <c r="D629" s="413"/>
      <c r="E629" s="413"/>
      <c r="F629" s="413"/>
    </row>
    <row r="630" spans="1:6">
      <c r="A630" s="313"/>
      <c r="B630" s="314"/>
      <c r="C630" s="315"/>
      <c r="D630" s="313"/>
      <c r="E630" s="314"/>
      <c r="F630" s="364"/>
    </row>
    <row r="631" spans="1:6">
      <c r="A631" s="365"/>
      <c r="B631" s="366"/>
      <c r="C631" s="367"/>
      <c r="D631" s="368"/>
      <c r="E631" s="366"/>
      <c r="F631" s="364"/>
    </row>
    <row r="632" spans="1:6">
      <c r="A632" s="365"/>
      <c r="B632" s="366"/>
      <c r="C632" s="367"/>
      <c r="D632" s="368"/>
      <c r="E632" s="369"/>
      <c r="F632" s="364"/>
    </row>
    <row r="633" spans="1:6">
      <c r="A633" s="365"/>
      <c r="B633" s="366"/>
      <c r="C633" s="367"/>
      <c r="D633" s="368"/>
      <c r="E633" s="369"/>
      <c r="F633" s="364"/>
    </row>
    <row r="634" spans="1:6">
      <c r="A634" s="365"/>
      <c r="B634" s="366"/>
      <c r="C634" s="367"/>
      <c r="D634" s="368"/>
      <c r="E634" s="369"/>
      <c r="F634" s="364"/>
    </row>
    <row r="635" spans="1:6">
      <c r="A635" s="365"/>
      <c r="B635" s="366"/>
      <c r="C635" s="367"/>
      <c r="D635" s="368"/>
      <c r="E635" s="369"/>
      <c r="F635" s="364"/>
    </row>
    <row r="636" spans="1:6">
      <c r="A636" s="365"/>
      <c r="B636" s="366"/>
      <c r="C636" s="367"/>
      <c r="D636" s="368"/>
      <c r="E636" s="369"/>
      <c r="F636" s="364"/>
    </row>
    <row r="637" spans="1:6">
      <c r="A637" s="365"/>
      <c r="B637" s="366"/>
      <c r="C637" s="367"/>
      <c r="D637" s="368"/>
      <c r="E637" s="369"/>
      <c r="F637" s="364"/>
    </row>
    <row r="638" spans="1:6">
      <c r="A638" s="365"/>
      <c r="B638" s="366"/>
      <c r="C638" s="367"/>
      <c r="D638" s="368"/>
      <c r="E638" s="369"/>
      <c r="F638" s="364"/>
    </row>
    <row r="639" spans="1:6">
      <c r="A639" s="365"/>
      <c r="B639" s="370"/>
      <c r="C639" s="367"/>
      <c r="D639" s="368"/>
      <c r="E639" s="371"/>
      <c r="F639" s="372"/>
    </row>
    <row r="640" spans="1:6">
      <c r="A640" s="365"/>
      <c r="B640" s="366"/>
      <c r="C640" s="367"/>
      <c r="D640" s="368"/>
      <c r="E640" s="369"/>
      <c r="F640" s="364"/>
    </row>
    <row r="641" spans="1:6">
      <c r="A641" s="365"/>
      <c r="B641" s="366"/>
      <c r="C641" s="367"/>
      <c r="D641" s="368"/>
      <c r="E641" s="369"/>
      <c r="F641" s="364"/>
    </row>
    <row r="642" spans="1:6">
      <c r="A642" s="365"/>
      <c r="B642" s="366"/>
      <c r="C642" s="367"/>
      <c r="D642" s="368"/>
      <c r="E642" s="369"/>
      <c r="F642" s="364"/>
    </row>
    <row r="643" spans="1:6">
      <c r="A643" s="365"/>
      <c r="B643" s="366"/>
      <c r="C643" s="367"/>
      <c r="D643" s="368"/>
      <c r="E643" s="369"/>
      <c r="F643" s="364"/>
    </row>
    <row r="644" spans="1:6">
      <c r="A644" s="365"/>
      <c r="B644" s="366"/>
      <c r="C644" s="367"/>
      <c r="D644" s="368"/>
      <c r="E644" s="366"/>
      <c r="F644" s="364"/>
    </row>
    <row r="645" spans="1:6">
      <c r="A645" s="365"/>
      <c r="B645" s="366"/>
      <c r="C645" s="367"/>
      <c r="D645" s="368"/>
      <c r="E645" s="369"/>
      <c r="F645" s="364"/>
    </row>
    <row r="646" spans="1:6">
      <c r="A646" s="365"/>
      <c r="B646" s="370"/>
      <c r="C646" s="367"/>
      <c r="D646" s="368"/>
      <c r="E646" s="371"/>
      <c r="F646" s="372"/>
    </row>
    <row r="647" spans="1:6">
      <c r="A647" s="365"/>
      <c r="B647" s="366"/>
      <c r="C647" s="367"/>
      <c r="D647" s="368"/>
      <c r="E647" s="369"/>
      <c r="F647" s="364"/>
    </row>
    <row r="648" spans="1:6">
      <c r="A648" s="365"/>
      <c r="B648" s="366"/>
      <c r="C648" s="367"/>
      <c r="D648" s="368"/>
      <c r="E648" s="366"/>
      <c r="F648" s="364"/>
    </row>
    <row r="649" spans="1:6">
      <c r="A649" s="365"/>
      <c r="B649" s="370"/>
      <c r="C649" s="367"/>
      <c r="D649" s="368"/>
      <c r="E649" s="366"/>
      <c r="F649" s="372"/>
    </row>
    <row r="650" spans="1:6">
      <c r="A650" s="365"/>
      <c r="B650" s="366"/>
      <c r="C650" s="367"/>
      <c r="D650" s="368"/>
      <c r="E650" s="366"/>
      <c r="F650" s="372"/>
    </row>
    <row r="651" spans="1:6">
      <c r="A651" s="365"/>
      <c r="B651" s="370"/>
      <c r="C651" s="367"/>
      <c r="D651" s="368"/>
      <c r="E651" s="366"/>
      <c r="F651" s="372"/>
    </row>
    <row r="652" spans="1:6">
      <c r="A652" s="365"/>
      <c r="B652" s="370"/>
      <c r="C652" s="367"/>
      <c r="D652" s="368"/>
      <c r="E652" s="366"/>
      <c r="F652" s="372"/>
    </row>
    <row r="653" spans="1:6">
      <c r="A653" s="365"/>
      <c r="B653" s="370"/>
      <c r="C653" s="367"/>
      <c r="D653" s="368"/>
      <c r="E653" s="366"/>
      <c r="F653" s="372"/>
    </row>
    <row r="654" spans="1:6">
      <c r="A654" s="365"/>
      <c r="B654" s="366"/>
      <c r="C654" s="367"/>
      <c r="D654" s="368"/>
      <c r="E654" s="366"/>
      <c r="F654" s="364"/>
    </row>
    <row r="655" spans="1:6">
      <c r="A655" s="365"/>
      <c r="B655" s="366"/>
      <c r="C655" s="367"/>
      <c r="D655" s="368"/>
      <c r="E655" s="366"/>
      <c r="F655" s="364"/>
    </row>
    <row r="656" spans="1:6">
      <c r="A656" s="365"/>
      <c r="B656" s="366"/>
      <c r="C656" s="367"/>
      <c r="D656" s="368"/>
      <c r="E656" s="369"/>
      <c r="F656" s="364"/>
    </row>
    <row r="657" spans="1:6">
      <c r="A657" s="365"/>
      <c r="B657" s="370"/>
      <c r="C657" s="367"/>
      <c r="D657" s="368"/>
      <c r="E657" s="371"/>
      <c r="F657" s="372"/>
    </row>
    <row r="658" spans="1:6">
      <c r="A658" s="365"/>
      <c r="B658" s="366"/>
      <c r="C658" s="367"/>
      <c r="D658" s="368"/>
      <c r="E658" s="366"/>
      <c r="F658" s="372"/>
    </row>
    <row r="659" spans="1:6">
      <c r="A659" s="365"/>
      <c r="B659" s="366"/>
      <c r="C659" s="367"/>
      <c r="D659" s="368"/>
      <c r="E659" s="369"/>
      <c r="F659" s="364"/>
    </row>
    <row r="660" spans="1:6">
      <c r="A660" s="365"/>
      <c r="B660" s="366"/>
      <c r="C660" s="367"/>
      <c r="D660" s="368"/>
      <c r="E660" s="369"/>
      <c r="F660" s="364"/>
    </row>
    <row r="661" spans="1:6">
      <c r="A661" s="365"/>
      <c r="B661" s="366"/>
      <c r="C661" s="367"/>
      <c r="D661" s="368"/>
      <c r="E661" s="369"/>
      <c r="F661" s="364"/>
    </row>
    <row r="662" spans="1:6">
      <c r="A662" s="365"/>
      <c r="B662" s="366"/>
      <c r="C662" s="367"/>
      <c r="D662" s="368"/>
      <c r="E662" s="369"/>
      <c r="F662" s="364"/>
    </row>
    <row r="663" spans="1:6">
      <c r="A663" s="365"/>
      <c r="B663" s="366"/>
      <c r="C663" s="367"/>
      <c r="D663" s="368"/>
      <c r="E663" s="369"/>
      <c r="F663" s="364"/>
    </row>
    <row r="664" spans="1:6">
      <c r="A664" s="365"/>
      <c r="B664" s="366"/>
      <c r="C664" s="367"/>
      <c r="D664" s="368"/>
      <c r="E664" s="369"/>
      <c r="F664" s="364"/>
    </row>
    <row r="665" spans="1:6">
      <c r="A665" s="365"/>
      <c r="B665" s="366"/>
      <c r="C665" s="367"/>
      <c r="D665" s="368"/>
      <c r="E665" s="366"/>
      <c r="F665" s="364"/>
    </row>
    <row r="666" spans="1:6">
      <c r="A666" s="365"/>
      <c r="B666" s="366"/>
      <c r="C666" s="367"/>
      <c r="D666" s="368"/>
      <c r="E666" s="369"/>
      <c r="F666" s="364"/>
    </row>
    <row r="667" spans="1:6">
      <c r="A667" s="365"/>
      <c r="B667" s="366"/>
      <c r="C667" s="367"/>
      <c r="D667" s="368"/>
      <c r="E667" s="369"/>
      <c r="F667" s="364"/>
    </row>
    <row r="668" spans="1:6">
      <c r="A668" s="365"/>
      <c r="B668" s="366"/>
      <c r="C668" s="367"/>
      <c r="D668" s="368"/>
      <c r="E668" s="369"/>
      <c r="F668" s="364"/>
    </row>
    <row r="669" spans="1:6">
      <c r="A669" s="365"/>
      <c r="B669" s="366"/>
      <c r="C669" s="367"/>
      <c r="D669" s="368"/>
      <c r="E669" s="366"/>
      <c r="F669" s="364"/>
    </row>
    <row r="670" spans="1:6">
      <c r="A670" s="365"/>
      <c r="B670" s="366"/>
      <c r="C670" s="367"/>
      <c r="D670" s="368"/>
      <c r="E670" s="366"/>
      <c r="F670" s="372"/>
    </row>
    <row r="671" spans="1:6">
      <c r="A671" s="365"/>
      <c r="B671" s="370"/>
      <c r="C671" s="367"/>
      <c r="D671" s="368"/>
      <c r="E671" s="366"/>
      <c r="F671" s="372"/>
    </row>
    <row r="672" spans="1:6">
      <c r="A672" s="365"/>
      <c r="B672" s="370"/>
      <c r="C672" s="367"/>
      <c r="D672" s="368"/>
      <c r="E672" s="366"/>
      <c r="F672" s="372"/>
    </row>
    <row r="673" spans="1:6">
      <c r="A673" s="365"/>
      <c r="B673" s="370"/>
      <c r="C673" s="367"/>
      <c r="D673" s="368"/>
      <c r="E673" s="366"/>
      <c r="F673" s="372"/>
    </row>
    <row r="674" spans="1:6">
      <c r="A674" s="365"/>
      <c r="B674" s="370"/>
      <c r="C674" s="367"/>
      <c r="D674" s="368"/>
      <c r="E674" s="371"/>
      <c r="F674" s="372"/>
    </row>
    <row r="675" spans="1:6">
      <c r="A675" s="365"/>
      <c r="B675" s="370"/>
      <c r="C675" s="367"/>
      <c r="D675" s="368"/>
      <c r="E675" s="371"/>
      <c r="F675" s="372"/>
    </row>
    <row r="676" spans="1:6">
      <c r="A676" s="365"/>
      <c r="B676" s="366"/>
      <c r="C676" s="367"/>
      <c r="D676" s="368"/>
      <c r="E676" s="366"/>
      <c r="F676" s="364"/>
    </row>
    <row r="677" spans="1:6">
      <c r="A677" s="365"/>
      <c r="B677" s="366"/>
      <c r="C677" s="367"/>
      <c r="D677" s="368"/>
      <c r="E677" s="369"/>
      <c r="F677" s="364"/>
    </row>
    <row r="678" spans="1:6">
      <c r="A678" s="365"/>
      <c r="B678" s="366"/>
      <c r="C678" s="367"/>
      <c r="D678" s="368"/>
      <c r="E678" s="369"/>
      <c r="F678" s="364"/>
    </row>
    <row r="679" spans="1:6">
      <c r="A679" s="365"/>
      <c r="B679" s="366"/>
      <c r="C679" s="367"/>
      <c r="D679" s="368"/>
      <c r="E679" s="369"/>
      <c r="F679" s="364"/>
    </row>
    <row r="680" spans="1:6">
      <c r="A680" s="365"/>
      <c r="B680" s="366"/>
      <c r="C680" s="367"/>
      <c r="D680" s="368"/>
      <c r="E680" s="366"/>
      <c r="F680" s="364"/>
    </row>
    <row r="681" spans="1:6">
      <c r="A681" s="365"/>
      <c r="B681" s="366"/>
      <c r="C681" s="367"/>
      <c r="D681" s="368"/>
      <c r="E681" s="369"/>
      <c r="F681" s="364"/>
    </row>
    <row r="682" spans="1:6">
      <c r="A682" s="365"/>
      <c r="B682" s="366"/>
      <c r="C682" s="367"/>
      <c r="D682" s="368"/>
      <c r="E682" s="369"/>
      <c r="F682" s="364"/>
    </row>
    <row r="683" spans="1:6">
      <c r="A683" s="365"/>
      <c r="B683" s="366"/>
      <c r="C683" s="367"/>
      <c r="D683" s="368"/>
      <c r="E683" s="369"/>
      <c r="F683" s="364"/>
    </row>
    <row r="684" spans="1:6">
      <c r="A684" s="365"/>
      <c r="B684" s="366"/>
      <c r="C684" s="367"/>
      <c r="D684" s="368"/>
      <c r="E684" s="369"/>
      <c r="F684" s="364"/>
    </row>
    <row r="685" spans="1:6">
      <c r="A685" s="365"/>
      <c r="B685" s="366"/>
      <c r="C685" s="367"/>
      <c r="D685" s="368"/>
      <c r="E685" s="369"/>
      <c r="F685" s="364"/>
    </row>
    <row r="686" spans="1:6">
      <c r="A686" s="413"/>
      <c r="B686" s="413"/>
      <c r="C686" s="413"/>
      <c r="D686" s="413"/>
      <c r="E686" s="413"/>
      <c r="F686" s="413"/>
    </row>
    <row r="687" spans="1:6">
      <c r="A687" s="313"/>
      <c r="B687" s="314"/>
      <c r="C687" s="315"/>
      <c r="D687" s="313"/>
      <c r="E687" s="314"/>
      <c r="F687" s="364"/>
    </row>
    <row r="688" spans="1:6">
      <c r="A688" s="365"/>
      <c r="B688" s="366"/>
      <c r="C688" s="367"/>
      <c r="D688" s="368"/>
      <c r="E688" s="369"/>
      <c r="F688" s="364"/>
    </row>
    <row r="689" spans="1:6">
      <c r="A689" s="365"/>
      <c r="B689" s="366"/>
      <c r="C689" s="367"/>
      <c r="D689" s="368"/>
      <c r="E689" s="369"/>
      <c r="F689" s="364"/>
    </row>
    <row r="690" spans="1:6">
      <c r="A690" s="365"/>
      <c r="B690" s="366"/>
      <c r="C690" s="367"/>
      <c r="D690" s="368"/>
      <c r="E690" s="366"/>
      <c r="F690" s="364"/>
    </row>
    <row r="691" spans="1:6">
      <c r="A691" s="365"/>
      <c r="B691" s="366"/>
      <c r="C691" s="367"/>
      <c r="D691" s="368"/>
      <c r="E691" s="366"/>
      <c r="F691" s="364"/>
    </row>
    <row r="692" spans="1:6">
      <c r="A692" s="365"/>
      <c r="B692" s="366"/>
      <c r="C692" s="367"/>
      <c r="D692" s="368"/>
      <c r="E692" s="369"/>
      <c r="F692" s="364"/>
    </row>
    <row r="693" spans="1:6">
      <c r="A693" s="365"/>
      <c r="B693" s="366"/>
      <c r="C693" s="367"/>
      <c r="D693" s="368"/>
      <c r="E693" s="369"/>
      <c r="F693" s="364"/>
    </row>
    <row r="694" spans="1:6">
      <c r="A694" s="365"/>
      <c r="B694" s="366"/>
      <c r="C694" s="367"/>
      <c r="D694" s="368"/>
      <c r="E694" s="369"/>
      <c r="F694" s="364"/>
    </row>
    <row r="695" spans="1:6">
      <c r="A695" s="365"/>
      <c r="B695" s="366"/>
      <c r="C695" s="367"/>
      <c r="D695" s="368"/>
      <c r="E695" s="369"/>
      <c r="F695" s="364"/>
    </row>
    <row r="696" spans="1:6">
      <c r="A696" s="365"/>
      <c r="B696" s="366"/>
      <c r="C696" s="367"/>
      <c r="D696" s="368"/>
      <c r="E696" s="369"/>
      <c r="F696" s="364"/>
    </row>
    <row r="697" spans="1:6">
      <c r="A697" s="365"/>
      <c r="B697" s="366"/>
      <c r="C697" s="367"/>
      <c r="D697" s="368"/>
      <c r="E697" s="369"/>
      <c r="F697" s="364"/>
    </row>
    <row r="698" spans="1:6">
      <c r="A698" s="365"/>
      <c r="B698" s="366"/>
      <c r="C698" s="367"/>
      <c r="D698" s="368"/>
      <c r="E698" s="369"/>
      <c r="F698" s="364"/>
    </row>
    <row r="699" spans="1:6">
      <c r="A699" s="365"/>
      <c r="B699" s="366"/>
      <c r="C699" s="367"/>
      <c r="D699" s="368"/>
      <c r="E699" s="366"/>
      <c r="F699" s="364"/>
    </row>
    <row r="700" spans="1:6">
      <c r="A700" s="365"/>
      <c r="B700" s="366"/>
      <c r="C700" s="367"/>
      <c r="D700" s="368"/>
      <c r="E700" s="369"/>
      <c r="F700" s="364"/>
    </row>
    <row r="701" spans="1:6" ht="13.15" customHeight="1">
      <c r="A701" s="365"/>
      <c r="B701" s="366"/>
      <c r="C701" s="367"/>
      <c r="D701" s="368"/>
      <c r="E701" s="369"/>
      <c r="F701" s="364"/>
    </row>
    <row r="702" spans="1:6">
      <c r="A702" s="365"/>
      <c r="B702" s="366"/>
      <c r="C702" s="367"/>
      <c r="D702" s="368"/>
      <c r="E702" s="366"/>
      <c r="F702" s="364"/>
    </row>
    <row r="703" spans="1:6">
      <c r="A703" s="365"/>
      <c r="B703" s="366"/>
      <c r="C703" s="367"/>
      <c r="D703" s="368"/>
      <c r="E703" s="369"/>
      <c r="F703" s="364"/>
    </row>
    <row r="704" spans="1:6">
      <c r="A704" s="365"/>
      <c r="B704" s="366"/>
      <c r="C704" s="367"/>
      <c r="D704" s="368"/>
      <c r="E704" s="369"/>
      <c r="F704" s="364"/>
    </row>
    <row r="705" spans="1:6">
      <c r="A705" s="365"/>
      <c r="B705" s="366"/>
      <c r="C705" s="367"/>
      <c r="D705" s="368"/>
      <c r="E705" s="366"/>
      <c r="F705" s="364"/>
    </row>
    <row r="706" spans="1:6">
      <c r="A706" s="365"/>
      <c r="B706" s="366"/>
      <c r="C706" s="367"/>
      <c r="D706" s="368"/>
      <c r="E706" s="366"/>
      <c r="F706" s="364"/>
    </row>
    <row r="707" spans="1:6">
      <c r="A707" s="365"/>
      <c r="B707" s="370"/>
      <c r="C707" s="367"/>
      <c r="D707" s="368"/>
      <c r="E707" s="371"/>
      <c r="F707" s="372"/>
    </row>
    <row r="708" spans="1:6">
      <c r="A708" s="365"/>
      <c r="B708" s="366"/>
      <c r="C708" s="367"/>
      <c r="D708" s="368"/>
      <c r="E708" s="369"/>
      <c r="F708" s="364"/>
    </row>
    <row r="709" spans="1:6">
      <c r="A709" s="365"/>
      <c r="B709" s="366"/>
      <c r="C709" s="367"/>
      <c r="D709" s="368"/>
      <c r="E709" s="369"/>
      <c r="F709" s="364"/>
    </row>
    <row r="710" spans="1:6">
      <c r="A710" s="365"/>
      <c r="B710" s="366"/>
      <c r="C710" s="367"/>
      <c r="D710" s="368"/>
      <c r="E710" s="366"/>
      <c r="F710" s="364"/>
    </row>
    <row r="711" spans="1:6">
      <c r="A711" s="365"/>
      <c r="B711" s="366"/>
      <c r="C711" s="367"/>
      <c r="D711" s="368"/>
      <c r="E711" s="369"/>
      <c r="F711" s="364"/>
    </row>
    <row r="712" spans="1:6">
      <c r="A712" s="365"/>
      <c r="B712" s="366"/>
      <c r="C712" s="367"/>
      <c r="D712" s="368"/>
      <c r="E712" s="369"/>
      <c r="F712" s="364"/>
    </row>
    <row r="713" spans="1:6">
      <c r="A713" s="365"/>
      <c r="B713" s="366"/>
      <c r="C713" s="367"/>
      <c r="D713" s="368"/>
      <c r="E713" s="366"/>
      <c r="F713" s="364"/>
    </row>
    <row r="714" spans="1:6">
      <c r="A714" s="365"/>
      <c r="B714" s="370"/>
      <c r="C714" s="367"/>
      <c r="D714" s="368"/>
      <c r="E714" s="366"/>
      <c r="F714" s="372"/>
    </row>
    <row r="715" spans="1:6" ht="13.15" customHeight="1">
      <c r="A715" s="365"/>
      <c r="B715" s="366"/>
      <c r="C715" s="367"/>
      <c r="D715" s="368"/>
      <c r="E715" s="369"/>
      <c r="F715" s="364"/>
    </row>
    <row r="716" spans="1:6">
      <c r="A716" s="365"/>
      <c r="B716" s="366"/>
      <c r="C716" s="367"/>
      <c r="D716" s="368"/>
      <c r="E716" s="369"/>
      <c r="F716" s="364"/>
    </row>
    <row r="717" spans="1:6">
      <c r="A717" s="365"/>
      <c r="B717" s="366"/>
      <c r="C717" s="367"/>
      <c r="D717" s="368"/>
      <c r="E717" s="369"/>
      <c r="F717" s="364"/>
    </row>
    <row r="718" spans="1:6">
      <c r="A718" s="365"/>
      <c r="B718" s="366"/>
      <c r="C718" s="367"/>
      <c r="D718" s="368"/>
      <c r="E718" s="369"/>
      <c r="F718" s="364"/>
    </row>
    <row r="719" spans="1:6">
      <c r="A719" s="365"/>
      <c r="B719" s="366"/>
      <c r="C719" s="367"/>
      <c r="D719" s="368"/>
      <c r="E719" s="369"/>
      <c r="F719" s="364"/>
    </row>
    <row r="720" spans="1:6">
      <c r="A720" s="365"/>
      <c r="B720" s="366"/>
      <c r="C720" s="367"/>
      <c r="D720" s="368"/>
      <c r="E720" s="366"/>
      <c r="F720" s="364"/>
    </row>
    <row r="721" spans="1:6">
      <c r="A721" s="365"/>
      <c r="B721" s="366"/>
      <c r="C721" s="367"/>
      <c r="D721" s="368"/>
      <c r="E721" s="369"/>
      <c r="F721" s="364"/>
    </row>
    <row r="722" spans="1:6">
      <c r="A722" s="365"/>
      <c r="B722" s="366"/>
      <c r="C722" s="367"/>
      <c r="D722" s="368"/>
      <c r="E722" s="366"/>
      <c r="F722" s="364"/>
    </row>
    <row r="723" spans="1:6">
      <c r="A723" s="365"/>
      <c r="B723" s="366"/>
      <c r="C723" s="367"/>
      <c r="D723" s="368"/>
      <c r="E723" s="366"/>
      <c r="F723" s="364"/>
    </row>
    <row r="724" spans="1:6">
      <c r="A724" s="365"/>
      <c r="B724" s="366"/>
      <c r="C724" s="367"/>
      <c r="D724" s="368"/>
      <c r="E724" s="366"/>
      <c r="F724" s="364"/>
    </row>
    <row r="725" spans="1:6">
      <c r="A725" s="365"/>
      <c r="B725" s="366"/>
      <c r="C725" s="367"/>
      <c r="D725" s="368"/>
      <c r="E725" s="366"/>
      <c r="F725" s="364"/>
    </row>
    <row r="726" spans="1:6">
      <c r="A726" s="365"/>
      <c r="B726" s="366"/>
      <c r="C726" s="367"/>
      <c r="D726" s="368"/>
      <c r="E726" s="366"/>
      <c r="F726" s="364"/>
    </row>
    <row r="727" spans="1:6">
      <c r="A727" s="365"/>
      <c r="B727" s="366"/>
      <c r="C727" s="367"/>
      <c r="D727" s="368"/>
      <c r="E727" s="369"/>
      <c r="F727" s="364"/>
    </row>
    <row r="728" spans="1:6">
      <c r="A728" s="365"/>
      <c r="B728" s="366"/>
      <c r="C728" s="367"/>
      <c r="D728" s="368"/>
      <c r="E728" s="369"/>
      <c r="F728" s="364"/>
    </row>
    <row r="729" spans="1:6">
      <c r="A729" s="365"/>
      <c r="B729" s="366"/>
      <c r="C729" s="367"/>
      <c r="D729" s="368"/>
      <c r="E729" s="366"/>
      <c r="F729" s="364"/>
    </row>
    <row r="730" spans="1:6">
      <c r="A730" s="365"/>
      <c r="B730" s="366"/>
      <c r="C730" s="367"/>
      <c r="D730" s="368"/>
      <c r="E730" s="366"/>
      <c r="F730" s="364"/>
    </row>
    <row r="731" spans="1:6">
      <c r="A731" s="365"/>
      <c r="B731" s="366"/>
      <c r="C731" s="367"/>
      <c r="D731" s="368"/>
      <c r="E731" s="369"/>
      <c r="F731" s="364"/>
    </row>
    <row r="732" spans="1:6">
      <c r="A732" s="365"/>
      <c r="B732" s="366"/>
      <c r="C732" s="367"/>
      <c r="D732" s="368"/>
      <c r="E732" s="366"/>
      <c r="F732" s="364"/>
    </row>
    <row r="733" spans="1:6">
      <c r="A733" s="413"/>
      <c r="B733" s="413"/>
      <c r="C733" s="413"/>
      <c r="D733" s="413"/>
      <c r="E733" s="413"/>
      <c r="F733" s="413"/>
    </row>
    <row r="734" spans="1:6">
      <c r="A734" s="313"/>
      <c r="B734" s="314"/>
      <c r="C734" s="315"/>
      <c r="D734" s="313"/>
      <c r="E734" s="314"/>
      <c r="F734" s="364"/>
    </row>
    <row r="735" spans="1:6">
      <c r="A735" s="365"/>
      <c r="B735" s="366"/>
      <c r="C735" s="367"/>
      <c r="D735" s="368"/>
      <c r="E735" s="369"/>
      <c r="F735" s="364"/>
    </row>
    <row r="736" spans="1:6">
      <c r="A736" s="365"/>
      <c r="B736" s="366"/>
      <c r="C736" s="367"/>
      <c r="D736" s="368"/>
      <c r="E736" s="369"/>
      <c r="F736" s="364"/>
    </row>
    <row r="737" spans="1:6">
      <c r="A737" s="365"/>
      <c r="B737" s="366"/>
      <c r="C737" s="367"/>
      <c r="D737" s="368"/>
      <c r="E737" s="369"/>
      <c r="F737" s="364"/>
    </row>
    <row r="738" spans="1:6">
      <c r="A738" s="365"/>
      <c r="B738" s="366"/>
      <c r="C738" s="367"/>
      <c r="D738" s="368"/>
      <c r="E738" s="369"/>
      <c r="F738" s="364"/>
    </row>
    <row r="739" spans="1:6">
      <c r="A739" s="365"/>
      <c r="B739" s="366"/>
      <c r="C739" s="367"/>
      <c r="D739" s="368"/>
      <c r="E739" s="369"/>
      <c r="F739" s="364"/>
    </row>
    <row r="740" spans="1:6">
      <c r="A740" s="365"/>
      <c r="B740" s="366"/>
      <c r="C740" s="367"/>
      <c r="D740" s="368"/>
      <c r="E740" s="369"/>
      <c r="F740" s="364"/>
    </row>
    <row r="741" spans="1:6">
      <c r="A741" s="365"/>
      <c r="B741" s="366"/>
      <c r="C741" s="367"/>
      <c r="D741" s="368"/>
      <c r="E741" s="369"/>
      <c r="F741" s="364"/>
    </row>
    <row r="742" spans="1:6">
      <c r="A742" s="365"/>
      <c r="B742" s="366"/>
      <c r="C742" s="367"/>
      <c r="D742" s="368"/>
      <c r="E742" s="369"/>
      <c r="F742" s="364"/>
    </row>
    <row r="743" spans="1:6">
      <c r="A743" s="365"/>
      <c r="B743" s="366"/>
      <c r="C743" s="367"/>
      <c r="D743" s="368"/>
      <c r="E743" s="369"/>
      <c r="F743" s="364"/>
    </row>
    <row r="744" spans="1:6">
      <c r="A744" s="365"/>
      <c r="B744" s="366"/>
      <c r="C744" s="367"/>
      <c r="D744" s="368"/>
      <c r="E744" s="369"/>
      <c r="F744" s="364"/>
    </row>
    <row r="745" spans="1:6">
      <c r="A745" s="365"/>
      <c r="B745" s="366"/>
      <c r="C745" s="367"/>
      <c r="D745" s="368"/>
      <c r="E745" s="369"/>
      <c r="F745" s="364"/>
    </row>
    <row r="746" spans="1:6">
      <c r="A746" s="365"/>
      <c r="B746" s="366"/>
      <c r="C746" s="367"/>
      <c r="D746" s="368"/>
      <c r="E746" s="369"/>
      <c r="F746" s="364"/>
    </row>
    <row r="747" spans="1:6">
      <c r="A747" s="413"/>
      <c r="B747" s="413"/>
      <c r="C747" s="413"/>
      <c r="D747" s="413"/>
      <c r="E747" s="413"/>
      <c r="F747" s="413"/>
    </row>
    <row r="748" spans="1:6">
      <c r="A748" s="313"/>
      <c r="B748" s="314"/>
      <c r="C748" s="315"/>
      <c r="D748" s="313"/>
      <c r="E748" s="314"/>
      <c r="F748" s="364"/>
    </row>
    <row r="749" spans="1:6">
      <c r="A749" s="365"/>
      <c r="B749" s="366"/>
      <c r="C749" s="367"/>
      <c r="D749" s="368"/>
      <c r="E749" s="369"/>
      <c r="F749" s="364"/>
    </row>
    <row r="750" spans="1:6">
      <c r="A750" s="365"/>
      <c r="B750" s="366"/>
      <c r="C750" s="367"/>
      <c r="D750" s="368"/>
      <c r="E750" s="369"/>
      <c r="F750" s="364"/>
    </row>
    <row r="751" spans="1:6">
      <c r="A751" s="413"/>
      <c r="B751" s="413"/>
      <c r="C751" s="413"/>
      <c r="D751" s="413"/>
      <c r="E751" s="413"/>
      <c r="F751" s="413"/>
    </row>
    <row r="752" spans="1:6">
      <c r="A752" s="313"/>
      <c r="B752" s="314"/>
      <c r="C752" s="315"/>
      <c r="D752" s="313"/>
      <c r="E752" s="314"/>
      <c r="F752" s="364"/>
    </row>
    <row r="753" spans="1:6">
      <c r="A753" s="365"/>
      <c r="B753" s="370"/>
      <c r="C753" s="367"/>
      <c r="D753" s="368"/>
      <c r="E753" s="371"/>
      <c r="F753" s="372"/>
    </row>
    <row r="754" spans="1:6">
      <c r="A754" s="365"/>
      <c r="B754" s="366"/>
      <c r="C754" s="367"/>
      <c r="D754" s="368"/>
      <c r="E754" s="369"/>
      <c r="F754" s="364"/>
    </row>
    <row r="755" spans="1:6">
      <c r="A755" s="365"/>
      <c r="B755" s="366"/>
      <c r="C755" s="367"/>
      <c r="D755" s="368"/>
      <c r="E755" s="369"/>
      <c r="F755" s="364"/>
    </row>
    <row r="756" spans="1:6">
      <c r="A756" s="365"/>
      <c r="B756" s="366"/>
      <c r="C756" s="367"/>
      <c r="D756" s="368"/>
      <c r="E756" s="369"/>
      <c r="F756" s="364"/>
    </row>
    <row r="757" spans="1:6">
      <c r="A757" s="365"/>
      <c r="B757" s="366"/>
      <c r="C757" s="367"/>
      <c r="D757" s="368"/>
      <c r="E757" s="369"/>
      <c r="F757" s="364"/>
    </row>
    <row r="758" spans="1:6">
      <c r="A758" s="365"/>
      <c r="B758" s="366"/>
      <c r="C758" s="367"/>
      <c r="D758" s="368"/>
      <c r="E758" s="369"/>
      <c r="F758" s="364"/>
    </row>
    <row r="759" spans="1:6">
      <c r="A759" s="365"/>
      <c r="B759" s="366"/>
      <c r="C759" s="367"/>
      <c r="D759" s="368"/>
      <c r="E759" s="369"/>
      <c r="F759" s="364"/>
    </row>
    <row r="760" spans="1:6">
      <c r="A760" s="365"/>
      <c r="B760" s="366"/>
      <c r="C760" s="367"/>
      <c r="D760" s="368"/>
      <c r="E760" s="369"/>
      <c r="F760" s="364"/>
    </row>
    <row r="761" spans="1:6">
      <c r="A761" s="365"/>
      <c r="B761" s="366"/>
      <c r="C761" s="367"/>
      <c r="D761" s="368"/>
      <c r="E761" s="369"/>
      <c r="F761" s="364"/>
    </row>
    <row r="762" spans="1:6">
      <c r="A762" s="365"/>
      <c r="B762" s="366"/>
      <c r="C762" s="367"/>
      <c r="D762" s="368"/>
      <c r="E762" s="366"/>
      <c r="F762" s="364"/>
    </row>
    <row r="763" spans="1:6">
      <c r="A763" s="365"/>
      <c r="B763" s="370"/>
      <c r="C763" s="367"/>
      <c r="D763" s="368"/>
      <c r="E763" s="366"/>
      <c r="F763" s="372"/>
    </row>
    <row r="764" spans="1:6">
      <c r="A764" s="365"/>
      <c r="B764" s="370"/>
      <c r="C764" s="367"/>
      <c r="D764" s="368"/>
      <c r="E764" s="366"/>
      <c r="F764" s="372"/>
    </row>
    <row r="765" spans="1:6">
      <c r="A765" s="365"/>
      <c r="B765" s="370"/>
      <c r="C765" s="367"/>
      <c r="D765" s="368"/>
      <c r="E765" s="366"/>
      <c r="F765" s="372"/>
    </row>
    <row r="766" spans="1:6">
      <c r="A766" s="365"/>
      <c r="B766" s="370"/>
      <c r="C766" s="367"/>
      <c r="D766" s="368"/>
      <c r="E766" s="366"/>
      <c r="F766" s="372"/>
    </row>
    <row r="767" spans="1:6">
      <c r="A767" s="365"/>
      <c r="B767" s="370"/>
      <c r="C767" s="367"/>
      <c r="D767" s="368"/>
      <c r="E767" s="366"/>
      <c r="F767" s="372"/>
    </row>
    <row r="768" spans="1:6">
      <c r="A768" s="365"/>
      <c r="B768" s="366"/>
      <c r="C768" s="367"/>
      <c r="D768" s="368"/>
      <c r="E768" s="366"/>
      <c r="F768" s="364"/>
    </row>
    <row r="769" spans="1:6">
      <c r="A769" s="365"/>
      <c r="B769" s="366"/>
      <c r="C769" s="367"/>
      <c r="D769" s="368"/>
      <c r="E769" s="366"/>
      <c r="F769" s="364"/>
    </row>
    <row r="770" spans="1:6">
      <c r="A770" s="365"/>
      <c r="B770" s="366"/>
      <c r="C770" s="367"/>
      <c r="D770" s="368"/>
      <c r="E770" s="366"/>
      <c r="F770" s="372"/>
    </row>
    <row r="771" spans="1:6">
      <c r="A771" s="365"/>
      <c r="B771" s="370"/>
      <c r="C771" s="367"/>
      <c r="D771" s="368"/>
      <c r="E771" s="366"/>
      <c r="F771" s="372"/>
    </row>
    <row r="772" spans="1:6">
      <c r="A772" s="365"/>
      <c r="B772" s="370"/>
      <c r="C772" s="367"/>
      <c r="D772" s="368"/>
      <c r="E772" s="366"/>
      <c r="F772" s="372"/>
    </row>
    <row r="773" spans="1:6">
      <c r="A773" s="365"/>
      <c r="B773" s="366"/>
      <c r="C773" s="367"/>
      <c r="D773" s="368"/>
      <c r="E773" s="366"/>
      <c r="F773" s="364"/>
    </row>
    <row r="774" spans="1:6">
      <c r="A774" s="365"/>
      <c r="B774" s="366"/>
      <c r="C774" s="367"/>
      <c r="D774" s="368"/>
      <c r="E774" s="366"/>
      <c r="F774" s="364"/>
    </row>
    <row r="775" spans="1:6" ht="13.15" customHeight="1">
      <c r="A775" s="365"/>
      <c r="B775" s="366"/>
      <c r="C775" s="367"/>
      <c r="D775" s="368"/>
      <c r="E775" s="369"/>
      <c r="F775" s="364"/>
    </row>
    <row r="776" spans="1:6">
      <c r="A776" s="365"/>
      <c r="B776" s="366"/>
      <c r="C776" s="367"/>
      <c r="D776" s="368"/>
      <c r="E776" s="369"/>
      <c r="F776" s="364"/>
    </row>
    <row r="777" spans="1:6">
      <c r="A777" s="365"/>
      <c r="B777" s="366"/>
      <c r="C777" s="367"/>
      <c r="D777" s="368"/>
      <c r="E777" s="366"/>
      <c r="F777" s="364"/>
    </row>
    <row r="778" spans="1:6">
      <c r="A778" s="365"/>
      <c r="B778" s="366"/>
      <c r="C778" s="367"/>
      <c r="D778" s="368"/>
      <c r="E778" s="369"/>
      <c r="F778" s="364"/>
    </row>
    <row r="779" spans="1:6">
      <c r="A779" s="365"/>
      <c r="B779" s="366"/>
      <c r="C779" s="367"/>
      <c r="D779" s="368"/>
      <c r="E779" s="369"/>
      <c r="F779" s="364"/>
    </row>
    <row r="780" spans="1:6">
      <c r="A780" s="365"/>
      <c r="B780" s="366"/>
      <c r="C780" s="367"/>
      <c r="D780" s="368"/>
      <c r="E780" s="369"/>
      <c r="F780" s="364"/>
    </row>
    <row r="781" spans="1:6">
      <c r="A781" s="365"/>
      <c r="B781" s="366"/>
      <c r="C781" s="367"/>
      <c r="D781" s="368"/>
      <c r="E781" s="369"/>
      <c r="F781" s="364"/>
    </row>
    <row r="782" spans="1:6">
      <c r="A782" s="365"/>
      <c r="B782" s="366"/>
      <c r="C782" s="367"/>
      <c r="D782" s="368"/>
      <c r="E782" s="369"/>
      <c r="F782" s="364"/>
    </row>
    <row r="783" spans="1:6">
      <c r="A783" s="365"/>
      <c r="B783" s="366"/>
      <c r="C783" s="367"/>
      <c r="D783" s="368"/>
      <c r="E783" s="369"/>
      <c r="F783" s="364"/>
    </row>
    <row r="784" spans="1:6">
      <c r="A784" s="365"/>
      <c r="B784" s="366"/>
      <c r="C784" s="367"/>
      <c r="D784" s="368"/>
      <c r="E784" s="369"/>
      <c r="F784" s="364"/>
    </row>
    <row r="785" spans="1:6">
      <c r="A785" s="365"/>
      <c r="B785" s="366"/>
      <c r="C785" s="367"/>
      <c r="D785" s="368"/>
      <c r="E785" s="366"/>
      <c r="F785" s="364"/>
    </row>
    <row r="786" spans="1:6">
      <c r="A786" s="365"/>
      <c r="B786" s="366"/>
      <c r="C786" s="367"/>
      <c r="D786" s="368"/>
      <c r="E786" s="366"/>
      <c r="F786" s="364"/>
    </row>
    <row r="787" spans="1:6">
      <c r="A787" s="365"/>
      <c r="B787" s="366"/>
      <c r="C787" s="367"/>
      <c r="D787" s="368"/>
      <c r="E787" s="366"/>
      <c r="F787" s="364"/>
    </row>
    <row r="788" spans="1:6">
      <c r="A788" s="365"/>
      <c r="B788" s="366"/>
      <c r="C788" s="367"/>
      <c r="D788" s="368"/>
      <c r="E788" s="369"/>
      <c r="F788" s="364"/>
    </row>
    <row r="789" spans="1:6">
      <c r="A789" s="365"/>
      <c r="B789" s="366"/>
      <c r="C789" s="367"/>
      <c r="D789" s="368"/>
      <c r="E789" s="366"/>
      <c r="F789" s="364"/>
    </row>
    <row r="790" spans="1:6">
      <c r="A790" s="365"/>
      <c r="B790" s="366"/>
      <c r="C790" s="367"/>
      <c r="D790" s="368"/>
      <c r="E790" s="366"/>
      <c r="F790" s="372"/>
    </row>
    <row r="791" spans="1:6">
      <c r="A791" s="365"/>
      <c r="B791" s="366"/>
      <c r="C791" s="367"/>
      <c r="D791" s="368"/>
      <c r="E791" s="366"/>
      <c r="F791" s="364"/>
    </row>
    <row r="792" spans="1:6">
      <c r="A792" s="365"/>
      <c r="B792" s="366"/>
      <c r="C792" s="367"/>
      <c r="D792" s="368"/>
      <c r="E792" s="369"/>
      <c r="F792" s="364"/>
    </row>
    <row r="793" spans="1:6" ht="13.15" customHeight="1">
      <c r="A793" s="365"/>
      <c r="B793" s="366"/>
      <c r="C793" s="367"/>
      <c r="D793" s="368"/>
      <c r="E793" s="369"/>
      <c r="F793" s="364"/>
    </row>
    <row r="794" spans="1:6">
      <c r="A794" s="365"/>
      <c r="B794" s="366"/>
      <c r="C794" s="367"/>
      <c r="D794" s="368"/>
      <c r="E794" s="369"/>
      <c r="F794" s="364"/>
    </row>
    <row r="795" spans="1:6">
      <c r="A795" s="365"/>
      <c r="B795" s="366"/>
      <c r="C795" s="367"/>
      <c r="D795" s="368"/>
      <c r="E795" s="369"/>
      <c r="F795" s="364"/>
    </row>
    <row r="796" spans="1:6">
      <c r="A796" s="365"/>
      <c r="B796" s="370"/>
      <c r="C796" s="367"/>
      <c r="D796" s="368"/>
      <c r="E796" s="366"/>
      <c r="F796" s="372"/>
    </row>
    <row r="797" spans="1:6">
      <c r="A797" s="365"/>
      <c r="B797" s="366"/>
      <c r="C797" s="367"/>
      <c r="D797" s="368"/>
      <c r="E797" s="369"/>
      <c r="F797" s="364"/>
    </row>
    <row r="798" spans="1:6">
      <c r="A798" s="365"/>
      <c r="B798" s="366"/>
      <c r="C798" s="367"/>
      <c r="D798" s="368"/>
      <c r="E798" s="369"/>
      <c r="F798" s="364"/>
    </row>
    <row r="799" spans="1:6">
      <c r="A799" s="365"/>
      <c r="B799" s="366"/>
      <c r="C799" s="367"/>
      <c r="D799" s="368"/>
      <c r="E799" s="369"/>
      <c r="F799" s="364"/>
    </row>
    <row r="800" spans="1:6">
      <c r="A800" s="365"/>
      <c r="B800" s="366"/>
      <c r="C800" s="367"/>
      <c r="D800" s="368"/>
      <c r="E800" s="366"/>
      <c r="F800" s="364"/>
    </row>
    <row r="801" spans="1:6">
      <c r="A801" s="365"/>
      <c r="B801" s="366"/>
      <c r="C801" s="367"/>
      <c r="D801" s="368"/>
      <c r="E801" s="366"/>
      <c r="F801" s="364"/>
    </row>
    <row r="802" spans="1:6">
      <c r="A802" s="365"/>
      <c r="B802" s="366"/>
      <c r="C802" s="367"/>
      <c r="D802" s="368"/>
      <c r="E802" s="369"/>
      <c r="F802" s="364"/>
    </row>
    <row r="803" spans="1:6">
      <c r="A803" s="365"/>
      <c r="B803" s="366"/>
      <c r="C803" s="367"/>
      <c r="D803" s="368"/>
      <c r="E803" s="366"/>
      <c r="F803" s="364"/>
    </row>
    <row r="804" spans="1:6">
      <c r="A804" s="365"/>
      <c r="B804" s="366"/>
      <c r="C804" s="367"/>
      <c r="D804" s="368"/>
      <c r="E804" s="369"/>
      <c r="F804" s="364"/>
    </row>
    <row r="805" spans="1:6">
      <c r="A805" s="365"/>
      <c r="B805" s="370"/>
      <c r="C805" s="367"/>
      <c r="D805" s="368"/>
      <c r="E805" s="366"/>
      <c r="F805" s="372"/>
    </row>
    <row r="806" spans="1:6">
      <c r="A806" s="365"/>
      <c r="B806" s="366"/>
      <c r="C806" s="367"/>
      <c r="D806" s="368"/>
      <c r="E806" s="366"/>
      <c r="F806" s="364"/>
    </row>
    <row r="807" spans="1:6">
      <c r="A807" s="365"/>
      <c r="B807" s="366"/>
      <c r="C807" s="367"/>
      <c r="D807" s="368"/>
      <c r="E807" s="366"/>
      <c r="F807" s="364"/>
    </row>
    <row r="808" spans="1:6">
      <c r="A808" s="365"/>
      <c r="B808" s="370"/>
      <c r="C808" s="367"/>
      <c r="D808" s="368"/>
      <c r="E808" s="366"/>
      <c r="F808" s="372"/>
    </row>
    <row r="809" spans="1:6">
      <c r="A809" s="414"/>
      <c r="B809" s="414"/>
      <c r="C809" s="414"/>
      <c r="D809" s="414"/>
      <c r="E809" s="414"/>
      <c r="F809" s="414"/>
    </row>
    <row r="810" spans="1:6">
      <c r="A810" s="313"/>
      <c r="B810" s="314"/>
      <c r="C810" s="315"/>
      <c r="D810" s="313"/>
      <c r="E810" s="314"/>
      <c r="F810" s="364"/>
    </row>
    <row r="811" spans="1:6">
      <c r="A811" s="365"/>
      <c r="B811" s="366"/>
      <c r="C811" s="367"/>
      <c r="D811" s="368"/>
      <c r="E811" s="366"/>
      <c r="F811" s="364"/>
    </row>
    <row r="812" spans="1:6">
      <c r="A812" s="365"/>
      <c r="B812" s="366"/>
      <c r="C812" s="367"/>
      <c r="D812" s="368"/>
      <c r="E812" s="366"/>
      <c r="F812" s="364"/>
    </row>
    <row r="813" spans="1:6">
      <c r="A813" s="365"/>
      <c r="B813" s="370"/>
      <c r="C813" s="367"/>
      <c r="D813" s="368"/>
      <c r="E813" s="366"/>
      <c r="F813" s="372"/>
    </row>
    <row r="814" spans="1:6">
      <c r="A814" s="365"/>
      <c r="B814" s="366"/>
      <c r="C814" s="367"/>
      <c r="D814" s="368"/>
      <c r="E814" s="369"/>
      <c r="F814" s="364"/>
    </row>
    <row r="815" spans="1:6">
      <c r="A815" s="365"/>
      <c r="B815" s="366"/>
      <c r="C815" s="367"/>
      <c r="D815" s="368"/>
      <c r="E815" s="366"/>
      <c r="F815" s="364"/>
    </row>
    <row r="816" spans="1:6">
      <c r="A816" s="365"/>
      <c r="B816" s="366"/>
      <c r="C816" s="367"/>
      <c r="D816" s="368"/>
      <c r="E816" s="366"/>
      <c r="F816" s="364"/>
    </row>
    <row r="817" spans="1:6">
      <c r="A817" s="365"/>
      <c r="B817" s="366"/>
      <c r="C817" s="367"/>
      <c r="D817" s="368"/>
      <c r="E817" s="369"/>
      <c r="F817" s="364"/>
    </row>
    <row r="818" spans="1:6">
      <c r="A818" s="365"/>
      <c r="B818" s="366"/>
      <c r="C818" s="367"/>
      <c r="D818" s="368"/>
      <c r="E818" s="366"/>
      <c r="F818" s="364"/>
    </row>
    <row r="819" spans="1:6">
      <c r="A819" s="365"/>
      <c r="B819" s="366"/>
      <c r="C819" s="367"/>
      <c r="D819" s="368"/>
      <c r="E819" s="369"/>
      <c r="F819" s="364"/>
    </row>
    <row r="820" spans="1:6">
      <c r="A820" s="365"/>
      <c r="B820" s="366"/>
      <c r="C820" s="367"/>
      <c r="D820" s="368"/>
      <c r="E820" s="369"/>
      <c r="F820" s="364"/>
    </row>
    <row r="821" spans="1:6">
      <c r="A821" s="365"/>
      <c r="B821" s="366"/>
      <c r="C821" s="367"/>
      <c r="D821" s="368"/>
      <c r="E821" s="369"/>
      <c r="F821" s="364"/>
    </row>
    <row r="822" spans="1:6">
      <c r="A822" s="365"/>
      <c r="B822" s="366"/>
      <c r="C822" s="367"/>
      <c r="D822" s="368"/>
      <c r="E822" s="369"/>
      <c r="F822" s="364"/>
    </row>
    <row r="823" spans="1:6">
      <c r="A823" s="365"/>
      <c r="B823" s="370"/>
      <c r="C823" s="367"/>
      <c r="D823" s="368"/>
      <c r="E823" s="371"/>
      <c r="F823" s="372"/>
    </row>
    <row r="824" spans="1:6">
      <c r="A824" s="365"/>
      <c r="B824" s="366"/>
      <c r="C824" s="367"/>
      <c r="D824" s="368"/>
      <c r="E824" s="366"/>
      <c r="F824" s="364"/>
    </row>
    <row r="825" spans="1:6">
      <c r="A825" s="365"/>
      <c r="B825" s="366"/>
      <c r="C825" s="367"/>
      <c r="D825" s="368"/>
      <c r="E825" s="369"/>
      <c r="F825" s="364"/>
    </row>
    <row r="826" spans="1:6">
      <c r="A826" s="365"/>
      <c r="B826" s="366"/>
      <c r="C826" s="367"/>
      <c r="D826" s="368"/>
      <c r="E826" s="366"/>
      <c r="F826" s="364"/>
    </row>
    <row r="827" spans="1:6">
      <c r="A827" s="365"/>
      <c r="B827" s="366"/>
      <c r="C827" s="367"/>
      <c r="D827" s="368"/>
      <c r="E827" s="366"/>
      <c r="F827" s="364"/>
    </row>
    <row r="828" spans="1:6">
      <c r="A828" s="413"/>
      <c r="B828" s="413"/>
      <c r="C828" s="413"/>
      <c r="D828" s="413"/>
      <c r="E828" s="413"/>
      <c r="F828" s="413"/>
    </row>
    <row r="829" spans="1:6">
      <c r="A829" s="313"/>
      <c r="B829" s="314"/>
      <c r="C829" s="315"/>
      <c r="D829" s="313"/>
      <c r="E829" s="314"/>
      <c r="F829" s="364"/>
    </row>
    <row r="830" spans="1:6">
      <c r="A830" s="365"/>
      <c r="B830" s="366"/>
      <c r="C830" s="367"/>
      <c r="D830" s="368"/>
      <c r="E830" s="369"/>
      <c r="F830" s="364"/>
    </row>
    <row r="831" spans="1:6" ht="13.15" customHeight="1">
      <c r="A831" s="365"/>
      <c r="B831" s="366"/>
      <c r="C831" s="367"/>
      <c r="D831" s="368"/>
      <c r="E831" s="369"/>
      <c r="F831" s="364"/>
    </row>
    <row r="832" spans="1:6">
      <c r="A832" s="365"/>
      <c r="B832" s="366"/>
      <c r="C832" s="367"/>
      <c r="D832" s="368"/>
      <c r="E832" s="366"/>
      <c r="F832" s="364"/>
    </row>
    <row r="833" spans="1:6">
      <c r="A833" s="365"/>
      <c r="B833" s="366"/>
      <c r="C833" s="367"/>
      <c r="D833" s="368"/>
      <c r="E833" s="369"/>
      <c r="F833" s="364"/>
    </row>
    <row r="834" spans="1:6">
      <c r="A834" s="365"/>
      <c r="B834" s="366"/>
      <c r="C834" s="367"/>
      <c r="D834" s="368"/>
      <c r="E834" s="369"/>
      <c r="F834" s="364"/>
    </row>
    <row r="835" spans="1:6">
      <c r="A835" s="365"/>
      <c r="B835" s="366"/>
      <c r="C835" s="367"/>
      <c r="D835" s="368"/>
      <c r="E835" s="369"/>
      <c r="F835" s="364"/>
    </row>
    <row r="836" spans="1:6">
      <c r="A836" s="365"/>
      <c r="B836" s="366"/>
      <c r="C836" s="367"/>
      <c r="D836" s="368"/>
      <c r="E836" s="369"/>
      <c r="F836" s="364"/>
    </row>
    <row r="837" spans="1:6">
      <c r="A837" s="365"/>
      <c r="B837" s="366"/>
      <c r="C837" s="367"/>
      <c r="D837" s="368"/>
      <c r="E837" s="369"/>
      <c r="F837" s="364"/>
    </row>
    <row r="838" spans="1:6">
      <c r="A838" s="365"/>
      <c r="B838" s="366"/>
      <c r="C838" s="367"/>
      <c r="D838" s="368"/>
      <c r="E838" s="369"/>
      <c r="F838" s="364"/>
    </row>
    <row r="839" spans="1:6">
      <c r="A839" s="365"/>
      <c r="B839" s="366"/>
      <c r="C839" s="367"/>
      <c r="D839" s="368"/>
      <c r="E839" s="366"/>
      <c r="F839" s="364"/>
    </row>
    <row r="840" spans="1:6">
      <c r="A840" s="365"/>
      <c r="B840" s="370"/>
      <c r="C840" s="367"/>
      <c r="D840" s="368"/>
      <c r="E840" s="366"/>
      <c r="F840" s="372"/>
    </row>
    <row r="841" spans="1:6">
      <c r="A841" s="365"/>
      <c r="B841" s="366"/>
      <c r="C841" s="367"/>
      <c r="D841" s="368"/>
      <c r="E841" s="369"/>
      <c r="F841" s="364"/>
    </row>
    <row r="842" spans="1:6">
      <c r="A842" s="365"/>
      <c r="B842" s="370"/>
      <c r="C842" s="367"/>
      <c r="D842" s="368"/>
      <c r="E842" s="371"/>
      <c r="F842" s="372"/>
    </row>
    <row r="843" spans="1:6">
      <c r="A843" s="365"/>
      <c r="B843" s="366"/>
      <c r="C843" s="367"/>
      <c r="D843" s="368"/>
      <c r="E843" s="369"/>
      <c r="F843" s="364"/>
    </row>
    <row r="844" spans="1:6">
      <c r="A844" s="365"/>
      <c r="B844" s="366"/>
      <c r="C844" s="367"/>
      <c r="D844" s="368"/>
      <c r="E844" s="369"/>
      <c r="F844" s="364"/>
    </row>
    <row r="845" spans="1:6">
      <c r="A845" s="365"/>
      <c r="B845" s="366"/>
      <c r="C845" s="367"/>
      <c r="D845" s="368"/>
      <c r="E845" s="369"/>
      <c r="F845" s="364"/>
    </row>
    <row r="846" spans="1:6">
      <c r="A846" s="365"/>
      <c r="B846" s="366"/>
      <c r="C846" s="367"/>
      <c r="D846" s="368"/>
      <c r="E846" s="366"/>
      <c r="F846" s="364"/>
    </row>
    <row r="847" spans="1:6">
      <c r="A847" s="365"/>
      <c r="B847" s="366"/>
      <c r="C847" s="367"/>
      <c r="D847" s="368"/>
      <c r="E847" s="366"/>
      <c r="F847" s="364"/>
    </row>
    <row r="848" spans="1:6">
      <c r="A848" s="365"/>
      <c r="B848" s="366"/>
      <c r="C848" s="367"/>
      <c r="D848" s="368"/>
      <c r="E848" s="366"/>
      <c r="F848" s="364"/>
    </row>
    <row r="849" spans="1:6">
      <c r="A849" s="365"/>
      <c r="B849" s="366"/>
      <c r="C849" s="367"/>
      <c r="D849" s="368"/>
      <c r="E849" s="369"/>
      <c r="F849" s="364"/>
    </row>
    <row r="850" spans="1:6">
      <c r="A850" s="365"/>
      <c r="B850" s="366"/>
      <c r="C850" s="367"/>
      <c r="D850" s="368"/>
      <c r="E850" s="369"/>
      <c r="F850" s="364"/>
    </row>
    <row r="851" spans="1:6">
      <c r="A851" s="365"/>
      <c r="B851" s="366"/>
      <c r="C851" s="367"/>
      <c r="D851" s="368"/>
      <c r="E851" s="366"/>
      <c r="F851" s="364"/>
    </row>
    <row r="852" spans="1:6">
      <c r="A852" s="365"/>
      <c r="B852" s="366"/>
      <c r="C852" s="367"/>
      <c r="D852" s="368"/>
      <c r="E852" s="366"/>
      <c r="F852" s="364"/>
    </row>
    <row r="853" spans="1:6">
      <c r="A853" s="365"/>
      <c r="B853" s="366"/>
      <c r="C853" s="367"/>
      <c r="D853" s="368"/>
      <c r="E853" s="366"/>
      <c r="F853" s="364"/>
    </row>
    <row r="854" spans="1:6">
      <c r="A854" s="365"/>
      <c r="B854" s="366"/>
      <c r="C854" s="367"/>
      <c r="D854" s="368"/>
      <c r="E854" s="366"/>
      <c r="F854" s="364"/>
    </row>
    <row r="855" spans="1:6">
      <c r="A855" s="365"/>
      <c r="B855" s="366"/>
      <c r="C855" s="367"/>
      <c r="D855" s="368"/>
      <c r="E855" s="369"/>
      <c r="F855" s="364"/>
    </row>
    <row r="856" spans="1:6">
      <c r="A856" s="365"/>
      <c r="B856" s="366"/>
      <c r="C856" s="367"/>
      <c r="D856" s="368"/>
      <c r="E856" s="369"/>
      <c r="F856" s="364"/>
    </row>
    <row r="857" spans="1:6">
      <c r="A857" s="365"/>
      <c r="B857" s="370"/>
      <c r="C857" s="367"/>
      <c r="D857" s="368"/>
      <c r="E857" s="371"/>
      <c r="F857" s="372"/>
    </row>
    <row r="858" spans="1:6">
      <c r="A858" s="365"/>
      <c r="B858" s="366"/>
      <c r="C858" s="367"/>
      <c r="D858" s="368"/>
      <c r="E858" s="369"/>
      <c r="F858" s="364"/>
    </row>
    <row r="859" spans="1:6">
      <c r="A859" s="365"/>
      <c r="B859" s="366"/>
      <c r="C859" s="367"/>
      <c r="D859" s="368"/>
      <c r="E859" s="366"/>
      <c r="F859" s="364"/>
    </row>
    <row r="860" spans="1:6">
      <c r="A860" s="365"/>
      <c r="B860" s="366"/>
      <c r="C860" s="367"/>
      <c r="D860" s="368"/>
      <c r="E860" s="371"/>
      <c r="F860" s="372"/>
    </row>
    <row r="861" spans="1:6">
      <c r="A861" s="365"/>
      <c r="B861" s="366"/>
      <c r="C861" s="367"/>
      <c r="D861" s="368"/>
      <c r="E861" s="369"/>
      <c r="F861" s="364"/>
    </row>
    <row r="862" spans="1:6">
      <c r="A862" s="365"/>
      <c r="B862" s="366"/>
      <c r="C862" s="367"/>
      <c r="D862" s="368"/>
      <c r="E862" s="369"/>
      <c r="F862" s="364"/>
    </row>
    <row r="863" spans="1:6">
      <c r="A863" s="365"/>
      <c r="B863" s="366"/>
      <c r="C863" s="367"/>
      <c r="D863" s="368"/>
      <c r="E863" s="369"/>
      <c r="F863" s="364"/>
    </row>
    <row r="864" spans="1:6">
      <c r="A864" s="365"/>
      <c r="B864" s="366"/>
      <c r="C864" s="367"/>
      <c r="D864" s="368"/>
      <c r="E864" s="369"/>
      <c r="F864" s="364"/>
    </row>
    <row r="865" spans="1:6">
      <c r="A865" s="365"/>
      <c r="B865" s="366"/>
      <c r="C865" s="367"/>
      <c r="D865" s="368"/>
      <c r="E865" s="366"/>
      <c r="F865" s="364"/>
    </row>
    <row r="866" spans="1:6">
      <c r="A866" s="413"/>
      <c r="B866" s="413"/>
      <c r="C866" s="413"/>
      <c r="D866" s="413"/>
      <c r="E866" s="413"/>
      <c r="F866" s="413"/>
    </row>
    <row r="867" spans="1:6">
      <c r="A867" s="313"/>
      <c r="B867" s="314"/>
      <c r="C867" s="315"/>
      <c r="D867" s="313"/>
      <c r="E867" s="314"/>
      <c r="F867" s="364"/>
    </row>
    <row r="868" spans="1:6">
      <c r="A868" s="365"/>
      <c r="B868" s="370"/>
      <c r="C868" s="367"/>
      <c r="D868" s="368"/>
      <c r="E868" s="371"/>
      <c r="F868" s="372"/>
    </row>
    <row r="869" spans="1:6">
      <c r="A869" s="413"/>
      <c r="B869" s="413"/>
      <c r="C869" s="413"/>
      <c r="D869" s="413"/>
      <c r="E869" s="413"/>
      <c r="F869" s="413"/>
    </row>
    <row r="870" spans="1:6">
      <c r="A870" s="313"/>
      <c r="B870" s="314"/>
      <c r="C870" s="315"/>
      <c r="D870" s="313"/>
      <c r="E870" s="314"/>
      <c r="F870" s="364"/>
    </row>
    <row r="871" spans="1:6">
      <c r="A871" s="365"/>
      <c r="B871" s="366"/>
      <c r="C871" s="367"/>
      <c r="D871" s="368"/>
      <c r="E871" s="369"/>
      <c r="F871" s="364"/>
    </row>
    <row r="872" spans="1:6">
      <c r="A872" s="413"/>
      <c r="B872" s="413"/>
      <c r="C872" s="413"/>
      <c r="D872" s="413"/>
      <c r="E872" s="413"/>
      <c r="F872" s="413"/>
    </row>
    <row r="873" spans="1:6">
      <c r="A873" s="313"/>
      <c r="B873" s="314"/>
      <c r="C873" s="315"/>
      <c r="D873" s="313"/>
      <c r="E873" s="314"/>
      <c r="F873" s="364"/>
    </row>
    <row r="874" spans="1:6">
      <c r="A874" s="365"/>
      <c r="B874" s="366"/>
      <c r="C874" s="367"/>
      <c r="D874" s="368"/>
      <c r="E874" s="369"/>
      <c r="F874" s="364"/>
    </row>
    <row r="875" spans="1:6">
      <c r="A875" s="365"/>
      <c r="B875" s="366"/>
      <c r="C875" s="367"/>
      <c r="D875" s="368"/>
      <c r="E875" s="369"/>
      <c r="F875" s="364"/>
    </row>
    <row r="876" spans="1:6">
      <c r="A876" s="365"/>
      <c r="B876" s="366"/>
      <c r="C876" s="367"/>
      <c r="D876" s="368"/>
      <c r="E876" s="369"/>
      <c r="F876" s="364"/>
    </row>
    <row r="877" spans="1:6">
      <c r="A877" s="365"/>
      <c r="B877" s="366"/>
      <c r="C877" s="367"/>
      <c r="D877" s="368"/>
      <c r="E877" s="366"/>
      <c r="F877" s="364"/>
    </row>
    <row r="878" spans="1:6">
      <c r="A878" s="365"/>
      <c r="B878" s="366"/>
      <c r="C878" s="367"/>
      <c r="D878" s="368"/>
      <c r="E878" s="366"/>
      <c r="F878" s="364"/>
    </row>
    <row r="879" spans="1:6">
      <c r="A879" s="365"/>
      <c r="B879" s="366"/>
      <c r="C879" s="367"/>
      <c r="D879" s="368"/>
      <c r="E879" s="369"/>
      <c r="F879" s="364"/>
    </row>
    <row r="880" spans="1:6">
      <c r="A880" s="365"/>
      <c r="B880" s="366"/>
      <c r="C880" s="367"/>
      <c r="D880" s="368"/>
      <c r="E880" s="369"/>
      <c r="F880" s="364"/>
    </row>
    <row r="881" spans="1:6">
      <c r="A881" s="365"/>
      <c r="B881" s="366"/>
      <c r="C881" s="367"/>
      <c r="D881" s="368"/>
      <c r="E881" s="366"/>
      <c r="F881" s="364"/>
    </row>
    <row r="882" spans="1:6">
      <c r="A882" s="365"/>
      <c r="B882" s="366"/>
      <c r="C882" s="367"/>
      <c r="D882" s="368"/>
      <c r="E882" s="366"/>
      <c r="F882" s="364"/>
    </row>
    <row r="883" spans="1:6">
      <c r="A883" s="365"/>
      <c r="B883" s="370"/>
      <c r="C883" s="367"/>
      <c r="D883" s="368"/>
      <c r="E883" s="366"/>
      <c r="F883" s="372"/>
    </row>
    <row r="884" spans="1:6">
      <c r="A884" s="365"/>
      <c r="B884" s="366"/>
      <c r="C884" s="367"/>
      <c r="D884" s="368"/>
      <c r="E884" s="369"/>
      <c r="F884" s="364"/>
    </row>
    <row r="885" spans="1:6">
      <c r="A885" s="365"/>
      <c r="B885" s="366"/>
      <c r="C885" s="367"/>
      <c r="D885" s="368"/>
      <c r="E885" s="369"/>
      <c r="F885" s="364"/>
    </row>
    <row r="886" spans="1:6">
      <c r="A886" s="365"/>
      <c r="B886" s="366"/>
      <c r="C886" s="367"/>
      <c r="D886" s="368"/>
      <c r="E886" s="369"/>
      <c r="F886" s="364"/>
    </row>
    <row r="887" spans="1:6">
      <c r="A887" s="365"/>
      <c r="B887" s="366"/>
      <c r="C887" s="367"/>
      <c r="D887" s="368"/>
      <c r="E887" s="366"/>
      <c r="F887" s="364"/>
    </row>
    <row r="888" spans="1:6">
      <c r="A888" s="365"/>
      <c r="B888" s="370"/>
      <c r="C888" s="367"/>
      <c r="D888" s="368"/>
      <c r="E888" s="371"/>
      <c r="F888" s="372"/>
    </row>
    <row r="889" spans="1:6">
      <c r="A889" s="365"/>
      <c r="B889" s="366"/>
      <c r="C889" s="367"/>
      <c r="D889" s="368"/>
      <c r="E889" s="369"/>
      <c r="F889" s="364"/>
    </row>
    <row r="890" spans="1:6">
      <c r="A890" s="365"/>
      <c r="B890" s="366"/>
      <c r="C890" s="367"/>
      <c r="D890" s="368"/>
      <c r="E890" s="369"/>
      <c r="F890" s="364"/>
    </row>
    <row r="891" spans="1:6">
      <c r="A891" s="365"/>
      <c r="B891" s="366"/>
      <c r="C891" s="367"/>
      <c r="D891" s="368"/>
      <c r="E891" s="369"/>
      <c r="F891" s="364"/>
    </row>
    <row r="892" spans="1:6">
      <c r="A892" s="365"/>
      <c r="B892" s="366"/>
      <c r="C892" s="367"/>
      <c r="D892" s="368"/>
      <c r="E892" s="366"/>
      <c r="F892" s="364"/>
    </row>
    <row r="893" spans="1:6">
      <c r="A893" s="365"/>
      <c r="B893" s="366"/>
      <c r="C893" s="367"/>
      <c r="D893" s="368"/>
      <c r="E893" s="366"/>
      <c r="F893" s="364"/>
    </row>
    <row r="894" spans="1:6">
      <c r="A894" s="365"/>
      <c r="B894" s="366"/>
      <c r="C894" s="367"/>
      <c r="D894" s="368"/>
      <c r="E894" s="369"/>
      <c r="F894" s="364"/>
    </row>
    <row r="895" spans="1:6">
      <c r="A895" s="365"/>
      <c r="B895" s="366"/>
      <c r="C895" s="367"/>
      <c r="D895" s="368"/>
      <c r="E895" s="366"/>
      <c r="F895" s="364"/>
    </row>
    <row r="896" spans="1:6">
      <c r="A896" s="365"/>
      <c r="B896" s="366"/>
      <c r="C896" s="367"/>
      <c r="D896" s="368"/>
      <c r="E896" s="366"/>
      <c r="F896" s="364"/>
    </row>
    <row r="897" spans="1:6">
      <c r="A897" s="365"/>
      <c r="B897" s="366"/>
      <c r="C897" s="367"/>
      <c r="D897" s="368"/>
      <c r="E897" s="366"/>
      <c r="F897" s="364"/>
    </row>
    <row r="898" spans="1:6">
      <c r="A898" s="365"/>
      <c r="B898" s="366"/>
      <c r="C898" s="367"/>
      <c r="D898" s="368"/>
      <c r="E898" s="366"/>
      <c r="F898" s="364"/>
    </row>
    <row r="899" spans="1:6">
      <c r="A899" s="365"/>
      <c r="B899" s="366"/>
      <c r="C899" s="367"/>
      <c r="D899" s="368"/>
      <c r="E899" s="366"/>
      <c r="F899" s="364"/>
    </row>
    <row r="900" spans="1:6">
      <c r="A900" s="365"/>
      <c r="B900" s="366"/>
      <c r="C900" s="367"/>
      <c r="D900" s="368"/>
      <c r="E900" s="369"/>
      <c r="F900" s="364"/>
    </row>
    <row r="901" spans="1:6">
      <c r="A901" s="365"/>
      <c r="B901" s="366"/>
      <c r="C901" s="367"/>
      <c r="D901" s="368"/>
      <c r="E901" s="369"/>
      <c r="F901" s="364"/>
    </row>
    <row r="902" spans="1:6">
      <c r="A902" s="365"/>
      <c r="B902" s="366"/>
      <c r="C902" s="367"/>
      <c r="D902" s="368"/>
      <c r="E902" s="369"/>
      <c r="F902" s="364"/>
    </row>
    <row r="903" spans="1:6">
      <c r="A903" s="365"/>
      <c r="B903" s="370"/>
      <c r="C903" s="367"/>
      <c r="D903" s="368"/>
      <c r="E903" s="371"/>
      <c r="F903" s="372"/>
    </row>
    <row r="904" spans="1:6">
      <c r="A904" s="365"/>
      <c r="B904" s="366"/>
      <c r="C904" s="367"/>
      <c r="D904" s="368"/>
      <c r="E904" s="369"/>
      <c r="F904" s="364"/>
    </row>
    <row r="905" spans="1:6">
      <c r="A905" s="365"/>
      <c r="B905" s="366"/>
      <c r="C905" s="367"/>
      <c r="D905" s="368"/>
      <c r="E905" s="366"/>
      <c r="F905" s="364"/>
    </row>
    <row r="906" spans="1:6">
      <c r="A906" s="365"/>
      <c r="B906" s="366"/>
      <c r="C906" s="367"/>
      <c r="D906" s="368"/>
      <c r="E906" s="366"/>
      <c r="F906" s="364"/>
    </row>
    <row r="907" spans="1:6">
      <c r="A907" s="365"/>
      <c r="B907" s="366"/>
      <c r="C907" s="367"/>
      <c r="D907" s="368"/>
      <c r="E907" s="366"/>
      <c r="F907" s="364"/>
    </row>
    <row r="908" spans="1:6">
      <c r="A908" s="365"/>
      <c r="B908" s="366"/>
      <c r="C908" s="367"/>
      <c r="D908" s="368"/>
      <c r="E908" s="366"/>
      <c r="F908" s="364"/>
    </row>
    <row r="909" spans="1:6" ht="13.15" customHeight="1">
      <c r="A909" s="365"/>
      <c r="B909" s="366"/>
      <c r="C909" s="367"/>
      <c r="D909" s="368"/>
      <c r="E909" s="369"/>
      <c r="F909" s="364"/>
    </row>
    <row r="910" spans="1:6">
      <c r="A910" s="365"/>
      <c r="B910" s="366"/>
      <c r="C910" s="367"/>
      <c r="D910" s="368"/>
      <c r="E910" s="366"/>
      <c r="F910" s="364"/>
    </row>
    <row r="911" spans="1:6">
      <c r="A911" s="365"/>
      <c r="B911" s="366"/>
      <c r="C911" s="367"/>
      <c r="D911" s="368"/>
      <c r="E911" s="369"/>
      <c r="F911" s="364"/>
    </row>
    <row r="912" spans="1:6" ht="13.15" customHeight="1">
      <c r="A912" s="365"/>
      <c r="B912" s="366"/>
      <c r="C912" s="367"/>
      <c r="D912" s="368"/>
      <c r="E912" s="369"/>
      <c r="F912" s="364"/>
    </row>
    <row r="913" spans="1:6">
      <c r="A913" s="365"/>
      <c r="B913" s="366"/>
      <c r="C913" s="367"/>
      <c r="D913" s="368"/>
      <c r="E913" s="366"/>
      <c r="F913" s="364"/>
    </row>
    <row r="914" spans="1:6">
      <c r="A914" s="365"/>
      <c r="B914" s="366"/>
      <c r="C914" s="367"/>
      <c r="D914" s="368"/>
      <c r="E914" s="366"/>
      <c r="F914" s="364"/>
    </row>
    <row r="915" spans="1:6">
      <c r="A915" s="365"/>
      <c r="B915" s="370"/>
      <c r="C915" s="367"/>
      <c r="D915" s="368"/>
      <c r="E915" s="366"/>
      <c r="F915" s="372"/>
    </row>
    <row r="916" spans="1:6">
      <c r="A916" s="365"/>
      <c r="B916" s="366"/>
      <c r="C916" s="367"/>
      <c r="D916" s="368"/>
      <c r="E916" s="366"/>
      <c r="F916" s="364"/>
    </row>
    <row r="917" spans="1:6">
      <c r="A917" s="365"/>
      <c r="B917" s="366"/>
      <c r="C917" s="367"/>
      <c r="D917" s="368"/>
      <c r="E917" s="366"/>
      <c r="F917" s="364"/>
    </row>
    <row r="918" spans="1:6">
      <c r="A918" s="365"/>
      <c r="B918" s="366"/>
      <c r="C918" s="367"/>
      <c r="D918" s="368"/>
      <c r="E918" s="366"/>
      <c r="F918" s="364"/>
    </row>
    <row r="919" spans="1:6">
      <c r="A919" s="365"/>
      <c r="B919" s="366"/>
      <c r="C919" s="367"/>
      <c r="D919" s="368"/>
      <c r="E919" s="366"/>
      <c r="F919" s="364"/>
    </row>
    <row r="920" spans="1:6">
      <c r="A920" s="365"/>
      <c r="B920" s="366"/>
      <c r="C920" s="367"/>
      <c r="D920" s="368"/>
      <c r="E920" s="369"/>
      <c r="F920" s="364"/>
    </row>
    <row r="921" spans="1:6">
      <c r="A921" s="365"/>
      <c r="B921" s="366"/>
      <c r="C921" s="367"/>
      <c r="D921" s="368"/>
      <c r="E921" s="366"/>
      <c r="F921" s="364"/>
    </row>
    <row r="922" spans="1:6">
      <c r="A922" s="365"/>
      <c r="B922" s="366"/>
      <c r="C922" s="367"/>
      <c r="D922" s="368"/>
      <c r="E922" s="366"/>
      <c r="F922" s="364"/>
    </row>
    <row r="923" spans="1:6">
      <c r="A923" s="365"/>
      <c r="B923" s="366"/>
      <c r="C923" s="367"/>
      <c r="D923" s="368"/>
      <c r="E923" s="366"/>
      <c r="F923" s="364"/>
    </row>
    <row r="924" spans="1:6">
      <c r="A924" s="365"/>
      <c r="B924" s="366"/>
      <c r="C924" s="367"/>
      <c r="D924" s="368"/>
      <c r="E924" s="366"/>
      <c r="F924" s="364"/>
    </row>
    <row r="925" spans="1:6">
      <c r="A925" s="365"/>
      <c r="B925" s="366"/>
      <c r="C925" s="367"/>
      <c r="D925" s="368"/>
      <c r="E925" s="366"/>
      <c r="F925" s="364"/>
    </row>
    <row r="926" spans="1:6">
      <c r="A926" s="365"/>
      <c r="B926" s="366"/>
      <c r="C926" s="367"/>
      <c r="D926" s="368"/>
      <c r="E926" s="366"/>
      <c r="F926" s="364"/>
    </row>
    <row r="927" spans="1:6">
      <c r="A927" s="365"/>
      <c r="B927" s="366"/>
      <c r="C927" s="367"/>
      <c r="D927" s="368"/>
      <c r="E927" s="366"/>
      <c r="F927" s="364"/>
    </row>
    <row r="928" spans="1:6">
      <c r="A928" s="365"/>
      <c r="B928" s="366"/>
      <c r="C928" s="367"/>
      <c r="D928" s="368"/>
      <c r="E928" s="366"/>
      <c r="F928" s="364"/>
    </row>
    <row r="929" spans="1:6">
      <c r="A929" s="365"/>
      <c r="B929" s="366"/>
      <c r="C929" s="367"/>
      <c r="D929" s="368"/>
      <c r="E929" s="366"/>
      <c r="F929" s="364"/>
    </row>
    <row r="930" spans="1:6">
      <c r="A930" s="365"/>
      <c r="B930" s="370"/>
      <c r="C930" s="367"/>
      <c r="D930" s="368"/>
      <c r="E930" s="366"/>
      <c r="F930" s="372"/>
    </row>
    <row r="931" spans="1:6">
      <c r="A931" s="365"/>
      <c r="B931" s="366"/>
      <c r="C931" s="367"/>
      <c r="D931" s="368"/>
      <c r="E931" s="369"/>
      <c r="F931" s="364"/>
    </row>
    <row r="932" spans="1:6" ht="13.15" customHeight="1">
      <c r="A932" s="365"/>
      <c r="B932" s="366"/>
      <c r="C932" s="367"/>
      <c r="D932" s="368"/>
      <c r="E932" s="366"/>
      <c r="F932" s="364"/>
    </row>
    <row r="933" spans="1:6">
      <c r="A933" s="413"/>
      <c r="B933" s="413"/>
      <c r="C933" s="413"/>
      <c r="D933" s="413"/>
      <c r="E933" s="413"/>
      <c r="F933" s="413"/>
    </row>
    <row r="934" spans="1:6">
      <c r="A934" s="313"/>
      <c r="B934" s="314"/>
      <c r="C934" s="315"/>
      <c r="D934" s="313"/>
      <c r="E934" s="314"/>
      <c r="F934" s="364"/>
    </row>
    <row r="935" spans="1:6">
      <c r="A935" s="365"/>
      <c r="B935" s="366"/>
      <c r="C935" s="367"/>
      <c r="D935" s="368"/>
      <c r="E935" s="366"/>
      <c r="F935" s="364"/>
    </row>
    <row r="936" spans="1:6">
      <c r="A936" s="365"/>
      <c r="B936" s="366"/>
      <c r="C936" s="367"/>
      <c r="D936" s="368"/>
      <c r="E936" s="366"/>
      <c r="F936" s="364"/>
    </row>
    <row r="937" spans="1:6" ht="13.15" customHeight="1">
      <c r="A937" s="365"/>
      <c r="B937" s="366"/>
      <c r="C937" s="367"/>
      <c r="D937" s="368"/>
      <c r="E937" s="369"/>
      <c r="F937" s="364"/>
    </row>
    <row r="938" spans="1:6">
      <c r="A938" s="365"/>
      <c r="B938" s="370"/>
      <c r="C938" s="367"/>
      <c r="D938" s="368"/>
      <c r="E938" s="371"/>
      <c r="F938" s="372"/>
    </row>
    <row r="939" spans="1:6">
      <c r="A939" s="365"/>
      <c r="B939" s="370"/>
      <c r="C939" s="367"/>
      <c r="D939" s="368"/>
      <c r="E939" s="371"/>
      <c r="F939" s="372"/>
    </row>
    <row r="940" spans="1:6">
      <c r="A940" s="365"/>
      <c r="B940" s="366"/>
      <c r="C940" s="367"/>
      <c r="D940" s="368"/>
      <c r="E940" s="369"/>
      <c r="F940" s="364"/>
    </row>
    <row r="941" spans="1:6">
      <c r="A941" s="365"/>
      <c r="B941" s="366"/>
      <c r="C941" s="367"/>
      <c r="D941" s="368"/>
      <c r="E941" s="366"/>
      <c r="F941" s="364"/>
    </row>
    <row r="942" spans="1:6">
      <c r="A942" s="365"/>
      <c r="B942" s="366"/>
      <c r="C942" s="367"/>
      <c r="D942" s="368"/>
      <c r="E942" s="366"/>
      <c r="F942" s="364"/>
    </row>
    <row r="943" spans="1:6">
      <c r="A943" s="365"/>
      <c r="B943" s="366"/>
      <c r="C943" s="367"/>
      <c r="D943" s="368"/>
      <c r="E943" s="366"/>
      <c r="F943" s="364"/>
    </row>
    <row r="944" spans="1:6">
      <c r="A944" s="365"/>
      <c r="B944" s="366"/>
      <c r="C944" s="367"/>
      <c r="D944" s="368"/>
      <c r="E944" s="366"/>
      <c r="F944" s="364"/>
    </row>
    <row r="945" spans="1:6">
      <c r="A945" s="365"/>
      <c r="B945" s="366"/>
      <c r="C945" s="367"/>
      <c r="D945" s="368"/>
      <c r="E945" s="369"/>
      <c r="F945" s="364"/>
    </row>
    <row r="946" spans="1:6">
      <c r="A946" s="365"/>
      <c r="B946" s="366"/>
      <c r="C946" s="367"/>
      <c r="D946" s="368"/>
      <c r="E946" s="366"/>
      <c r="F946" s="364"/>
    </row>
    <row r="947" spans="1:6">
      <c r="A947" s="365"/>
      <c r="B947" s="366"/>
      <c r="C947" s="367"/>
      <c r="D947" s="368"/>
      <c r="E947" s="366"/>
      <c r="F947" s="364"/>
    </row>
    <row r="948" spans="1:6">
      <c r="A948" s="365"/>
      <c r="B948" s="366"/>
      <c r="C948" s="367"/>
      <c r="D948" s="368"/>
      <c r="E948" s="366"/>
      <c r="F948" s="364"/>
    </row>
    <row r="949" spans="1:6">
      <c r="A949" s="365"/>
      <c r="B949" s="366"/>
      <c r="C949" s="367"/>
      <c r="D949" s="368"/>
      <c r="E949" s="369"/>
      <c r="F949" s="364"/>
    </row>
    <row r="950" spans="1:6">
      <c r="A950" s="413"/>
      <c r="B950" s="413"/>
      <c r="C950" s="413"/>
      <c r="D950" s="413"/>
      <c r="E950" s="413"/>
      <c r="F950" s="413"/>
    </row>
    <row r="951" spans="1:6">
      <c r="A951" s="313"/>
      <c r="B951" s="314"/>
      <c r="C951" s="315"/>
      <c r="D951" s="313"/>
      <c r="E951" s="314"/>
      <c r="F951" s="364"/>
    </row>
    <row r="952" spans="1:6">
      <c r="A952" s="365"/>
      <c r="B952" s="366"/>
      <c r="C952" s="367"/>
      <c r="D952" s="368"/>
      <c r="E952" s="369"/>
      <c r="F952" s="364"/>
    </row>
    <row r="953" spans="1:6">
      <c r="A953" s="413"/>
      <c r="B953" s="413"/>
      <c r="C953" s="413"/>
      <c r="D953" s="413"/>
      <c r="E953" s="413"/>
      <c r="F953" s="413"/>
    </row>
    <row r="954" spans="1:6">
      <c r="A954" s="313"/>
      <c r="B954" s="314"/>
      <c r="C954" s="315"/>
      <c r="D954" s="313"/>
      <c r="E954" s="314"/>
      <c r="F954" s="364"/>
    </row>
    <row r="955" spans="1:6">
      <c r="A955" s="365"/>
      <c r="B955" s="366"/>
      <c r="C955" s="367"/>
      <c r="D955" s="368"/>
      <c r="E955" s="369"/>
      <c r="F955" s="364"/>
    </row>
    <row r="956" spans="1:6">
      <c r="A956" s="365"/>
      <c r="B956" s="366"/>
      <c r="C956" s="367"/>
      <c r="D956" s="368"/>
      <c r="E956" s="371"/>
      <c r="F956" s="372"/>
    </row>
    <row r="957" spans="1:6">
      <c r="A957" s="365"/>
      <c r="B957" s="366"/>
      <c r="C957" s="367"/>
      <c r="D957" s="368"/>
      <c r="E957" s="366"/>
      <c r="F957" s="364"/>
    </row>
    <row r="958" spans="1:6">
      <c r="A958" s="365"/>
      <c r="B958" s="366"/>
      <c r="C958" s="367"/>
      <c r="D958" s="368"/>
      <c r="E958" s="366"/>
      <c r="F958" s="364"/>
    </row>
    <row r="959" spans="1:6">
      <c r="A959" s="365"/>
      <c r="B959" s="366"/>
      <c r="C959" s="367"/>
      <c r="D959" s="368"/>
      <c r="E959" s="369"/>
      <c r="F959" s="364"/>
    </row>
    <row r="960" spans="1:6">
      <c r="A960" s="365"/>
      <c r="B960" s="366"/>
      <c r="C960" s="367"/>
      <c r="D960" s="368"/>
      <c r="E960" s="366"/>
      <c r="F960" s="364"/>
    </row>
    <row r="961" spans="1:6">
      <c r="A961" s="365"/>
      <c r="B961" s="370"/>
      <c r="C961" s="367"/>
      <c r="D961" s="368"/>
      <c r="E961" s="366"/>
      <c r="F961" s="372"/>
    </row>
    <row r="962" spans="1:6">
      <c r="A962" s="365"/>
      <c r="B962" s="370"/>
      <c r="C962" s="367"/>
      <c r="D962" s="368"/>
      <c r="E962" s="366"/>
      <c r="F962" s="372"/>
    </row>
    <row r="963" spans="1:6">
      <c r="A963" s="365"/>
      <c r="B963" s="370"/>
      <c r="C963" s="367"/>
      <c r="D963" s="368"/>
      <c r="E963" s="366"/>
      <c r="F963" s="372"/>
    </row>
    <row r="964" spans="1:6">
      <c r="A964" s="365"/>
      <c r="B964" s="366"/>
      <c r="C964" s="367"/>
      <c r="D964" s="368"/>
      <c r="E964" s="369"/>
      <c r="F964" s="364"/>
    </row>
    <row r="965" spans="1:6">
      <c r="A965" s="365"/>
      <c r="B965" s="366"/>
      <c r="C965" s="367"/>
      <c r="D965" s="368"/>
      <c r="E965" s="366"/>
      <c r="F965" s="364"/>
    </row>
    <row r="966" spans="1:6">
      <c r="A966" s="365"/>
      <c r="B966" s="370"/>
      <c r="C966" s="367"/>
      <c r="D966" s="368"/>
      <c r="E966" s="366"/>
      <c r="F966" s="372"/>
    </row>
    <row r="967" spans="1:6">
      <c r="A967" s="365"/>
      <c r="B967" s="366"/>
      <c r="C967" s="367"/>
      <c r="D967" s="368"/>
      <c r="E967" s="369"/>
      <c r="F967" s="364"/>
    </row>
    <row r="968" spans="1:6">
      <c r="A968" s="365"/>
      <c r="B968" s="366"/>
      <c r="C968" s="367"/>
      <c r="D968" s="368"/>
      <c r="E968" s="369"/>
      <c r="F968" s="364"/>
    </row>
    <row r="969" spans="1:6">
      <c r="A969" s="365"/>
      <c r="B969" s="370"/>
      <c r="C969" s="367"/>
      <c r="D969" s="368"/>
      <c r="E969" s="371"/>
      <c r="F969" s="372"/>
    </row>
    <row r="970" spans="1:6">
      <c r="A970" s="365"/>
      <c r="B970" s="370"/>
      <c r="C970" s="367"/>
      <c r="D970" s="368"/>
      <c r="E970" s="371"/>
      <c r="F970" s="372"/>
    </row>
    <row r="971" spans="1:6">
      <c r="A971" s="413"/>
      <c r="B971" s="413"/>
      <c r="C971" s="413"/>
      <c r="D971" s="413"/>
      <c r="E971" s="413"/>
      <c r="F971" s="413"/>
    </row>
    <row r="972" spans="1:6">
      <c r="A972" s="313"/>
      <c r="B972" s="314"/>
      <c r="C972" s="315"/>
      <c r="D972" s="313"/>
      <c r="E972" s="314"/>
      <c r="F972" s="364"/>
    </row>
    <row r="973" spans="1:6">
      <c r="A973" s="365"/>
      <c r="B973" s="370"/>
      <c r="C973" s="367"/>
      <c r="D973" s="368"/>
      <c r="E973" s="371"/>
      <c r="F973" s="372"/>
    </row>
    <row r="974" spans="1:6">
      <c r="A974" s="365"/>
      <c r="B974" s="366"/>
      <c r="C974" s="367"/>
      <c r="D974" s="368"/>
      <c r="E974" s="369"/>
      <c r="F974" s="364"/>
    </row>
    <row r="975" spans="1:6">
      <c r="A975" s="365"/>
      <c r="B975" s="366"/>
      <c r="C975" s="367"/>
      <c r="D975" s="368"/>
      <c r="E975" s="369"/>
      <c r="F975" s="364"/>
    </row>
    <row r="976" spans="1:6">
      <c r="A976" s="413"/>
      <c r="B976" s="413"/>
      <c r="C976" s="413"/>
      <c r="D976" s="413"/>
      <c r="E976" s="413"/>
      <c r="F976" s="413"/>
    </row>
    <row r="977" spans="1:6">
      <c r="A977" s="313"/>
      <c r="B977" s="314"/>
      <c r="C977" s="315"/>
      <c r="D977" s="313"/>
      <c r="E977" s="314"/>
      <c r="F977" s="364"/>
    </row>
    <row r="978" spans="1:6">
      <c r="A978" s="365"/>
      <c r="B978" s="370"/>
      <c r="C978" s="367"/>
      <c r="D978" s="368"/>
      <c r="E978" s="371"/>
      <c r="F978" s="372"/>
    </row>
    <row r="979" spans="1:6">
      <c r="A979" s="365"/>
      <c r="B979" s="366"/>
      <c r="C979" s="367"/>
      <c r="D979" s="368"/>
      <c r="E979" s="366"/>
      <c r="F979" s="364"/>
    </row>
    <row r="980" spans="1:6">
      <c r="A980" s="365"/>
      <c r="B980" s="366"/>
      <c r="C980" s="367"/>
      <c r="D980" s="368"/>
      <c r="E980" s="366"/>
      <c r="F980" s="364"/>
    </row>
    <row r="981" spans="1:6">
      <c r="A981" s="365"/>
      <c r="B981" s="370"/>
      <c r="C981" s="367"/>
      <c r="D981" s="368"/>
      <c r="E981" s="366"/>
      <c r="F981" s="372"/>
    </row>
    <row r="982" spans="1:6">
      <c r="A982" s="365"/>
      <c r="B982" s="370"/>
      <c r="C982" s="367"/>
      <c r="D982" s="368"/>
      <c r="E982" s="371"/>
      <c r="F982" s="372"/>
    </row>
    <row r="983" spans="1:6">
      <c r="A983" s="413"/>
      <c r="B983" s="413"/>
      <c r="C983" s="413"/>
      <c r="D983" s="413"/>
      <c r="E983" s="413"/>
      <c r="F983" s="413"/>
    </row>
    <row r="984" spans="1:6">
      <c r="A984" s="313"/>
      <c r="B984" s="314"/>
      <c r="C984" s="315"/>
      <c r="D984" s="313"/>
      <c r="E984" s="314"/>
      <c r="F984" s="364"/>
    </row>
    <row r="985" spans="1:6">
      <c r="A985" s="365"/>
      <c r="B985" s="366"/>
      <c r="C985" s="367"/>
      <c r="D985" s="368"/>
      <c r="E985" s="366"/>
      <c r="F985" s="364"/>
    </row>
    <row r="986" spans="1:6">
      <c r="A986" s="365"/>
      <c r="B986" s="370"/>
      <c r="C986" s="367"/>
      <c r="D986" s="368"/>
      <c r="E986" s="371"/>
      <c r="F986" s="372"/>
    </row>
    <row r="987" spans="1:6">
      <c r="A987" s="365"/>
      <c r="B987" s="370"/>
      <c r="C987" s="367"/>
      <c r="D987" s="368"/>
      <c r="E987" s="371"/>
      <c r="F987" s="372"/>
    </row>
    <row r="988" spans="1:6" ht="13.15" customHeight="1">
      <c r="A988" s="365"/>
      <c r="B988" s="366"/>
      <c r="C988" s="367"/>
      <c r="D988" s="368"/>
      <c r="E988" s="369"/>
      <c r="F988" s="364"/>
    </row>
    <row r="989" spans="1:6">
      <c r="A989" s="365"/>
      <c r="B989" s="366"/>
      <c r="C989" s="367"/>
      <c r="D989" s="368"/>
      <c r="E989" s="369"/>
      <c r="F989" s="364"/>
    </row>
    <row r="990" spans="1:6">
      <c r="A990" s="365"/>
      <c r="B990" s="366"/>
      <c r="C990" s="367"/>
      <c r="D990" s="368"/>
      <c r="E990" s="369"/>
      <c r="F990" s="364"/>
    </row>
    <row r="991" spans="1:6">
      <c r="A991" s="365"/>
      <c r="B991" s="366"/>
      <c r="C991" s="367"/>
      <c r="D991" s="368"/>
      <c r="E991" s="369"/>
      <c r="F991" s="364"/>
    </row>
    <row r="992" spans="1:6">
      <c r="A992" s="365"/>
      <c r="B992" s="366"/>
      <c r="C992" s="367"/>
      <c r="D992" s="368"/>
      <c r="E992" s="369"/>
      <c r="F992" s="364"/>
    </row>
    <row r="993" spans="1:6">
      <c r="A993" s="365"/>
      <c r="B993" s="366"/>
      <c r="C993" s="367"/>
      <c r="D993" s="368"/>
      <c r="E993" s="369"/>
      <c r="F993" s="364"/>
    </row>
    <row r="994" spans="1:6">
      <c r="A994" s="365"/>
      <c r="B994" s="366"/>
      <c r="C994" s="367"/>
      <c r="D994" s="368"/>
      <c r="E994" s="369"/>
      <c r="F994" s="364"/>
    </row>
    <row r="995" spans="1:6">
      <c r="A995" s="365"/>
      <c r="B995" s="370"/>
      <c r="C995" s="367"/>
      <c r="D995" s="368"/>
      <c r="E995" s="366"/>
      <c r="F995" s="372"/>
    </row>
    <row r="996" spans="1:6">
      <c r="A996" s="365"/>
      <c r="B996" s="366"/>
      <c r="C996" s="367"/>
      <c r="D996" s="368"/>
      <c r="E996" s="369"/>
      <c r="F996" s="364"/>
    </row>
    <row r="997" spans="1:6">
      <c r="A997" s="365"/>
      <c r="B997" s="366"/>
      <c r="C997" s="367"/>
      <c r="D997" s="368"/>
      <c r="E997" s="369"/>
      <c r="F997" s="364"/>
    </row>
    <row r="998" spans="1:6">
      <c r="A998" s="365"/>
      <c r="B998" s="370"/>
      <c r="C998" s="367"/>
      <c r="D998" s="368"/>
      <c r="E998" s="366"/>
      <c r="F998" s="372"/>
    </row>
    <row r="999" spans="1:6">
      <c r="A999" s="365"/>
      <c r="B999" s="370"/>
      <c r="C999" s="367"/>
      <c r="D999" s="368"/>
      <c r="E999" s="366"/>
      <c r="F999" s="372"/>
    </row>
    <row r="1000" spans="1:6">
      <c r="A1000" s="365"/>
      <c r="B1000" s="366"/>
      <c r="C1000" s="367"/>
      <c r="D1000" s="368"/>
      <c r="E1000" s="369"/>
      <c r="F1000" s="364"/>
    </row>
    <row r="1001" spans="1:6">
      <c r="A1001" s="365"/>
      <c r="B1001" s="366"/>
      <c r="C1001" s="367"/>
      <c r="D1001" s="368"/>
      <c r="E1001" s="366"/>
      <c r="F1001" s="364"/>
    </row>
    <row r="1002" spans="1:6">
      <c r="A1002" s="365"/>
      <c r="B1002" s="366"/>
      <c r="C1002" s="367"/>
      <c r="D1002" s="368"/>
      <c r="E1002" s="366"/>
      <c r="F1002" s="372"/>
    </row>
    <row r="1003" spans="1:6">
      <c r="A1003" s="365"/>
      <c r="B1003" s="370"/>
      <c r="C1003" s="367"/>
      <c r="D1003" s="368"/>
      <c r="E1003" s="366"/>
      <c r="F1003" s="372"/>
    </row>
    <row r="1004" spans="1:6">
      <c r="A1004" s="365"/>
      <c r="B1004" s="370"/>
      <c r="C1004" s="367"/>
      <c r="D1004" s="368"/>
      <c r="E1004" s="366"/>
      <c r="F1004" s="372"/>
    </row>
    <row r="1005" spans="1:6">
      <c r="A1005" s="365"/>
      <c r="B1005" s="370"/>
      <c r="C1005" s="367"/>
      <c r="D1005" s="368"/>
      <c r="E1005" s="366"/>
      <c r="F1005" s="372"/>
    </row>
    <row r="1006" spans="1:6">
      <c r="A1006" s="365"/>
      <c r="B1006" s="370"/>
      <c r="C1006" s="367"/>
      <c r="D1006" s="368"/>
      <c r="E1006" s="366"/>
      <c r="F1006" s="372"/>
    </row>
    <row r="1007" spans="1:6">
      <c r="A1007" s="365"/>
      <c r="B1007" s="370"/>
      <c r="C1007" s="367"/>
      <c r="D1007" s="368"/>
      <c r="E1007" s="366"/>
      <c r="F1007" s="372"/>
    </row>
    <row r="1008" spans="1:6">
      <c r="A1008" s="365"/>
      <c r="B1008" s="366"/>
      <c r="C1008" s="367"/>
      <c r="D1008" s="368"/>
      <c r="E1008" s="366"/>
      <c r="F1008" s="372"/>
    </row>
    <row r="1009" spans="1:6" ht="13.15" customHeight="1">
      <c r="A1009" s="365"/>
      <c r="B1009" s="370"/>
      <c r="C1009" s="367"/>
      <c r="D1009" s="368"/>
      <c r="E1009" s="366"/>
      <c r="F1009" s="372"/>
    </row>
    <row r="1010" spans="1:6">
      <c r="A1010" s="365"/>
      <c r="B1010" s="366"/>
      <c r="C1010" s="367"/>
      <c r="D1010" s="368"/>
      <c r="E1010" s="369"/>
      <c r="F1010" s="364"/>
    </row>
    <row r="1011" spans="1:6">
      <c r="A1011" s="365"/>
      <c r="B1011" s="366"/>
      <c r="C1011" s="367"/>
      <c r="D1011" s="368"/>
      <c r="E1011" s="369"/>
      <c r="F1011" s="364"/>
    </row>
    <row r="1012" spans="1:6">
      <c r="A1012" s="365"/>
      <c r="B1012" s="370"/>
      <c r="C1012" s="367"/>
      <c r="D1012" s="368"/>
      <c r="E1012" s="371"/>
      <c r="F1012" s="372"/>
    </row>
    <row r="1013" spans="1:6">
      <c r="A1013" s="365"/>
      <c r="B1013" s="366"/>
      <c r="C1013" s="367"/>
      <c r="D1013" s="368"/>
      <c r="E1013" s="369"/>
      <c r="F1013" s="364"/>
    </row>
    <row r="1014" spans="1:6">
      <c r="A1014" s="365"/>
      <c r="B1014" s="366"/>
      <c r="C1014" s="367"/>
      <c r="D1014" s="368"/>
      <c r="E1014" s="369"/>
      <c r="F1014" s="364"/>
    </row>
    <row r="1015" spans="1:6">
      <c r="A1015" s="365"/>
      <c r="B1015" s="366"/>
      <c r="C1015" s="367"/>
      <c r="D1015" s="368"/>
      <c r="E1015" s="369"/>
      <c r="F1015" s="364"/>
    </row>
    <row r="1016" spans="1:6">
      <c r="A1016" s="365"/>
      <c r="B1016" s="366"/>
      <c r="C1016" s="367"/>
      <c r="D1016" s="368"/>
      <c r="E1016" s="369"/>
      <c r="F1016" s="364"/>
    </row>
    <row r="1017" spans="1:6">
      <c r="A1017" s="365"/>
      <c r="B1017" s="366"/>
      <c r="C1017" s="367"/>
      <c r="D1017" s="368"/>
      <c r="E1017" s="369"/>
      <c r="F1017" s="364"/>
    </row>
    <row r="1018" spans="1:6">
      <c r="A1018" s="365"/>
      <c r="B1018" s="366"/>
      <c r="C1018" s="367"/>
      <c r="D1018" s="368"/>
      <c r="E1018" s="366"/>
      <c r="F1018" s="364"/>
    </row>
    <row r="1019" spans="1:6">
      <c r="A1019" s="365"/>
      <c r="B1019" s="366"/>
      <c r="C1019" s="367"/>
      <c r="D1019" s="368"/>
      <c r="E1019" s="371"/>
      <c r="F1019" s="372"/>
    </row>
    <row r="1020" spans="1:6">
      <c r="A1020" s="365"/>
      <c r="B1020" s="370"/>
      <c r="C1020" s="367"/>
      <c r="D1020" s="368"/>
      <c r="E1020" s="371"/>
      <c r="F1020" s="372"/>
    </row>
    <row r="1021" spans="1:6">
      <c r="A1021" s="365"/>
      <c r="B1021" s="370"/>
      <c r="C1021" s="367"/>
      <c r="D1021" s="368"/>
      <c r="E1021" s="371"/>
      <c r="F1021" s="372"/>
    </row>
    <row r="1022" spans="1:6">
      <c r="A1022" s="365"/>
      <c r="B1022" s="370"/>
      <c r="C1022" s="367"/>
      <c r="D1022" s="368"/>
      <c r="E1022" s="371"/>
      <c r="F1022" s="372"/>
    </row>
    <row r="1023" spans="1:6">
      <c r="A1023" s="365"/>
      <c r="B1023" s="366"/>
      <c r="C1023" s="367"/>
      <c r="D1023" s="368"/>
      <c r="E1023" s="369"/>
      <c r="F1023" s="364"/>
    </row>
    <row r="1024" spans="1:6">
      <c r="A1024" s="365"/>
      <c r="B1024" s="366"/>
      <c r="C1024" s="367"/>
      <c r="D1024" s="368"/>
      <c r="E1024" s="369"/>
      <c r="F1024" s="364"/>
    </row>
    <row r="1025" spans="1:6">
      <c r="A1025" s="365"/>
      <c r="B1025" s="366"/>
      <c r="C1025" s="367"/>
      <c r="D1025" s="368"/>
      <c r="E1025" s="369"/>
      <c r="F1025" s="364"/>
    </row>
    <row r="1026" spans="1:6">
      <c r="A1026" s="365"/>
      <c r="B1026" s="366"/>
      <c r="C1026" s="367"/>
      <c r="D1026" s="368"/>
      <c r="E1026" s="366"/>
      <c r="F1026" s="372"/>
    </row>
    <row r="1027" spans="1:6">
      <c r="A1027" s="365"/>
      <c r="B1027" s="370"/>
      <c r="C1027" s="367"/>
      <c r="D1027" s="368"/>
      <c r="E1027" s="366"/>
      <c r="F1027" s="372"/>
    </row>
    <row r="1028" spans="1:6">
      <c r="A1028" s="365"/>
      <c r="B1028" s="366"/>
      <c r="C1028" s="367"/>
      <c r="D1028" s="368"/>
      <c r="E1028" s="369"/>
      <c r="F1028" s="364"/>
    </row>
    <row r="1029" spans="1:6">
      <c r="A1029" s="365"/>
      <c r="B1029" s="366"/>
      <c r="C1029" s="367"/>
      <c r="D1029" s="368"/>
      <c r="E1029" s="369"/>
      <c r="F1029" s="364"/>
    </row>
    <row r="1030" spans="1:6">
      <c r="A1030" s="365"/>
      <c r="B1030" s="370"/>
      <c r="C1030" s="367"/>
      <c r="D1030" s="368"/>
      <c r="E1030" s="371"/>
      <c r="F1030" s="372"/>
    </row>
    <row r="1031" spans="1:6">
      <c r="A1031" s="365"/>
      <c r="B1031" s="370"/>
      <c r="C1031" s="367"/>
      <c r="D1031" s="368"/>
      <c r="E1031" s="371"/>
      <c r="F1031" s="372"/>
    </row>
    <row r="1032" spans="1:6">
      <c r="A1032" s="365"/>
      <c r="B1032" s="370"/>
      <c r="C1032" s="367"/>
      <c r="D1032" s="368"/>
      <c r="E1032" s="371"/>
      <c r="F1032" s="372"/>
    </row>
    <row r="1033" spans="1:6">
      <c r="A1033" s="413"/>
      <c r="B1033" s="413"/>
      <c r="C1033" s="413"/>
      <c r="D1033" s="413"/>
      <c r="E1033" s="413"/>
      <c r="F1033" s="413"/>
    </row>
    <row r="1034" spans="1:6">
      <c r="A1034" s="313"/>
      <c r="B1034" s="314"/>
      <c r="C1034" s="315"/>
      <c r="D1034" s="313"/>
      <c r="E1034" s="314"/>
      <c r="F1034" s="364"/>
    </row>
    <row r="1035" spans="1:6">
      <c r="A1035" s="365"/>
      <c r="B1035" s="366"/>
      <c r="C1035" s="367"/>
      <c r="D1035" s="368"/>
      <c r="E1035" s="369"/>
      <c r="F1035" s="364"/>
    </row>
    <row r="1036" spans="1:6">
      <c r="A1036" s="413"/>
      <c r="B1036" s="413"/>
      <c r="C1036" s="413"/>
      <c r="D1036" s="413"/>
      <c r="E1036" s="413"/>
      <c r="F1036" s="413"/>
    </row>
    <row r="1037" spans="1:6">
      <c r="A1037" s="313"/>
      <c r="B1037" s="314"/>
      <c r="C1037" s="315"/>
      <c r="D1037" s="313"/>
      <c r="E1037" s="314"/>
      <c r="F1037" s="364"/>
    </row>
    <row r="1038" spans="1:6">
      <c r="A1038" s="365"/>
      <c r="B1038" s="366"/>
      <c r="C1038" s="367"/>
      <c r="D1038" s="368"/>
      <c r="E1038" s="369"/>
      <c r="F1038" s="364"/>
    </row>
    <row r="1039" spans="1:6">
      <c r="A1039" s="365"/>
      <c r="B1039" s="366"/>
      <c r="C1039" s="367"/>
      <c r="D1039" s="368"/>
      <c r="E1039" s="369"/>
      <c r="F1039" s="364"/>
    </row>
    <row r="1040" spans="1:6">
      <c r="A1040" s="413"/>
      <c r="B1040" s="413"/>
      <c r="C1040" s="413"/>
      <c r="D1040" s="413"/>
      <c r="E1040" s="413"/>
      <c r="F1040" s="413"/>
    </row>
    <row r="1041" spans="1:6">
      <c r="A1041" s="313"/>
      <c r="B1041" s="314"/>
      <c r="C1041" s="315"/>
      <c r="D1041" s="313"/>
      <c r="E1041" s="314"/>
      <c r="F1041" s="364"/>
    </row>
    <row r="1042" spans="1:6" ht="13.15" customHeight="1">
      <c r="A1042" s="365"/>
      <c r="B1042" s="366"/>
      <c r="C1042" s="367"/>
      <c r="D1042" s="368"/>
      <c r="E1042" s="369"/>
      <c r="F1042" s="364"/>
    </row>
    <row r="1043" spans="1:6">
      <c r="A1043" s="365"/>
      <c r="B1043" s="366"/>
      <c r="C1043" s="367"/>
      <c r="D1043" s="368"/>
      <c r="E1043" s="369"/>
      <c r="F1043" s="364"/>
    </row>
    <row r="1044" spans="1:6">
      <c r="A1044" s="365"/>
      <c r="B1044" s="366"/>
      <c r="C1044" s="367"/>
      <c r="D1044" s="368"/>
      <c r="E1044" s="369"/>
      <c r="F1044" s="364"/>
    </row>
    <row r="1045" spans="1:6">
      <c r="A1045" s="365"/>
      <c r="B1045" s="366"/>
      <c r="C1045" s="367"/>
      <c r="D1045" s="368"/>
      <c r="E1045" s="369"/>
      <c r="F1045" s="364"/>
    </row>
    <row r="1046" spans="1:6">
      <c r="A1046" s="365"/>
      <c r="B1046" s="366"/>
      <c r="C1046" s="367"/>
      <c r="D1046" s="368"/>
      <c r="E1046" s="369"/>
      <c r="F1046" s="364"/>
    </row>
    <row r="1047" spans="1:6">
      <c r="A1047" s="365"/>
      <c r="B1047" s="366"/>
      <c r="C1047" s="367"/>
      <c r="D1047" s="368"/>
      <c r="E1047" s="369"/>
      <c r="F1047" s="364"/>
    </row>
    <row r="1048" spans="1:6">
      <c r="A1048" s="365"/>
      <c r="B1048" s="366"/>
      <c r="C1048" s="367"/>
      <c r="D1048" s="368"/>
      <c r="E1048" s="369"/>
      <c r="F1048" s="364"/>
    </row>
    <row r="1049" spans="1:6">
      <c r="A1049" s="365"/>
      <c r="B1049" s="366"/>
      <c r="C1049" s="367"/>
      <c r="D1049" s="368"/>
      <c r="E1049" s="369"/>
      <c r="F1049" s="364"/>
    </row>
    <row r="1050" spans="1:6">
      <c r="A1050" s="365"/>
      <c r="B1050" s="366"/>
      <c r="C1050" s="367"/>
      <c r="D1050" s="368"/>
      <c r="E1050" s="369"/>
      <c r="F1050" s="364"/>
    </row>
    <row r="1051" spans="1:6">
      <c r="A1051" s="365"/>
      <c r="B1051" s="366"/>
      <c r="C1051" s="367"/>
      <c r="D1051" s="368"/>
      <c r="E1051" s="369"/>
      <c r="F1051" s="364"/>
    </row>
    <row r="1052" spans="1:6">
      <c r="A1052" s="365"/>
      <c r="B1052" s="366"/>
      <c r="C1052" s="367"/>
      <c r="D1052" s="368"/>
      <c r="E1052" s="369"/>
      <c r="F1052" s="364"/>
    </row>
    <row r="1053" spans="1:6">
      <c r="A1053" s="365"/>
      <c r="B1053" s="366"/>
      <c r="C1053" s="367"/>
      <c r="D1053" s="368"/>
      <c r="E1053" s="369"/>
      <c r="F1053" s="364"/>
    </row>
    <row r="1054" spans="1:6">
      <c r="A1054" s="365"/>
      <c r="B1054" s="366"/>
      <c r="C1054" s="367"/>
      <c r="D1054" s="368"/>
      <c r="E1054" s="369"/>
      <c r="F1054" s="364"/>
    </row>
    <row r="1055" spans="1:6">
      <c r="A1055" s="365"/>
      <c r="B1055" s="370"/>
      <c r="C1055" s="367"/>
      <c r="D1055" s="368"/>
      <c r="E1055" s="371"/>
      <c r="F1055" s="372"/>
    </row>
    <row r="1056" spans="1:6">
      <c r="A1056" s="365"/>
      <c r="B1056" s="366"/>
      <c r="C1056" s="367"/>
      <c r="D1056" s="368"/>
      <c r="E1056" s="369"/>
      <c r="F1056" s="364"/>
    </row>
    <row r="1057" spans="1:6">
      <c r="A1057" s="365"/>
      <c r="B1057" s="366"/>
      <c r="C1057" s="367"/>
      <c r="D1057" s="368"/>
      <c r="E1057" s="366"/>
      <c r="F1057" s="364"/>
    </row>
    <row r="1058" spans="1:6">
      <c r="A1058" s="365"/>
      <c r="B1058" s="366"/>
      <c r="C1058" s="367"/>
      <c r="D1058" s="368"/>
      <c r="E1058" s="371"/>
      <c r="F1058" s="372"/>
    </row>
    <row r="1059" spans="1:6">
      <c r="A1059" s="365"/>
      <c r="B1059" s="370"/>
      <c r="C1059" s="367"/>
      <c r="D1059" s="368"/>
      <c r="E1059" s="371"/>
      <c r="F1059" s="372"/>
    </row>
    <row r="1060" spans="1:6">
      <c r="A1060" s="413"/>
      <c r="B1060" s="413"/>
      <c r="C1060" s="413"/>
      <c r="D1060" s="413"/>
      <c r="E1060" s="413"/>
      <c r="F1060" s="413"/>
    </row>
    <row r="1061" spans="1:6">
      <c r="A1061" s="313"/>
      <c r="B1061" s="314"/>
      <c r="C1061" s="315"/>
      <c r="D1061" s="313"/>
      <c r="E1061" s="314"/>
      <c r="F1061" s="364"/>
    </row>
    <row r="1062" spans="1:6">
      <c r="A1062" s="365"/>
      <c r="B1062" s="366"/>
      <c r="C1062" s="367"/>
      <c r="D1062" s="368"/>
      <c r="E1062" s="369"/>
      <c r="F1062" s="364"/>
    </row>
    <row r="1063" spans="1:6">
      <c r="A1063" s="365"/>
      <c r="B1063" s="366"/>
      <c r="C1063" s="367"/>
      <c r="D1063" s="368"/>
      <c r="E1063" s="369"/>
      <c r="F1063" s="364"/>
    </row>
    <row r="1064" spans="1:6">
      <c r="A1064" s="365"/>
      <c r="B1064" s="370"/>
      <c r="C1064" s="367"/>
      <c r="D1064" s="368"/>
      <c r="E1064" s="371"/>
      <c r="F1064" s="372"/>
    </row>
    <row r="1065" spans="1:6">
      <c r="A1065" s="365"/>
      <c r="B1065" s="366"/>
      <c r="C1065" s="367"/>
      <c r="D1065" s="368"/>
      <c r="E1065" s="369"/>
      <c r="F1065" s="364"/>
    </row>
    <row r="1066" spans="1:6">
      <c r="A1066" s="365"/>
      <c r="B1066" s="370"/>
      <c r="C1066" s="367"/>
      <c r="D1066" s="368"/>
      <c r="E1066" s="371"/>
      <c r="F1066" s="372"/>
    </row>
    <row r="1067" spans="1:6">
      <c r="A1067" s="365"/>
      <c r="B1067" s="370"/>
      <c r="C1067" s="367"/>
      <c r="D1067" s="368"/>
      <c r="E1067" s="371"/>
      <c r="F1067" s="372"/>
    </row>
    <row r="1068" spans="1:6">
      <c r="A1068" s="365"/>
      <c r="B1068" s="370"/>
      <c r="C1068" s="367"/>
      <c r="D1068" s="368"/>
      <c r="E1068" s="371"/>
      <c r="F1068" s="372"/>
    </row>
    <row r="1069" spans="1:6">
      <c r="A1069" s="365"/>
      <c r="B1069" s="366"/>
      <c r="C1069" s="367"/>
      <c r="D1069" s="368"/>
      <c r="E1069" s="366"/>
      <c r="F1069" s="372"/>
    </row>
    <row r="1070" spans="1:6">
      <c r="A1070" s="365"/>
      <c r="B1070" s="366"/>
      <c r="C1070" s="367"/>
      <c r="D1070" s="368"/>
      <c r="E1070" s="366"/>
      <c r="F1070" s="372"/>
    </row>
    <row r="1071" spans="1:6">
      <c r="A1071" s="365"/>
      <c r="B1071" s="370"/>
      <c r="C1071" s="367"/>
      <c r="D1071" s="368"/>
      <c r="E1071" s="366"/>
      <c r="F1071" s="372"/>
    </row>
    <row r="1072" spans="1:6">
      <c r="A1072" s="365"/>
      <c r="B1072" s="370"/>
      <c r="C1072" s="367"/>
      <c r="D1072" s="368"/>
      <c r="E1072" s="366"/>
      <c r="F1072" s="372"/>
    </row>
    <row r="1073" spans="1:6">
      <c r="A1073" s="365"/>
      <c r="B1073" s="370"/>
      <c r="C1073" s="367"/>
      <c r="D1073" s="368"/>
      <c r="E1073" s="366"/>
      <c r="F1073" s="372"/>
    </row>
    <row r="1074" spans="1:6">
      <c r="A1074" s="365"/>
      <c r="B1074" s="370"/>
      <c r="C1074" s="367"/>
      <c r="D1074" s="368"/>
      <c r="E1074" s="366"/>
      <c r="F1074" s="372"/>
    </row>
    <row r="1075" spans="1:6">
      <c r="A1075" s="365"/>
      <c r="B1075" s="370"/>
      <c r="C1075" s="367"/>
      <c r="D1075" s="368"/>
      <c r="E1075" s="366"/>
      <c r="F1075" s="372"/>
    </row>
    <row r="1076" spans="1:6">
      <c r="A1076" s="365"/>
      <c r="B1076" s="366"/>
      <c r="C1076" s="367"/>
      <c r="D1076" s="368"/>
      <c r="E1076" s="366"/>
      <c r="F1076" s="372"/>
    </row>
    <row r="1077" spans="1:6">
      <c r="A1077" s="365"/>
      <c r="B1077" s="370"/>
      <c r="C1077" s="367"/>
      <c r="D1077" s="368"/>
      <c r="E1077" s="366"/>
      <c r="F1077" s="372"/>
    </row>
    <row r="1078" spans="1:6">
      <c r="A1078" s="365"/>
      <c r="B1078" s="370"/>
      <c r="C1078" s="367"/>
      <c r="D1078" s="368"/>
      <c r="E1078" s="366"/>
      <c r="F1078" s="372"/>
    </row>
    <row r="1079" spans="1:6">
      <c r="A1079" s="365"/>
      <c r="B1079" s="370"/>
      <c r="C1079" s="367"/>
      <c r="D1079" s="368"/>
      <c r="E1079" s="371"/>
      <c r="F1079" s="372"/>
    </row>
    <row r="1080" spans="1:6">
      <c r="A1080" s="413"/>
      <c r="B1080" s="413"/>
      <c r="C1080" s="413"/>
      <c r="D1080" s="413"/>
      <c r="E1080" s="413"/>
      <c r="F1080" s="413"/>
    </row>
    <row r="1081" spans="1:6">
      <c r="A1081" s="313"/>
      <c r="B1081" s="314"/>
      <c r="C1081" s="315"/>
      <c r="D1081" s="313"/>
      <c r="E1081" s="314"/>
      <c r="F1081" s="364"/>
    </row>
    <row r="1082" spans="1:6">
      <c r="A1082" s="365"/>
      <c r="B1082" s="370"/>
      <c r="C1082" s="367"/>
      <c r="D1082" s="368"/>
      <c r="E1082" s="366"/>
      <c r="F1082" s="372"/>
    </row>
    <row r="1083" spans="1:6">
      <c r="A1083" s="365"/>
      <c r="B1083" s="366"/>
      <c r="C1083" s="367"/>
      <c r="D1083" s="368"/>
      <c r="E1083" s="369"/>
      <c r="F1083" s="364"/>
    </row>
    <row r="1084" spans="1:6">
      <c r="A1084" s="365"/>
      <c r="B1084" s="366"/>
      <c r="C1084" s="367"/>
      <c r="D1084" s="368"/>
      <c r="E1084" s="369"/>
      <c r="F1084" s="364"/>
    </row>
    <row r="1085" spans="1:6">
      <c r="A1085" s="365"/>
      <c r="B1085" s="366"/>
      <c r="C1085" s="367"/>
      <c r="D1085" s="368"/>
      <c r="E1085" s="369"/>
      <c r="F1085" s="364"/>
    </row>
    <row r="1086" spans="1:6">
      <c r="A1086" s="365"/>
      <c r="B1086" s="366"/>
      <c r="C1086" s="367"/>
      <c r="D1086" s="368"/>
      <c r="E1086" s="366"/>
      <c r="F1086" s="364"/>
    </row>
    <row r="1087" spans="1:6">
      <c r="A1087" s="365"/>
      <c r="B1087" s="366"/>
      <c r="C1087" s="367"/>
      <c r="D1087" s="368"/>
      <c r="E1087" s="366"/>
      <c r="F1087" s="364"/>
    </row>
    <row r="1088" spans="1:6">
      <c r="A1088" s="365"/>
      <c r="B1088" s="366"/>
      <c r="C1088" s="367"/>
      <c r="D1088" s="368"/>
      <c r="E1088" s="366"/>
      <c r="F1088" s="364"/>
    </row>
    <row r="1089" spans="1:6">
      <c r="A1089" s="365"/>
      <c r="B1089" s="366"/>
      <c r="C1089" s="367"/>
      <c r="D1089" s="368"/>
      <c r="E1089" s="369"/>
      <c r="F1089" s="364"/>
    </row>
    <row r="1090" spans="1:6">
      <c r="A1090" s="365"/>
      <c r="B1090" s="366"/>
      <c r="C1090" s="367"/>
      <c r="D1090" s="368"/>
      <c r="E1090" s="366"/>
      <c r="F1090" s="372"/>
    </row>
    <row r="1091" spans="1:6">
      <c r="A1091" s="365"/>
      <c r="B1091" s="370"/>
      <c r="C1091" s="367"/>
      <c r="D1091" s="368"/>
      <c r="E1091" s="366"/>
      <c r="F1091" s="372"/>
    </row>
    <row r="1092" spans="1:6">
      <c r="A1092" s="365"/>
      <c r="B1092" s="370"/>
      <c r="C1092" s="367"/>
      <c r="D1092" s="368"/>
      <c r="E1092" s="366"/>
      <c r="F1092" s="372"/>
    </row>
    <row r="1093" spans="1:6">
      <c r="A1093" s="365"/>
      <c r="B1093" s="370"/>
      <c r="C1093" s="367"/>
      <c r="D1093" s="368"/>
      <c r="E1093" s="366"/>
      <c r="F1093" s="372"/>
    </row>
    <row r="1094" spans="1:6">
      <c r="A1094" s="365"/>
      <c r="B1094" s="370"/>
      <c r="C1094" s="367"/>
      <c r="D1094" s="368"/>
      <c r="E1094" s="366"/>
      <c r="F1094" s="372"/>
    </row>
    <row r="1095" spans="1:6">
      <c r="A1095" s="413"/>
      <c r="B1095" s="413"/>
      <c r="C1095" s="413"/>
      <c r="D1095" s="413"/>
      <c r="E1095" s="413"/>
      <c r="F1095" s="413"/>
    </row>
    <row r="1096" spans="1:6">
      <c r="A1096" s="313"/>
      <c r="B1096" s="314"/>
      <c r="C1096" s="315"/>
      <c r="D1096" s="313"/>
      <c r="E1096" s="314"/>
      <c r="F1096" s="364"/>
    </row>
    <row r="1097" spans="1:6">
      <c r="A1097" s="365"/>
      <c r="B1097" s="370"/>
      <c r="C1097" s="367"/>
      <c r="D1097" s="368"/>
      <c r="E1097" s="366"/>
      <c r="F1097" s="372"/>
    </row>
    <row r="1098" spans="1:6">
      <c r="A1098" s="365"/>
      <c r="B1098" s="366"/>
      <c r="C1098" s="367"/>
      <c r="D1098" s="368"/>
      <c r="E1098" s="366"/>
      <c r="F1098" s="364"/>
    </row>
    <row r="1099" spans="1:6">
      <c r="A1099" s="365"/>
      <c r="B1099" s="370"/>
      <c r="C1099" s="367"/>
      <c r="D1099" s="368"/>
      <c r="E1099" s="366"/>
      <c r="F1099" s="372"/>
    </row>
    <row r="1100" spans="1:6">
      <c r="A1100" s="365"/>
      <c r="B1100" s="370"/>
      <c r="C1100" s="367"/>
      <c r="D1100" s="368"/>
      <c r="E1100" s="366"/>
      <c r="F1100" s="372"/>
    </row>
    <row r="1101" spans="1:6">
      <c r="A1101" s="365"/>
      <c r="B1101" s="366"/>
      <c r="C1101" s="367"/>
      <c r="D1101" s="368"/>
      <c r="E1101" s="366"/>
      <c r="F1101" s="364"/>
    </row>
    <row r="1102" spans="1:6">
      <c r="A1102" s="365"/>
      <c r="B1102" s="366"/>
      <c r="C1102" s="367"/>
      <c r="D1102" s="368"/>
      <c r="E1102" s="366"/>
      <c r="F1102" s="372"/>
    </row>
    <row r="1103" spans="1:6">
      <c r="A1103" s="365"/>
      <c r="B1103" s="370"/>
      <c r="C1103" s="367"/>
      <c r="D1103" s="368"/>
      <c r="E1103" s="371"/>
      <c r="F1103" s="372"/>
    </row>
    <row r="1104" spans="1:6">
      <c r="A1104" s="365"/>
      <c r="B1104" s="366"/>
      <c r="C1104" s="367"/>
      <c r="D1104" s="368"/>
      <c r="E1104" s="369"/>
      <c r="F1104" s="364"/>
    </row>
    <row r="1105" spans="1:6">
      <c r="A1105" s="365"/>
      <c r="B1105" s="366"/>
      <c r="C1105" s="367"/>
      <c r="D1105" s="368"/>
      <c r="E1105" s="369"/>
      <c r="F1105" s="364"/>
    </row>
    <row r="1106" spans="1:6">
      <c r="A1106" s="365"/>
      <c r="B1106" s="366"/>
      <c r="C1106" s="367"/>
      <c r="D1106" s="368"/>
      <c r="E1106" s="369"/>
      <c r="F1106" s="364"/>
    </row>
    <row r="1107" spans="1:6">
      <c r="A1107" s="365"/>
      <c r="B1107" s="366"/>
      <c r="C1107" s="367"/>
      <c r="D1107" s="368"/>
      <c r="E1107" s="366"/>
      <c r="F1107" s="364"/>
    </row>
    <row r="1108" spans="1:6">
      <c r="A1108" s="365"/>
      <c r="B1108" s="366"/>
      <c r="C1108" s="367"/>
      <c r="D1108" s="368"/>
      <c r="E1108" s="366"/>
      <c r="F1108" s="364"/>
    </row>
    <row r="1109" spans="1:6">
      <c r="A1109" s="365"/>
      <c r="B1109" s="366"/>
      <c r="C1109" s="367"/>
      <c r="D1109" s="368"/>
      <c r="E1109" s="366"/>
      <c r="F1109" s="364"/>
    </row>
    <row r="1110" spans="1:6">
      <c r="A1110" s="365"/>
      <c r="B1110" s="366"/>
      <c r="C1110" s="367"/>
      <c r="D1110" s="368"/>
      <c r="E1110" s="366"/>
      <c r="F1110" s="364"/>
    </row>
    <row r="1111" spans="1:6">
      <c r="A1111" s="365"/>
      <c r="B1111" s="366"/>
      <c r="C1111" s="367"/>
      <c r="D1111" s="368"/>
      <c r="E1111" s="366"/>
      <c r="F1111" s="364"/>
    </row>
    <row r="1112" spans="1:6">
      <c r="A1112" s="365"/>
      <c r="B1112" s="366"/>
      <c r="C1112" s="367"/>
      <c r="D1112" s="368"/>
      <c r="E1112" s="366"/>
      <c r="F1112" s="364"/>
    </row>
    <row r="1113" spans="1:6">
      <c r="A1113" s="365"/>
      <c r="B1113" s="366"/>
      <c r="C1113" s="367"/>
      <c r="D1113" s="368"/>
      <c r="E1113" s="366"/>
      <c r="F1113" s="364"/>
    </row>
    <row r="1114" spans="1:6">
      <c r="A1114" s="365"/>
      <c r="B1114" s="366"/>
      <c r="C1114" s="367"/>
      <c r="D1114" s="368"/>
      <c r="E1114" s="366"/>
      <c r="F1114" s="364"/>
    </row>
    <row r="1115" spans="1:6">
      <c r="A1115" s="365"/>
      <c r="B1115" s="366"/>
      <c r="C1115" s="367"/>
      <c r="D1115" s="368"/>
      <c r="E1115" s="369"/>
      <c r="F1115" s="364"/>
    </row>
    <row r="1116" spans="1:6">
      <c r="A1116" s="365"/>
      <c r="B1116" s="366"/>
      <c r="C1116" s="367"/>
      <c r="D1116" s="368"/>
      <c r="E1116" s="369"/>
      <c r="F1116" s="364"/>
    </row>
    <row r="1117" spans="1:6">
      <c r="A1117" s="365"/>
      <c r="B1117" s="366"/>
      <c r="C1117" s="367"/>
      <c r="D1117" s="368"/>
      <c r="E1117" s="369"/>
      <c r="F1117" s="364"/>
    </row>
    <row r="1118" spans="1:6">
      <c r="A1118" s="365"/>
      <c r="B1118" s="366"/>
      <c r="C1118" s="367"/>
      <c r="D1118" s="368"/>
      <c r="E1118" s="369"/>
      <c r="F1118" s="364"/>
    </row>
    <row r="1119" spans="1:6">
      <c r="A1119" s="365"/>
      <c r="B1119" s="370"/>
      <c r="C1119" s="367"/>
      <c r="D1119" s="368"/>
      <c r="E1119" s="366"/>
      <c r="F1119" s="372"/>
    </row>
    <row r="1120" spans="1:6">
      <c r="A1120" s="365"/>
      <c r="B1120" s="370"/>
      <c r="C1120" s="367"/>
      <c r="D1120" s="368"/>
      <c r="E1120" s="366"/>
      <c r="F1120" s="372"/>
    </row>
    <row r="1121" spans="1:6">
      <c r="A1121" s="365"/>
      <c r="B1121" s="366"/>
      <c r="C1121" s="367"/>
      <c r="D1121" s="368"/>
      <c r="E1121" s="369"/>
      <c r="F1121" s="364"/>
    </row>
    <row r="1122" spans="1:6">
      <c r="A1122" s="365"/>
      <c r="B1122" s="366"/>
      <c r="C1122" s="367"/>
      <c r="D1122" s="368"/>
      <c r="E1122" s="371"/>
      <c r="F1122" s="372"/>
    </row>
    <row r="1123" spans="1:6">
      <c r="A1123" s="365"/>
      <c r="B1123" s="366"/>
      <c r="C1123" s="367"/>
      <c r="D1123" s="368"/>
      <c r="E1123" s="371"/>
      <c r="F1123" s="372"/>
    </row>
    <row r="1124" spans="1:6">
      <c r="A1124" s="365"/>
      <c r="B1124" s="366"/>
      <c r="C1124" s="367"/>
      <c r="D1124" s="368"/>
      <c r="E1124" s="369"/>
      <c r="F1124" s="364"/>
    </row>
    <row r="1125" spans="1:6">
      <c r="A1125" s="365"/>
      <c r="B1125" s="366"/>
      <c r="C1125" s="367"/>
      <c r="D1125" s="368"/>
      <c r="E1125" s="369"/>
      <c r="F1125" s="364"/>
    </row>
    <row r="1126" spans="1:6">
      <c r="A1126" s="365"/>
      <c r="B1126" s="370"/>
      <c r="C1126" s="367"/>
      <c r="D1126" s="368"/>
      <c r="E1126" s="371"/>
      <c r="F1126" s="372"/>
    </row>
    <row r="1127" spans="1:6">
      <c r="A1127" s="365"/>
      <c r="B1127" s="366"/>
      <c r="C1127" s="367"/>
      <c r="D1127" s="368"/>
      <c r="E1127" s="369"/>
      <c r="F1127" s="364"/>
    </row>
    <row r="1128" spans="1:6">
      <c r="A1128" s="365"/>
      <c r="B1128" s="366"/>
      <c r="C1128" s="367"/>
      <c r="D1128" s="368"/>
      <c r="E1128" s="369"/>
      <c r="F1128" s="364"/>
    </row>
    <row r="1129" spans="1:6">
      <c r="A1129" s="365"/>
      <c r="B1129" s="366"/>
      <c r="C1129" s="367"/>
      <c r="D1129" s="368"/>
      <c r="E1129" s="369"/>
      <c r="F1129" s="364"/>
    </row>
    <row r="1130" spans="1:6">
      <c r="A1130" s="365"/>
      <c r="B1130" s="366"/>
      <c r="C1130" s="367"/>
      <c r="D1130" s="368"/>
      <c r="E1130" s="366"/>
      <c r="F1130" s="364"/>
    </row>
    <row r="1131" spans="1:6">
      <c r="A1131" s="365"/>
      <c r="B1131" s="366"/>
      <c r="C1131" s="367"/>
      <c r="D1131" s="368"/>
      <c r="E1131" s="366"/>
      <c r="F1131" s="364"/>
    </row>
    <row r="1132" spans="1:6">
      <c r="A1132" s="365"/>
      <c r="B1132" s="366"/>
      <c r="C1132" s="367"/>
      <c r="D1132" s="368"/>
      <c r="E1132" s="366"/>
      <c r="F1132" s="364"/>
    </row>
    <row r="1133" spans="1:6">
      <c r="A1133" s="413"/>
      <c r="B1133" s="413"/>
      <c r="C1133" s="413"/>
      <c r="D1133" s="413"/>
      <c r="E1133" s="413"/>
      <c r="F1133" s="413"/>
    </row>
    <row r="1134" spans="1:6">
      <c r="A1134" s="313"/>
      <c r="B1134" s="314"/>
      <c r="C1134" s="315"/>
      <c r="D1134" s="313"/>
      <c r="E1134" s="314"/>
      <c r="F1134" s="364"/>
    </row>
    <row r="1135" spans="1:6">
      <c r="A1135" s="365"/>
      <c r="B1135" s="366"/>
      <c r="C1135" s="367"/>
      <c r="D1135" s="368"/>
      <c r="E1135" s="366"/>
      <c r="F1135" s="364"/>
    </row>
    <row r="1136" spans="1:6">
      <c r="A1136" s="365"/>
      <c r="B1136" s="366"/>
      <c r="C1136" s="367"/>
      <c r="D1136" s="368"/>
      <c r="E1136" s="366"/>
      <c r="F1136" s="364"/>
    </row>
    <row r="1137" spans="1:6">
      <c r="A1137" s="365"/>
      <c r="B1137" s="366"/>
      <c r="C1137" s="367"/>
      <c r="D1137" s="368"/>
      <c r="E1137" s="366"/>
      <c r="F1137" s="364"/>
    </row>
    <row r="1138" spans="1:6">
      <c r="A1138" s="365"/>
      <c r="B1138" s="370"/>
      <c r="C1138" s="367"/>
      <c r="D1138" s="368"/>
      <c r="E1138" s="371"/>
      <c r="F1138" s="372"/>
    </row>
    <row r="1139" spans="1:6">
      <c r="A1139" s="365"/>
      <c r="B1139" s="366"/>
      <c r="C1139" s="367"/>
      <c r="D1139" s="368"/>
      <c r="E1139" s="369"/>
      <c r="F1139" s="364"/>
    </row>
    <row r="1140" spans="1:6">
      <c r="A1140" s="365"/>
      <c r="B1140" s="366"/>
      <c r="C1140" s="367"/>
      <c r="D1140" s="368"/>
      <c r="E1140" s="369"/>
      <c r="F1140" s="364"/>
    </row>
    <row r="1141" spans="1:6">
      <c r="A1141" s="365"/>
      <c r="B1141" s="366"/>
      <c r="C1141" s="367"/>
      <c r="D1141" s="368"/>
      <c r="E1141" s="369"/>
      <c r="F1141" s="364"/>
    </row>
    <row r="1142" spans="1:6">
      <c r="A1142" s="365"/>
      <c r="B1142" s="366"/>
      <c r="C1142" s="367"/>
      <c r="D1142" s="368"/>
      <c r="E1142" s="369"/>
      <c r="F1142" s="364"/>
    </row>
    <row r="1143" spans="1:6">
      <c r="A1143" s="365"/>
      <c r="B1143" s="366"/>
      <c r="C1143" s="367"/>
      <c r="D1143" s="368"/>
      <c r="E1143" s="369"/>
      <c r="F1143" s="364"/>
    </row>
    <row r="1144" spans="1:6">
      <c r="A1144" s="365"/>
      <c r="B1144" s="366"/>
      <c r="C1144" s="367"/>
      <c r="D1144" s="368"/>
      <c r="E1144" s="369"/>
      <c r="F1144" s="364"/>
    </row>
    <row r="1145" spans="1:6">
      <c r="A1145" s="365"/>
      <c r="B1145" s="366"/>
      <c r="C1145" s="367"/>
      <c r="D1145" s="368"/>
      <c r="E1145" s="369"/>
      <c r="F1145" s="364"/>
    </row>
    <row r="1146" spans="1:6">
      <c r="A1146" s="365"/>
      <c r="B1146" s="366"/>
      <c r="C1146" s="367"/>
      <c r="D1146" s="368"/>
      <c r="E1146" s="369"/>
      <c r="F1146" s="364"/>
    </row>
    <row r="1147" spans="1:6">
      <c r="A1147" s="365"/>
      <c r="B1147" s="366"/>
      <c r="C1147" s="367"/>
      <c r="D1147" s="368"/>
      <c r="E1147" s="366"/>
      <c r="F1147" s="364"/>
    </row>
    <row r="1148" spans="1:6">
      <c r="A1148" s="365"/>
      <c r="B1148" s="366"/>
      <c r="C1148" s="367"/>
      <c r="D1148" s="368"/>
      <c r="E1148" s="369"/>
      <c r="F1148" s="364"/>
    </row>
    <row r="1149" spans="1:6">
      <c r="A1149" s="365"/>
      <c r="B1149" s="366"/>
      <c r="C1149" s="367"/>
      <c r="D1149" s="368"/>
      <c r="E1149" s="369"/>
      <c r="F1149" s="364"/>
    </row>
    <row r="1150" spans="1:6">
      <c r="A1150" s="365"/>
      <c r="B1150" s="366"/>
      <c r="C1150" s="367"/>
      <c r="D1150" s="368"/>
      <c r="E1150" s="369"/>
      <c r="F1150" s="364"/>
    </row>
    <row r="1151" spans="1:6">
      <c r="A1151" s="365"/>
      <c r="B1151" s="366"/>
      <c r="C1151" s="367"/>
      <c r="D1151" s="368"/>
      <c r="E1151" s="366"/>
      <c r="F1151" s="364"/>
    </row>
    <row r="1152" spans="1:6">
      <c r="A1152" s="365"/>
      <c r="B1152" s="366"/>
      <c r="C1152" s="367"/>
      <c r="D1152" s="368"/>
      <c r="E1152" s="366"/>
      <c r="F1152" s="364"/>
    </row>
    <row r="1153" spans="1:6">
      <c r="A1153" s="365"/>
      <c r="B1153" s="366"/>
      <c r="C1153" s="367"/>
      <c r="D1153" s="368"/>
      <c r="E1153" s="366"/>
      <c r="F1153" s="364"/>
    </row>
    <row r="1154" spans="1:6">
      <c r="A1154" s="365"/>
      <c r="B1154" s="370"/>
      <c r="C1154" s="367"/>
      <c r="D1154" s="368"/>
      <c r="E1154" s="366"/>
      <c r="F1154" s="372"/>
    </row>
    <row r="1155" spans="1:6">
      <c r="A1155" s="365"/>
      <c r="B1155" s="366"/>
      <c r="C1155" s="367"/>
      <c r="D1155" s="368"/>
      <c r="E1155" s="369"/>
      <c r="F1155" s="364"/>
    </row>
    <row r="1156" spans="1:6">
      <c r="A1156" s="365"/>
      <c r="B1156" s="366"/>
      <c r="C1156" s="367"/>
      <c r="D1156" s="368"/>
      <c r="E1156" s="366"/>
      <c r="F1156" s="364"/>
    </row>
    <row r="1157" spans="1:6">
      <c r="A1157" s="365"/>
      <c r="B1157" s="366"/>
      <c r="C1157" s="367"/>
      <c r="D1157" s="368"/>
      <c r="E1157" s="369"/>
      <c r="F1157" s="364"/>
    </row>
    <row r="1158" spans="1:6">
      <c r="A1158" s="365"/>
      <c r="B1158" s="370"/>
      <c r="C1158" s="367"/>
      <c r="D1158" s="368"/>
      <c r="E1158" s="371"/>
      <c r="F1158" s="372"/>
    </row>
    <row r="1159" spans="1:6">
      <c r="A1159" s="365"/>
      <c r="B1159" s="366"/>
      <c r="C1159" s="367"/>
      <c r="D1159" s="368"/>
      <c r="E1159" s="369"/>
      <c r="F1159" s="364"/>
    </row>
    <row r="1160" spans="1:6">
      <c r="A1160" s="365"/>
      <c r="B1160" s="366"/>
      <c r="C1160" s="367"/>
      <c r="D1160" s="368"/>
      <c r="E1160" s="369"/>
      <c r="F1160" s="364"/>
    </row>
    <row r="1161" spans="1:6">
      <c r="A1161" s="365"/>
      <c r="B1161" s="370"/>
      <c r="C1161" s="367"/>
      <c r="D1161" s="368"/>
      <c r="E1161" s="371"/>
      <c r="F1161" s="372"/>
    </row>
    <row r="1162" spans="1:6">
      <c r="A1162" s="365"/>
      <c r="B1162" s="370"/>
      <c r="C1162" s="367"/>
      <c r="D1162" s="368"/>
      <c r="E1162" s="366"/>
      <c r="F1162" s="372"/>
    </row>
    <row r="1163" spans="1:6">
      <c r="A1163" s="365"/>
      <c r="B1163" s="370"/>
      <c r="C1163" s="367"/>
      <c r="D1163" s="368"/>
      <c r="E1163" s="366"/>
      <c r="F1163" s="372"/>
    </row>
    <row r="1164" spans="1:6">
      <c r="A1164" s="365"/>
      <c r="B1164" s="366"/>
      <c r="C1164" s="367"/>
      <c r="D1164" s="368"/>
      <c r="E1164" s="366"/>
      <c r="F1164" s="372"/>
    </row>
    <row r="1165" spans="1:6">
      <c r="A1165" s="365"/>
      <c r="B1165" s="370"/>
      <c r="C1165" s="367"/>
      <c r="D1165" s="368"/>
      <c r="E1165" s="366"/>
      <c r="F1165" s="372"/>
    </row>
    <row r="1166" spans="1:6">
      <c r="A1166" s="365"/>
      <c r="B1166" s="370"/>
      <c r="C1166" s="367"/>
      <c r="D1166" s="368"/>
      <c r="E1166" s="366"/>
      <c r="F1166" s="372"/>
    </row>
    <row r="1167" spans="1:6">
      <c r="A1167" s="365"/>
      <c r="B1167" s="370"/>
      <c r="C1167" s="367"/>
      <c r="D1167" s="368"/>
      <c r="E1167" s="371"/>
      <c r="F1167" s="372"/>
    </row>
    <row r="1168" spans="1:6">
      <c r="A1168" s="365"/>
      <c r="B1168" s="366"/>
      <c r="C1168" s="367"/>
      <c r="D1168" s="368"/>
      <c r="E1168" s="366"/>
      <c r="F1168" s="364"/>
    </row>
    <row r="1169" spans="1:6">
      <c r="A1169" s="365"/>
      <c r="B1169" s="366"/>
      <c r="C1169" s="367"/>
      <c r="D1169" s="368"/>
      <c r="E1169" s="366"/>
      <c r="F1169" s="364"/>
    </row>
    <row r="1170" spans="1:6">
      <c r="A1170" s="365"/>
      <c r="B1170" s="366"/>
      <c r="C1170" s="367"/>
      <c r="D1170" s="368"/>
      <c r="E1170" s="366"/>
      <c r="F1170" s="364"/>
    </row>
    <row r="1171" spans="1:6">
      <c r="A1171" s="365"/>
      <c r="B1171" s="366"/>
      <c r="C1171" s="367"/>
      <c r="D1171" s="368"/>
      <c r="E1171" s="366"/>
      <c r="F1171" s="364"/>
    </row>
    <row r="1172" spans="1:6">
      <c r="A1172" s="365"/>
      <c r="B1172" s="366"/>
      <c r="C1172" s="367"/>
      <c r="D1172" s="368"/>
      <c r="E1172" s="366"/>
      <c r="F1172" s="364"/>
    </row>
    <row r="1173" spans="1:6">
      <c r="A1173" s="365"/>
      <c r="B1173" s="366"/>
      <c r="C1173" s="367"/>
      <c r="D1173" s="368"/>
      <c r="E1173" s="366"/>
      <c r="F1173" s="372"/>
    </row>
    <row r="1174" spans="1:6">
      <c r="A1174" s="365"/>
      <c r="B1174" s="366"/>
      <c r="C1174" s="367"/>
      <c r="D1174" s="368"/>
      <c r="E1174" s="366"/>
      <c r="F1174" s="364"/>
    </row>
    <row r="1175" spans="1:6">
      <c r="A1175" s="365"/>
      <c r="B1175" s="366"/>
      <c r="C1175" s="367"/>
      <c r="D1175" s="368"/>
      <c r="E1175" s="366"/>
      <c r="F1175" s="364"/>
    </row>
    <row r="1176" spans="1:6">
      <c r="A1176" s="365"/>
      <c r="B1176" s="370"/>
      <c r="C1176" s="367"/>
      <c r="D1176" s="368"/>
      <c r="E1176" s="366"/>
      <c r="F1176" s="372"/>
    </row>
    <row r="1177" spans="1:6">
      <c r="A1177" s="365"/>
      <c r="B1177" s="366"/>
      <c r="C1177" s="367"/>
      <c r="D1177" s="368"/>
      <c r="E1177" s="366"/>
      <c r="F1177" s="364"/>
    </row>
    <row r="1178" spans="1:6">
      <c r="A1178" s="365"/>
      <c r="B1178" s="370"/>
      <c r="C1178" s="367"/>
      <c r="D1178" s="368"/>
      <c r="E1178" s="366"/>
      <c r="F1178" s="372"/>
    </row>
    <row r="1179" spans="1:6">
      <c r="A1179" s="365"/>
      <c r="B1179" s="370"/>
      <c r="C1179" s="367"/>
      <c r="D1179" s="368"/>
      <c r="E1179" s="366"/>
      <c r="F1179" s="372"/>
    </row>
    <row r="1180" spans="1:6">
      <c r="A1180" s="365"/>
      <c r="B1180" s="366"/>
      <c r="C1180" s="367"/>
      <c r="D1180" s="368"/>
      <c r="E1180" s="366"/>
      <c r="F1180" s="372"/>
    </row>
    <row r="1181" spans="1:6">
      <c r="A1181" s="365"/>
      <c r="B1181" s="370"/>
      <c r="C1181" s="367"/>
      <c r="D1181" s="368"/>
      <c r="E1181" s="366"/>
      <c r="F1181" s="372"/>
    </row>
    <row r="1182" spans="1:6">
      <c r="A1182" s="365"/>
      <c r="B1182" s="370"/>
      <c r="C1182" s="367"/>
      <c r="D1182" s="368"/>
      <c r="E1182" s="366"/>
      <c r="F1182" s="372"/>
    </row>
    <row r="1183" spans="1:6">
      <c r="A1183" s="365"/>
      <c r="B1183" s="370"/>
      <c r="C1183" s="367"/>
      <c r="D1183" s="368"/>
      <c r="E1183" s="366"/>
      <c r="F1183" s="372"/>
    </row>
    <row r="1184" spans="1:6">
      <c r="A1184" s="365"/>
      <c r="B1184" s="370"/>
      <c r="C1184" s="367"/>
      <c r="D1184" s="368"/>
      <c r="E1184" s="366"/>
      <c r="F1184" s="372"/>
    </row>
    <row r="1185" spans="1:6">
      <c r="A1185" s="365"/>
      <c r="B1185" s="370"/>
      <c r="C1185" s="367"/>
      <c r="D1185" s="368"/>
      <c r="E1185" s="366"/>
      <c r="F1185" s="372"/>
    </row>
    <row r="1186" spans="1:6">
      <c r="A1186" s="413"/>
      <c r="B1186" s="413"/>
      <c r="C1186" s="413"/>
      <c r="D1186" s="413"/>
      <c r="E1186" s="413"/>
      <c r="F1186" s="413"/>
    </row>
    <row r="1187" spans="1:6">
      <c r="A1187" s="313"/>
      <c r="B1187" s="314"/>
      <c r="C1187" s="315"/>
      <c r="D1187" s="313"/>
      <c r="E1187" s="314"/>
      <c r="F1187" s="364"/>
    </row>
    <row r="1188" spans="1:6">
      <c r="A1188" s="365"/>
      <c r="B1188" s="370"/>
      <c r="C1188" s="367"/>
      <c r="D1188" s="368"/>
      <c r="E1188" s="366"/>
      <c r="F1188" s="372"/>
    </row>
    <row r="1189" spans="1:6">
      <c r="A1189" s="365"/>
      <c r="B1189" s="370"/>
      <c r="C1189" s="367"/>
      <c r="D1189" s="368"/>
      <c r="E1189" s="366"/>
      <c r="F1189" s="372"/>
    </row>
    <row r="1190" spans="1:6">
      <c r="A1190" s="365"/>
      <c r="B1190" s="370"/>
      <c r="C1190" s="367"/>
      <c r="D1190" s="368"/>
      <c r="E1190" s="366"/>
      <c r="F1190" s="372"/>
    </row>
    <row r="1191" spans="1:6">
      <c r="A1191" s="365"/>
      <c r="B1191" s="370"/>
      <c r="C1191" s="367"/>
      <c r="D1191" s="368"/>
      <c r="E1191" s="366"/>
      <c r="F1191" s="372"/>
    </row>
    <row r="1192" spans="1:6">
      <c r="A1192" s="365"/>
      <c r="B1192" s="370"/>
      <c r="C1192" s="367"/>
      <c r="D1192" s="368"/>
      <c r="E1192" s="366"/>
      <c r="F1192" s="372"/>
    </row>
    <row r="1193" spans="1:6">
      <c r="A1193" s="365"/>
      <c r="B1193" s="366"/>
      <c r="C1193" s="367"/>
      <c r="D1193" s="368"/>
      <c r="E1193" s="366"/>
      <c r="F1193" s="372"/>
    </row>
    <row r="1194" spans="1:6">
      <c r="A1194" s="365"/>
      <c r="B1194" s="370"/>
      <c r="C1194" s="367"/>
      <c r="D1194" s="368"/>
      <c r="E1194" s="366"/>
      <c r="F1194" s="372"/>
    </row>
    <row r="1195" spans="1:6">
      <c r="A1195" s="365"/>
      <c r="B1195" s="370"/>
      <c r="C1195" s="367"/>
      <c r="D1195" s="368"/>
      <c r="E1195" s="366"/>
      <c r="F1195" s="372"/>
    </row>
    <row r="1196" spans="1:6">
      <c r="A1196" s="365"/>
      <c r="B1196" s="370"/>
      <c r="C1196" s="367"/>
      <c r="D1196" s="368"/>
      <c r="E1196" s="366"/>
      <c r="F1196" s="372"/>
    </row>
    <row r="1197" spans="1:6">
      <c r="A1197" s="365"/>
      <c r="B1197" s="370"/>
      <c r="C1197" s="367"/>
      <c r="D1197" s="368"/>
      <c r="E1197" s="366"/>
      <c r="F1197" s="372"/>
    </row>
    <row r="1198" spans="1:6">
      <c r="A1198" s="365"/>
      <c r="B1198" s="370"/>
      <c r="C1198" s="367"/>
      <c r="D1198" s="368"/>
      <c r="E1198" s="366"/>
      <c r="F1198" s="372"/>
    </row>
    <row r="1199" spans="1:6">
      <c r="A1199" s="365"/>
      <c r="B1199" s="366"/>
      <c r="C1199" s="367"/>
      <c r="D1199" s="368"/>
      <c r="E1199" s="366"/>
      <c r="F1199" s="372"/>
    </row>
    <row r="1200" spans="1:6">
      <c r="A1200" s="365"/>
      <c r="B1200" s="370"/>
      <c r="C1200" s="367"/>
      <c r="D1200" s="368"/>
      <c r="E1200" s="366"/>
      <c r="F1200" s="372"/>
    </row>
    <row r="1201" spans="1:6">
      <c r="A1201" s="365"/>
      <c r="B1201" s="370"/>
      <c r="C1201" s="367"/>
      <c r="D1201" s="368"/>
      <c r="E1201" s="366"/>
      <c r="F1201" s="372"/>
    </row>
    <row r="1202" spans="1:6">
      <c r="A1202" s="365"/>
      <c r="B1202" s="370"/>
      <c r="C1202" s="367"/>
      <c r="D1202" s="368"/>
      <c r="E1202" s="366"/>
      <c r="F1202" s="372"/>
    </row>
    <row r="1203" spans="1:6">
      <c r="A1203" s="365"/>
      <c r="B1203" s="370"/>
      <c r="C1203" s="367"/>
      <c r="D1203" s="368"/>
      <c r="E1203" s="366"/>
      <c r="F1203" s="372"/>
    </row>
    <row r="1204" spans="1:6">
      <c r="A1204" s="365"/>
      <c r="B1204" s="370"/>
      <c r="C1204" s="367"/>
      <c r="D1204" s="368"/>
      <c r="E1204" s="366"/>
      <c r="F1204" s="372"/>
    </row>
    <row r="1205" spans="1:6">
      <c r="A1205" s="365"/>
      <c r="B1205" s="366"/>
      <c r="C1205" s="367"/>
      <c r="D1205" s="368"/>
      <c r="E1205" s="366"/>
      <c r="F1205" s="372"/>
    </row>
    <row r="1206" spans="1:6">
      <c r="A1206" s="365"/>
      <c r="B1206" s="370"/>
      <c r="C1206" s="367"/>
      <c r="D1206" s="368"/>
      <c r="E1206" s="366"/>
      <c r="F1206" s="372"/>
    </row>
    <row r="1207" spans="1:6">
      <c r="A1207" s="365"/>
      <c r="B1207" s="370"/>
      <c r="C1207" s="367"/>
      <c r="D1207" s="368"/>
      <c r="E1207" s="366"/>
      <c r="F1207" s="372"/>
    </row>
    <row r="1208" spans="1:6">
      <c r="A1208" s="365"/>
      <c r="B1208" s="370"/>
      <c r="C1208" s="367"/>
      <c r="D1208" s="368"/>
      <c r="E1208" s="366"/>
      <c r="F1208" s="372"/>
    </row>
    <row r="1209" spans="1:6">
      <c r="A1209" s="365"/>
      <c r="B1209" s="370"/>
      <c r="C1209" s="367"/>
      <c r="D1209" s="368"/>
      <c r="E1209" s="366"/>
      <c r="F1209" s="372"/>
    </row>
    <row r="1210" spans="1:6">
      <c r="A1210" s="365"/>
      <c r="B1210" s="370"/>
      <c r="C1210" s="367"/>
      <c r="D1210" s="368"/>
      <c r="E1210" s="366"/>
      <c r="F1210" s="372"/>
    </row>
    <row r="1211" spans="1:6">
      <c r="A1211" s="365"/>
      <c r="B1211" s="366"/>
      <c r="C1211" s="367"/>
      <c r="D1211" s="368"/>
      <c r="E1211" s="366"/>
      <c r="F1211" s="372"/>
    </row>
    <row r="1212" spans="1:6">
      <c r="A1212" s="365"/>
      <c r="B1212" s="366"/>
      <c r="C1212" s="367"/>
      <c r="D1212" s="368"/>
      <c r="E1212" s="366"/>
      <c r="F1212" s="372"/>
    </row>
    <row r="1213" spans="1:6">
      <c r="A1213" s="365"/>
      <c r="B1213" s="370"/>
      <c r="C1213" s="367"/>
      <c r="D1213" s="368"/>
      <c r="E1213" s="366"/>
      <c r="F1213" s="372"/>
    </row>
    <row r="1214" spans="1:6">
      <c r="A1214" s="365"/>
      <c r="B1214" s="370"/>
      <c r="C1214" s="367"/>
      <c r="D1214" s="368"/>
      <c r="E1214" s="366"/>
      <c r="F1214" s="372"/>
    </row>
    <row r="1215" spans="1:6">
      <c r="A1215" s="365"/>
      <c r="B1215" s="370"/>
      <c r="C1215" s="367"/>
      <c r="D1215" s="368"/>
      <c r="E1215" s="366"/>
      <c r="F1215" s="372"/>
    </row>
    <row r="1216" spans="1:6">
      <c r="A1216" s="365"/>
      <c r="B1216" s="370"/>
      <c r="C1216" s="367"/>
      <c r="D1216" s="368"/>
      <c r="E1216" s="366"/>
      <c r="F1216" s="372"/>
    </row>
    <row r="1217" spans="1:6">
      <c r="A1217" s="365"/>
      <c r="B1217" s="370"/>
      <c r="C1217" s="367"/>
      <c r="D1217" s="368"/>
      <c r="E1217" s="366"/>
      <c r="F1217" s="372"/>
    </row>
    <row r="1218" spans="1:6">
      <c r="A1218" s="365"/>
      <c r="B1218" s="366"/>
      <c r="C1218" s="367"/>
      <c r="D1218" s="368"/>
      <c r="E1218" s="366"/>
      <c r="F1218" s="372"/>
    </row>
    <row r="1219" spans="1:6">
      <c r="A1219" s="365"/>
      <c r="B1219" s="370"/>
      <c r="C1219" s="367"/>
      <c r="D1219" s="368"/>
      <c r="E1219" s="366"/>
      <c r="F1219" s="372"/>
    </row>
    <row r="1220" spans="1:6">
      <c r="A1220" s="365"/>
      <c r="B1220" s="370"/>
      <c r="C1220" s="367"/>
      <c r="D1220" s="368"/>
      <c r="E1220" s="366"/>
      <c r="F1220" s="372"/>
    </row>
    <row r="1221" spans="1:6">
      <c r="A1221" s="365"/>
      <c r="B1221" s="370"/>
      <c r="C1221" s="367"/>
      <c r="D1221" s="368"/>
      <c r="E1221" s="366"/>
      <c r="F1221" s="372"/>
    </row>
    <row r="1222" spans="1:6">
      <c r="A1222" s="365"/>
      <c r="B1222" s="370"/>
      <c r="C1222" s="367"/>
      <c r="D1222" s="368"/>
      <c r="E1222" s="366"/>
      <c r="F1222" s="372"/>
    </row>
    <row r="1223" spans="1:6">
      <c r="A1223" s="413"/>
      <c r="B1223" s="413"/>
      <c r="C1223" s="413"/>
      <c r="D1223" s="413"/>
      <c r="E1223" s="413"/>
      <c r="F1223" s="413"/>
    </row>
    <row r="1224" spans="1:6">
      <c r="A1224" s="313"/>
      <c r="B1224" s="314"/>
      <c r="C1224" s="315"/>
      <c r="D1224" s="313"/>
      <c r="E1224" s="314"/>
      <c r="F1224" s="364"/>
    </row>
    <row r="1225" spans="1:6">
      <c r="A1225" s="365"/>
      <c r="B1225" s="370"/>
      <c r="C1225" s="367"/>
      <c r="D1225" s="368"/>
      <c r="E1225" s="366"/>
      <c r="F1225" s="372"/>
    </row>
    <row r="1226" spans="1:6">
      <c r="A1226" s="365"/>
      <c r="B1226" s="370"/>
      <c r="C1226" s="367"/>
      <c r="D1226" s="368"/>
      <c r="E1226" s="366"/>
      <c r="F1226" s="372"/>
    </row>
    <row r="1227" spans="1:6">
      <c r="A1227" s="365"/>
      <c r="B1227" s="370"/>
      <c r="C1227" s="367"/>
      <c r="D1227" s="368"/>
      <c r="E1227" s="366"/>
      <c r="F1227" s="372"/>
    </row>
    <row r="1228" spans="1:6">
      <c r="A1228" s="365"/>
      <c r="B1228" s="370"/>
      <c r="C1228" s="367"/>
      <c r="D1228" s="368"/>
      <c r="E1228" s="366"/>
      <c r="F1228" s="372"/>
    </row>
    <row r="1229" spans="1:6">
      <c r="A1229" s="365"/>
      <c r="B1229" s="370"/>
      <c r="C1229" s="367"/>
      <c r="D1229" s="368"/>
      <c r="E1229" s="366"/>
      <c r="F1229" s="372"/>
    </row>
    <row r="1230" spans="1:6">
      <c r="A1230" s="365"/>
      <c r="B1230" s="366"/>
      <c r="C1230" s="367"/>
      <c r="D1230" s="368"/>
      <c r="E1230" s="366"/>
      <c r="F1230" s="372"/>
    </row>
    <row r="1231" spans="1:6">
      <c r="A1231" s="365"/>
      <c r="B1231" s="370"/>
      <c r="C1231" s="367"/>
      <c r="D1231" s="368"/>
      <c r="E1231" s="366"/>
      <c r="F1231" s="372"/>
    </row>
    <row r="1232" spans="1:6">
      <c r="A1232" s="365"/>
      <c r="B1232" s="370"/>
      <c r="C1232" s="367"/>
      <c r="D1232" s="368"/>
      <c r="E1232" s="366"/>
      <c r="F1232" s="372"/>
    </row>
    <row r="1233" spans="1:6">
      <c r="A1233" s="365"/>
      <c r="B1233" s="370"/>
      <c r="C1233" s="367"/>
      <c r="D1233" s="368"/>
      <c r="E1233" s="366"/>
      <c r="F1233" s="372"/>
    </row>
    <row r="1234" spans="1:6">
      <c r="A1234" s="365"/>
      <c r="B1234" s="370"/>
      <c r="C1234" s="367"/>
      <c r="D1234" s="368"/>
      <c r="E1234" s="366"/>
      <c r="F1234" s="372"/>
    </row>
    <row r="1235" spans="1:6">
      <c r="A1235" s="365"/>
      <c r="B1235" s="370"/>
      <c r="C1235" s="367"/>
      <c r="D1235" s="368"/>
      <c r="E1235" s="366"/>
      <c r="F1235" s="372"/>
    </row>
    <row r="1236" spans="1:6">
      <c r="A1236" s="365"/>
      <c r="B1236" s="366"/>
      <c r="C1236" s="367"/>
      <c r="D1236" s="368"/>
      <c r="E1236" s="366"/>
      <c r="F1236" s="372"/>
    </row>
    <row r="1237" spans="1:6">
      <c r="A1237" s="365"/>
      <c r="B1237" s="370"/>
      <c r="C1237" s="367"/>
      <c r="D1237" s="368"/>
      <c r="E1237" s="366"/>
      <c r="F1237" s="372"/>
    </row>
    <row r="1238" spans="1:6">
      <c r="A1238" s="365"/>
      <c r="B1238" s="370"/>
      <c r="C1238" s="367"/>
      <c r="D1238" s="368"/>
      <c r="E1238" s="366"/>
      <c r="F1238" s="372"/>
    </row>
    <row r="1239" spans="1:6">
      <c r="A1239" s="365"/>
      <c r="B1239" s="370"/>
      <c r="C1239" s="367"/>
      <c r="D1239" s="368"/>
      <c r="E1239" s="366"/>
      <c r="F1239" s="372"/>
    </row>
    <row r="1240" spans="1:6">
      <c r="A1240" s="365"/>
      <c r="B1240" s="370"/>
      <c r="C1240" s="367"/>
      <c r="D1240" s="368"/>
      <c r="E1240" s="366"/>
      <c r="F1240" s="372"/>
    </row>
    <row r="1241" spans="1:6">
      <c r="A1241" s="365"/>
      <c r="B1241" s="370"/>
      <c r="C1241" s="367"/>
      <c r="D1241" s="368"/>
      <c r="E1241" s="366"/>
      <c r="F1241" s="372"/>
    </row>
    <row r="1242" spans="1:6">
      <c r="A1242" s="365"/>
      <c r="B1242" s="366"/>
      <c r="C1242" s="367"/>
      <c r="D1242" s="368"/>
      <c r="E1242" s="366"/>
      <c r="F1242" s="372"/>
    </row>
    <row r="1243" spans="1:6">
      <c r="A1243" s="365"/>
      <c r="B1243" s="370"/>
      <c r="C1243" s="367"/>
      <c r="D1243" s="368"/>
      <c r="E1243" s="366"/>
      <c r="F1243" s="372"/>
    </row>
    <row r="1244" spans="1:6">
      <c r="A1244" s="365"/>
      <c r="B1244" s="370"/>
      <c r="C1244" s="367"/>
      <c r="D1244" s="368"/>
      <c r="E1244" s="366"/>
      <c r="F1244" s="372"/>
    </row>
    <row r="1245" spans="1:6">
      <c r="A1245" s="365"/>
      <c r="B1245" s="370"/>
      <c r="C1245" s="367"/>
      <c r="D1245" s="368"/>
      <c r="E1245" s="366"/>
      <c r="F1245" s="372"/>
    </row>
    <row r="1246" spans="1:6">
      <c r="A1246" s="365"/>
      <c r="B1246" s="370"/>
      <c r="C1246" s="367"/>
      <c r="D1246" s="368"/>
      <c r="E1246" s="366"/>
      <c r="F1246" s="372"/>
    </row>
    <row r="1247" spans="1:6">
      <c r="A1247" s="365"/>
      <c r="B1247" s="370"/>
      <c r="C1247" s="367"/>
      <c r="D1247" s="368"/>
      <c r="E1247" s="366"/>
      <c r="F1247" s="372"/>
    </row>
    <row r="1248" spans="1:6">
      <c r="A1248" s="365"/>
      <c r="B1248" s="366"/>
      <c r="C1248" s="367"/>
      <c r="D1248" s="368"/>
      <c r="E1248" s="366"/>
      <c r="F1248" s="372"/>
    </row>
    <row r="1249" spans="1:6">
      <c r="A1249" s="365"/>
      <c r="B1249" s="366"/>
      <c r="C1249" s="367"/>
      <c r="D1249" s="368"/>
      <c r="E1249" s="366"/>
      <c r="F1249" s="372"/>
    </row>
    <row r="1250" spans="1:6">
      <c r="A1250" s="365"/>
      <c r="B1250" s="370"/>
      <c r="C1250" s="367"/>
      <c r="D1250" s="368"/>
      <c r="E1250" s="366"/>
      <c r="F1250" s="372"/>
    </row>
    <row r="1251" spans="1:6">
      <c r="A1251" s="365"/>
      <c r="B1251" s="370"/>
      <c r="C1251" s="367"/>
      <c r="D1251" s="368"/>
      <c r="E1251" s="366"/>
      <c r="F1251" s="372"/>
    </row>
    <row r="1252" spans="1:6">
      <c r="A1252" s="365"/>
      <c r="B1252" s="370"/>
      <c r="C1252" s="367"/>
      <c r="D1252" s="368"/>
      <c r="E1252" s="366"/>
      <c r="F1252" s="372"/>
    </row>
    <row r="1253" spans="1:6">
      <c r="A1253" s="365"/>
      <c r="B1253" s="370"/>
      <c r="C1253" s="367"/>
      <c r="D1253" s="368"/>
      <c r="E1253" s="366"/>
      <c r="F1253" s="372"/>
    </row>
    <row r="1254" spans="1:6">
      <c r="A1254" s="365"/>
      <c r="B1254" s="370"/>
      <c r="C1254" s="367"/>
      <c r="D1254" s="368"/>
      <c r="E1254" s="366"/>
      <c r="F1254" s="372"/>
    </row>
    <row r="1255" spans="1:6">
      <c r="A1255" s="365"/>
      <c r="B1255" s="366"/>
      <c r="C1255" s="367"/>
      <c r="D1255" s="368"/>
      <c r="E1255" s="366"/>
      <c r="F1255" s="372"/>
    </row>
    <row r="1256" spans="1:6">
      <c r="A1256" s="365"/>
      <c r="B1256" s="370"/>
      <c r="C1256" s="367"/>
      <c r="D1256" s="368"/>
      <c r="E1256" s="366"/>
      <c r="F1256" s="372"/>
    </row>
    <row r="1257" spans="1:6">
      <c r="A1257" s="365"/>
      <c r="B1257" s="370"/>
      <c r="C1257" s="367"/>
      <c r="D1257" s="368"/>
      <c r="E1257" s="366"/>
      <c r="F1257" s="372"/>
    </row>
    <row r="1258" spans="1:6">
      <c r="A1258" s="365"/>
      <c r="B1258" s="370"/>
      <c r="C1258" s="367"/>
      <c r="D1258" s="368"/>
      <c r="E1258" s="366"/>
      <c r="F1258" s="372"/>
    </row>
    <row r="1259" spans="1:6">
      <c r="A1259" s="365"/>
      <c r="B1259" s="370"/>
      <c r="C1259" s="367"/>
      <c r="D1259" s="368"/>
      <c r="E1259" s="366"/>
      <c r="F1259" s="372"/>
    </row>
    <row r="1260" spans="1:6">
      <c r="A1260" s="413"/>
      <c r="B1260" s="413"/>
      <c r="C1260" s="413"/>
      <c r="D1260" s="413"/>
      <c r="E1260" s="413"/>
      <c r="F1260" s="413"/>
    </row>
    <row r="1261" spans="1:6">
      <c r="A1261" s="313"/>
      <c r="B1261" s="314"/>
      <c r="C1261" s="315"/>
      <c r="D1261" s="313"/>
      <c r="E1261" s="314"/>
      <c r="F1261" s="364"/>
    </row>
    <row r="1262" spans="1:6">
      <c r="A1262" s="365"/>
      <c r="B1262" s="370"/>
      <c r="C1262" s="367"/>
      <c r="D1262" s="368"/>
      <c r="E1262" s="366"/>
      <c r="F1262" s="372"/>
    </row>
    <row r="1263" spans="1:6">
      <c r="A1263" s="365"/>
      <c r="B1263" s="370"/>
      <c r="C1263" s="367"/>
      <c r="D1263" s="368"/>
      <c r="E1263" s="366"/>
      <c r="F1263" s="372"/>
    </row>
    <row r="1264" spans="1:6">
      <c r="A1264" s="365"/>
      <c r="B1264" s="370"/>
      <c r="C1264" s="367"/>
      <c r="D1264" s="368"/>
      <c r="E1264" s="366"/>
      <c r="F1264" s="372"/>
    </row>
    <row r="1265" spans="1:6">
      <c r="A1265" s="365"/>
      <c r="B1265" s="370"/>
      <c r="C1265" s="367"/>
      <c r="D1265" s="368"/>
      <c r="E1265" s="366"/>
      <c r="F1265" s="372"/>
    </row>
    <row r="1266" spans="1:6">
      <c r="A1266" s="365"/>
      <c r="B1266" s="370"/>
      <c r="C1266" s="367"/>
      <c r="D1266" s="368"/>
      <c r="E1266" s="366"/>
      <c r="F1266" s="372"/>
    </row>
    <row r="1267" spans="1:6">
      <c r="A1267" s="365"/>
      <c r="B1267" s="366"/>
      <c r="C1267" s="367"/>
      <c r="D1267" s="368"/>
      <c r="E1267" s="366"/>
      <c r="F1267" s="372"/>
    </row>
    <row r="1268" spans="1:6">
      <c r="A1268" s="365"/>
      <c r="B1268" s="370"/>
      <c r="C1268" s="367"/>
      <c r="D1268" s="368"/>
      <c r="E1268" s="366"/>
      <c r="F1268" s="372"/>
    </row>
    <row r="1269" spans="1:6">
      <c r="A1269" s="365"/>
      <c r="B1269" s="370"/>
      <c r="C1269" s="367"/>
      <c r="D1269" s="368"/>
      <c r="E1269" s="366"/>
      <c r="F1269" s="372"/>
    </row>
    <row r="1270" spans="1:6">
      <c r="A1270" s="365"/>
      <c r="B1270" s="370"/>
      <c r="C1270" s="367"/>
      <c r="D1270" s="368"/>
      <c r="E1270" s="366"/>
      <c r="F1270" s="372"/>
    </row>
    <row r="1271" spans="1:6">
      <c r="A1271" s="365"/>
      <c r="B1271" s="370"/>
      <c r="C1271" s="367"/>
      <c r="D1271" s="368"/>
      <c r="E1271" s="366"/>
      <c r="F1271" s="372"/>
    </row>
    <row r="1272" spans="1:6">
      <c r="A1272" s="365"/>
      <c r="B1272" s="370"/>
      <c r="C1272" s="367"/>
      <c r="D1272" s="368"/>
      <c r="E1272" s="366"/>
      <c r="F1272" s="372"/>
    </row>
    <row r="1273" spans="1:6">
      <c r="A1273" s="365"/>
      <c r="B1273" s="366"/>
      <c r="C1273" s="367"/>
      <c r="D1273" s="368"/>
      <c r="E1273" s="366"/>
      <c r="F1273" s="372"/>
    </row>
    <row r="1274" spans="1:6">
      <c r="A1274" s="365"/>
      <c r="B1274" s="370"/>
      <c r="C1274" s="367"/>
      <c r="D1274" s="368"/>
      <c r="E1274" s="366"/>
      <c r="F1274" s="372"/>
    </row>
    <row r="1275" spans="1:6">
      <c r="A1275" s="365"/>
      <c r="B1275" s="370"/>
      <c r="C1275" s="367"/>
      <c r="D1275" s="368"/>
      <c r="E1275" s="366"/>
      <c r="F1275" s="372"/>
    </row>
    <row r="1276" spans="1:6">
      <c r="A1276" s="365"/>
      <c r="B1276" s="370"/>
      <c r="C1276" s="367"/>
      <c r="D1276" s="368"/>
      <c r="E1276" s="366"/>
      <c r="F1276" s="372"/>
    </row>
    <row r="1277" spans="1:6">
      <c r="A1277" s="365"/>
      <c r="B1277" s="370"/>
      <c r="C1277" s="367"/>
      <c r="D1277" s="368"/>
      <c r="E1277" s="366"/>
      <c r="F1277" s="372"/>
    </row>
    <row r="1278" spans="1:6">
      <c r="A1278" s="365"/>
      <c r="B1278" s="370"/>
      <c r="C1278" s="367"/>
      <c r="D1278" s="368"/>
      <c r="E1278" s="366"/>
      <c r="F1278" s="372"/>
    </row>
    <row r="1279" spans="1:6">
      <c r="A1279" s="365"/>
      <c r="B1279" s="366"/>
      <c r="C1279" s="367"/>
      <c r="D1279" s="368"/>
      <c r="E1279" s="369"/>
      <c r="F1279" s="364"/>
    </row>
    <row r="1280" spans="1:6">
      <c r="A1280" s="365"/>
      <c r="B1280" s="366"/>
      <c r="C1280" s="367"/>
      <c r="D1280" s="368"/>
      <c r="E1280" s="369"/>
      <c r="F1280" s="364"/>
    </row>
    <row r="1281" spans="1:6">
      <c r="A1281" s="365"/>
      <c r="B1281" s="366"/>
      <c r="C1281" s="367"/>
      <c r="D1281" s="368"/>
      <c r="E1281" s="369"/>
      <c r="F1281" s="364"/>
    </row>
    <row r="1282" spans="1:6">
      <c r="A1282" s="365"/>
      <c r="B1282" s="366"/>
      <c r="C1282" s="367"/>
      <c r="D1282" s="368"/>
      <c r="E1282" s="369"/>
      <c r="F1282" s="364"/>
    </row>
    <row r="1283" spans="1:6">
      <c r="A1283" s="365"/>
      <c r="B1283" s="366"/>
      <c r="C1283" s="367"/>
      <c r="D1283" s="368"/>
      <c r="E1283" s="369"/>
      <c r="F1283" s="364"/>
    </row>
    <row r="1284" spans="1:6">
      <c r="A1284" s="365"/>
      <c r="B1284" s="366"/>
      <c r="C1284" s="367"/>
      <c r="D1284" s="368"/>
      <c r="E1284" s="369"/>
      <c r="F1284" s="364"/>
    </row>
    <row r="1285" spans="1:6">
      <c r="A1285" s="365"/>
      <c r="B1285" s="366"/>
      <c r="C1285" s="367"/>
      <c r="D1285" s="368"/>
      <c r="E1285" s="369"/>
      <c r="F1285" s="364"/>
    </row>
    <row r="1286" spans="1:6">
      <c r="A1286" s="365"/>
      <c r="B1286" s="366"/>
      <c r="C1286" s="367"/>
      <c r="D1286" s="368"/>
      <c r="E1286" s="369"/>
      <c r="F1286" s="364"/>
    </row>
    <row r="1287" spans="1:6">
      <c r="A1287" s="365"/>
      <c r="B1287" s="366"/>
      <c r="C1287" s="367"/>
      <c r="D1287" s="368"/>
      <c r="E1287" s="369"/>
      <c r="F1287" s="364"/>
    </row>
    <row r="1288" spans="1:6">
      <c r="A1288" s="365"/>
      <c r="B1288" s="366"/>
      <c r="C1288" s="367"/>
      <c r="D1288" s="368"/>
      <c r="E1288" s="369"/>
      <c r="F1288" s="364"/>
    </row>
    <row r="1289" spans="1:6">
      <c r="A1289" s="365"/>
      <c r="B1289" s="366"/>
      <c r="C1289" s="367"/>
      <c r="D1289" s="368"/>
      <c r="E1289" s="369"/>
      <c r="F1289" s="364"/>
    </row>
    <row r="1290" spans="1:6">
      <c r="A1290" s="365"/>
      <c r="B1290" s="366"/>
      <c r="C1290" s="367"/>
      <c r="D1290" s="368"/>
      <c r="E1290" s="369"/>
      <c r="F1290" s="364"/>
    </row>
    <row r="1291" spans="1:6">
      <c r="A1291" s="365"/>
      <c r="B1291" s="366"/>
      <c r="C1291" s="367"/>
      <c r="D1291" s="368"/>
      <c r="E1291" s="369"/>
      <c r="F1291" s="364"/>
    </row>
    <row r="1292" spans="1:6">
      <c r="A1292" s="365"/>
      <c r="B1292" s="366"/>
      <c r="C1292" s="367"/>
      <c r="D1292" s="368"/>
      <c r="E1292" s="369"/>
      <c r="F1292" s="364"/>
    </row>
    <row r="1293" spans="1:6">
      <c r="A1293" s="365"/>
      <c r="B1293" s="366"/>
      <c r="C1293" s="367"/>
      <c r="D1293" s="368"/>
      <c r="E1293" s="369"/>
      <c r="F1293" s="364"/>
    </row>
    <row r="1294" spans="1:6">
      <c r="A1294" s="365"/>
      <c r="B1294" s="366"/>
      <c r="C1294" s="367"/>
      <c r="D1294" s="368"/>
      <c r="E1294" s="369"/>
      <c r="F1294" s="364"/>
    </row>
    <row r="1295" spans="1:6">
      <c r="A1295" s="365"/>
      <c r="B1295" s="366"/>
      <c r="C1295" s="367"/>
      <c r="D1295" s="368"/>
      <c r="E1295" s="369"/>
      <c r="F1295" s="364"/>
    </row>
    <row r="1296" spans="1:6">
      <c r="A1296" s="365"/>
      <c r="B1296" s="366"/>
      <c r="C1296" s="367"/>
      <c r="D1296" s="368"/>
      <c r="E1296" s="369"/>
      <c r="F1296" s="364"/>
    </row>
    <row r="1297" spans="1:6">
      <c r="A1297" s="365"/>
      <c r="B1297" s="366"/>
      <c r="C1297" s="367"/>
      <c r="D1297" s="368"/>
      <c r="E1297" s="369"/>
      <c r="F1297" s="364"/>
    </row>
    <row r="1298" spans="1:6">
      <c r="A1298" s="365"/>
      <c r="B1298" s="366"/>
      <c r="C1298" s="367"/>
      <c r="D1298" s="368"/>
      <c r="E1298" s="369"/>
      <c r="F1298" s="364"/>
    </row>
    <row r="1299" spans="1:6">
      <c r="A1299" s="365"/>
      <c r="B1299" s="366"/>
      <c r="C1299" s="367"/>
      <c r="D1299" s="368"/>
      <c r="E1299" s="369"/>
      <c r="F1299" s="364"/>
    </row>
    <row r="1300" spans="1:6">
      <c r="A1300" s="365"/>
      <c r="B1300" s="366"/>
      <c r="C1300" s="367"/>
      <c r="D1300" s="368"/>
      <c r="E1300" s="369"/>
      <c r="F1300" s="364"/>
    </row>
    <row r="1301" spans="1:6">
      <c r="A1301" s="365"/>
      <c r="B1301" s="366"/>
      <c r="C1301" s="367"/>
      <c r="D1301" s="368"/>
      <c r="E1301" s="369"/>
      <c r="F1301" s="364"/>
    </row>
    <row r="1302" spans="1:6">
      <c r="A1302" s="365"/>
      <c r="B1302" s="366"/>
      <c r="C1302" s="367"/>
      <c r="D1302" s="368"/>
      <c r="E1302" s="369"/>
      <c r="F1302" s="364"/>
    </row>
    <row r="1303" spans="1:6">
      <c r="A1303" s="365"/>
      <c r="B1303" s="366"/>
      <c r="C1303" s="367"/>
      <c r="D1303" s="368"/>
      <c r="E1303" s="369"/>
      <c r="F1303" s="364"/>
    </row>
    <row r="1304" spans="1:6">
      <c r="A1304" s="365"/>
      <c r="B1304" s="366"/>
      <c r="C1304" s="367"/>
      <c r="D1304" s="368"/>
      <c r="E1304" s="369"/>
      <c r="F1304" s="364"/>
    </row>
    <row r="1305" spans="1:6">
      <c r="A1305" s="365"/>
      <c r="B1305" s="366"/>
      <c r="C1305" s="367"/>
      <c r="D1305" s="368"/>
      <c r="E1305" s="369"/>
      <c r="F1305" s="364"/>
    </row>
    <row r="1306" spans="1:6">
      <c r="A1306" s="365"/>
      <c r="B1306" s="366"/>
      <c r="C1306" s="367"/>
      <c r="D1306" s="368"/>
      <c r="E1306" s="369"/>
      <c r="F1306" s="364"/>
    </row>
    <row r="1307" spans="1:6">
      <c r="A1307" s="365"/>
      <c r="B1307" s="366"/>
      <c r="C1307" s="367"/>
      <c r="D1307" s="368"/>
      <c r="E1307" s="369"/>
      <c r="F1307" s="364"/>
    </row>
    <row r="1308" spans="1:6">
      <c r="A1308" s="365"/>
      <c r="B1308" s="366"/>
      <c r="C1308" s="367"/>
      <c r="D1308" s="368"/>
      <c r="E1308" s="369"/>
      <c r="F1308" s="364"/>
    </row>
    <row r="1309" spans="1:6">
      <c r="A1309" s="365"/>
      <c r="B1309" s="366"/>
      <c r="C1309" s="367"/>
      <c r="D1309" s="368"/>
      <c r="E1309" s="369"/>
      <c r="F1309" s="364"/>
    </row>
    <row r="1310" spans="1:6">
      <c r="A1310" s="365"/>
      <c r="B1310" s="366"/>
      <c r="C1310" s="367"/>
      <c r="D1310" s="368"/>
      <c r="E1310" s="369"/>
      <c r="F1310" s="364"/>
    </row>
    <row r="1311" spans="1:6">
      <c r="A1311" s="365"/>
      <c r="B1311" s="366"/>
      <c r="C1311" s="367"/>
      <c r="D1311" s="368"/>
      <c r="E1311" s="369"/>
      <c r="F1311" s="364"/>
    </row>
    <row r="1312" spans="1:6">
      <c r="A1312" s="365"/>
      <c r="B1312" s="366"/>
      <c r="C1312" s="367"/>
      <c r="D1312" s="368"/>
      <c r="E1312" s="369"/>
      <c r="F1312" s="364"/>
    </row>
    <row r="1313" spans="1:6">
      <c r="A1313" s="365"/>
      <c r="B1313" s="366"/>
      <c r="C1313" s="367"/>
      <c r="D1313" s="368"/>
      <c r="E1313" s="369"/>
      <c r="F1313" s="364"/>
    </row>
    <row r="1314" spans="1:6">
      <c r="A1314" s="365"/>
      <c r="B1314" s="366"/>
      <c r="C1314" s="367"/>
      <c r="D1314" s="368"/>
      <c r="E1314" s="369"/>
      <c r="F1314" s="364"/>
    </row>
    <row r="1315" spans="1:6">
      <c r="A1315" s="413"/>
      <c r="B1315" s="413"/>
      <c r="C1315" s="413"/>
      <c r="D1315" s="413"/>
      <c r="E1315" s="413"/>
      <c r="F1315" s="413"/>
    </row>
    <row r="1316" spans="1:6">
      <c r="A1316" s="313"/>
      <c r="B1316" s="314"/>
      <c r="C1316" s="315"/>
      <c r="D1316" s="313"/>
      <c r="E1316" s="314"/>
      <c r="F1316" s="364"/>
    </row>
    <row r="1317" spans="1:6">
      <c r="A1317" s="365"/>
      <c r="B1317" s="366"/>
      <c r="C1317" s="367"/>
      <c r="D1317" s="368"/>
      <c r="E1317" s="369"/>
      <c r="F1317" s="364"/>
    </row>
    <row r="1318" spans="1:6">
      <c r="A1318" s="365"/>
      <c r="B1318" s="366"/>
      <c r="C1318" s="367"/>
      <c r="D1318" s="368"/>
      <c r="E1318" s="369"/>
      <c r="F1318" s="364"/>
    </row>
    <row r="1319" spans="1:6">
      <c r="A1319" s="365"/>
      <c r="B1319" s="366"/>
      <c r="C1319" s="367"/>
      <c r="D1319" s="368"/>
      <c r="E1319" s="369"/>
      <c r="F1319" s="364"/>
    </row>
    <row r="1320" spans="1:6">
      <c r="A1320" s="365"/>
      <c r="B1320" s="366"/>
      <c r="C1320" s="367"/>
      <c r="D1320" s="368"/>
      <c r="E1320" s="369"/>
      <c r="F1320" s="364"/>
    </row>
    <row r="1321" spans="1:6">
      <c r="A1321" s="365"/>
      <c r="B1321" s="366"/>
      <c r="C1321" s="367"/>
      <c r="D1321" s="368"/>
      <c r="E1321" s="369"/>
      <c r="F1321" s="364"/>
    </row>
    <row r="1322" spans="1:6">
      <c r="A1322" s="365"/>
      <c r="B1322" s="366"/>
      <c r="C1322" s="367"/>
      <c r="D1322" s="368"/>
      <c r="E1322" s="369"/>
      <c r="F1322" s="364"/>
    </row>
    <row r="1323" spans="1:6">
      <c r="A1323" s="365"/>
      <c r="B1323" s="366"/>
      <c r="C1323" s="367"/>
      <c r="D1323" s="368"/>
      <c r="E1323" s="369"/>
      <c r="F1323" s="364"/>
    </row>
    <row r="1324" spans="1:6">
      <c r="A1324" s="365"/>
      <c r="B1324" s="366"/>
      <c r="C1324" s="367"/>
      <c r="D1324" s="368"/>
      <c r="E1324" s="369"/>
      <c r="F1324" s="364"/>
    </row>
    <row r="1325" spans="1:6">
      <c r="A1325" s="365"/>
      <c r="B1325" s="366"/>
      <c r="C1325" s="367"/>
      <c r="D1325" s="368"/>
      <c r="E1325" s="369"/>
      <c r="F1325" s="364"/>
    </row>
    <row r="1326" spans="1:6">
      <c r="A1326" s="365"/>
      <c r="B1326" s="366"/>
      <c r="C1326" s="367"/>
      <c r="D1326" s="368"/>
      <c r="E1326" s="369"/>
      <c r="F1326" s="364"/>
    </row>
    <row r="1327" spans="1:6">
      <c r="A1327" s="365"/>
      <c r="B1327" s="366"/>
      <c r="C1327" s="367"/>
      <c r="D1327" s="368"/>
      <c r="E1327" s="371"/>
      <c r="F1327" s="372"/>
    </row>
    <row r="1328" spans="1:6">
      <c r="A1328" s="365"/>
      <c r="B1328" s="366"/>
      <c r="C1328" s="367"/>
      <c r="D1328" s="368"/>
      <c r="E1328" s="369"/>
      <c r="F1328" s="364"/>
    </row>
    <row r="1329" spans="1:6">
      <c r="A1329" s="365"/>
      <c r="B1329" s="366"/>
      <c r="C1329" s="367"/>
      <c r="D1329" s="368"/>
      <c r="E1329" s="369"/>
      <c r="F1329" s="364"/>
    </row>
    <row r="1330" spans="1:6">
      <c r="A1330" s="365"/>
      <c r="B1330" s="366"/>
      <c r="C1330" s="367"/>
      <c r="D1330" s="368"/>
      <c r="E1330" s="369"/>
      <c r="F1330" s="364"/>
    </row>
    <row r="1331" spans="1:6">
      <c r="A1331" s="365"/>
      <c r="B1331" s="366"/>
      <c r="C1331" s="367"/>
      <c r="D1331" s="368"/>
      <c r="E1331" s="369"/>
      <c r="F1331" s="364"/>
    </row>
    <row r="1332" spans="1:6">
      <c r="A1332" s="365"/>
      <c r="B1332" s="366"/>
      <c r="C1332" s="367"/>
      <c r="D1332" s="368"/>
      <c r="E1332" s="369"/>
      <c r="F1332" s="364"/>
    </row>
    <row r="1333" spans="1:6">
      <c r="A1333" s="365"/>
      <c r="B1333" s="366"/>
      <c r="C1333" s="367"/>
      <c r="D1333" s="368"/>
      <c r="E1333" s="366"/>
      <c r="F1333" s="364"/>
    </row>
    <row r="1334" spans="1:6">
      <c r="A1334" s="365"/>
      <c r="B1334" s="370"/>
      <c r="C1334" s="367"/>
      <c r="D1334" s="368"/>
      <c r="E1334" s="366"/>
      <c r="F1334" s="372"/>
    </row>
    <row r="1335" spans="1:6">
      <c r="A1335" s="365"/>
      <c r="B1335" s="366"/>
      <c r="C1335" s="367"/>
      <c r="D1335" s="368"/>
      <c r="E1335" s="369"/>
      <c r="F1335" s="364"/>
    </row>
    <row r="1336" spans="1:6">
      <c r="A1336" s="365"/>
      <c r="B1336" s="366"/>
      <c r="C1336" s="367"/>
      <c r="D1336" s="368"/>
      <c r="E1336" s="369"/>
      <c r="F1336" s="364"/>
    </row>
    <row r="1337" spans="1:6">
      <c r="A1337" s="365"/>
      <c r="B1337" s="366"/>
      <c r="C1337" s="367"/>
      <c r="D1337" s="368"/>
      <c r="E1337" s="366"/>
      <c r="F1337" s="364"/>
    </row>
    <row r="1338" spans="1:6">
      <c r="A1338" s="365"/>
      <c r="B1338" s="366"/>
      <c r="C1338" s="367"/>
      <c r="D1338" s="368"/>
      <c r="E1338" s="366"/>
      <c r="F1338" s="372"/>
    </row>
    <row r="1339" spans="1:6">
      <c r="A1339" s="365"/>
      <c r="B1339" s="370"/>
      <c r="C1339" s="367"/>
      <c r="D1339" s="368"/>
      <c r="E1339" s="366"/>
      <c r="F1339" s="372"/>
    </row>
    <row r="1340" spans="1:6">
      <c r="A1340" s="365"/>
      <c r="B1340" s="370"/>
      <c r="C1340" s="367"/>
      <c r="D1340" s="368"/>
      <c r="E1340" s="371"/>
      <c r="F1340" s="372"/>
    </row>
    <row r="1341" spans="1:6">
      <c r="A1341" s="365"/>
      <c r="B1341" s="366"/>
      <c r="C1341" s="367"/>
      <c r="D1341" s="368"/>
      <c r="E1341" s="369"/>
      <c r="F1341" s="364"/>
    </row>
    <row r="1342" spans="1:6">
      <c r="A1342" s="365"/>
      <c r="B1342" s="370"/>
      <c r="C1342" s="367"/>
      <c r="D1342" s="368"/>
      <c r="E1342" s="366"/>
      <c r="F1342" s="372"/>
    </row>
    <row r="1343" spans="1:6">
      <c r="A1343" s="365"/>
      <c r="B1343" s="370"/>
      <c r="C1343" s="367"/>
      <c r="D1343" s="368"/>
      <c r="E1343" s="366"/>
      <c r="F1343" s="372"/>
    </row>
    <row r="1344" spans="1:6">
      <c r="A1344" s="365"/>
      <c r="B1344" s="366"/>
      <c r="C1344" s="367"/>
      <c r="D1344" s="368"/>
      <c r="E1344" s="366"/>
      <c r="F1344" s="372"/>
    </row>
    <row r="1345" spans="1:6">
      <c r="A1345" s="365"/>
      <c r="B1345" s="370"/>
      <c r="C1345" s="367"/>
      <c r="D1345" s="368"/>
      <c r="E1345" s="366"/>
      <c r="F1345" s="372"/>
    </row>
    <row r="1346" spans="1:6">
      <c r="A1346" s="365"/>
      <c r="B1346" s="370"/>
      <c r="C1346" s="367"/>
      <c r="D1346" s="368"/>
      <c r="E1346" s="366"/>
      <c r="F1346" s="372"/>
    </row>
    <row r="1347" spans="1:6">
      <c r="A1347" s="365"/>
      <c r="B1347" s="370"/>
      <c r="C1347" s="367"/>
      <c r="D1347" s="368"/>
      <c r="E1347" s="366"/>
      <c r="F1347" s="372"/>
    </row>
    <row r="1348" spans="1:6">
      <c r="A1348" s="365"/>
      <c r="B1348" s="370"/>
      <c r="C1348" s="367"/>
      <c r="D1348" s="368"/>
      <c r="E1348" s="366"/>
      <c r="F1348" s="372"/>
    </row>
    <row r="1349" spans="1:6">
      <c r="A1349" s="365"/>
      <c r="B1349" s="370"/>
      <c r="C1349" s="367"/>
      <c r="D1349" s="368"/>
      <c r="E1349" s="366"/>
      <c r="F1349" s="372"/>
    </row>
    <row r="1350" spans="1:6">
      <c r="A1350" s="365"/>
      <c r="B1350" s="370"/>
      <c r="C1350" s="367"/>
      <c r="D1350" s="368"/>
      <c r="E1350" s="366"/>
      <c r="F1350" s="372"/>
    </row>
    <row r="1351" spans="1:6">
      <c r="A1351" s="365"/>
      <c r="B1351" s="366"/>
      <c r="C1351" s="367"/>
      <c r="D1351" s="368"/>
      <c r="E1351" s="366"/>
      <c r="F1351" s="372"/>
    </row>
    <row r="1352" spans="1:6">
      <c r="A1352" s="365"/>
      <c r="B1352" s="370"/>
      <c r="C1352" s="367"/>
      <c r="D1352" s="368"/>
      <c r="E1352" s="366"/>
      <c r="F1352" s="372"/>
    </row>
    <row r="1353" spans="1:6">
      <c r="A1353" s="365"/>
      <c r="B1353" s="370"/>
      <c r="C1353" s="367"/>
      <c r="D1353" s="368"/>
      <c r="E1353" s="366"/>
      <c r="F1353" s="372"/>
    </row>
    <row r="1354" spans="1:6">
      <c r="A1354" s="365"/>
      <c r="B1354" s="370"/>
      <c r="C1354" s="367"/>
      <c r="D1354" s="368"/>
      <c r="E1354" s="371"/>
      <c r="F1354" s="372"/>
    </row>
    <row r="1355" spans="1:6">
      <c r="A1355" s="365"/>
      <c r="B1355" s="370"/>
      <c r="C1355" s="367"/>
      <c r="D1355" s="368"/>
      <c r="E1355" s="371"/>
      <c r="F1355" s="372"/>
    </row>
    <row r="1356" spans="1:6">
      <c r="A1356" s="365"/>
      <c r="B1356" s="370"/>
      <c r="C1356" s="367"/>
      <c r="D1356" s="368"/>
      <c r="E1356" s="371"/>
      <c r="F1356" s="372"/>
    </row>
    <row r="1357" spans="1:6">
      <c r="A1357" s="365"/>
      <c r="B1357" s="366"/>
      <c r="C1357" s="367"/>
      <c r="D1357" s="368"/>
      <c r="E1357" s="366"/>
      <c r="F1357" s="372"/>
    </row>
    <row r="1358" spans="1:6">
      <c r="A1358" s="365"/>
      <c r="B1358" s="370"/>
      <c r="C1358" s="367"/>
      <c r="D1358" s="368"/>
      <c r="E1358" s="371"/>
      <c r="F1358" s="372"/>
    </row>
    <row r="1359" spans="1:6">
      <c r="A1359" s="365"/>
      <c r="B1359" s="370"/>
      <c r="C1359" s="367"/>
      <c r="D1359" s="368"/>
      <c r="E1359" s="371"/>
      <c r="F1359" s="372"/>
    </row>
    <row r="1360" spans="1:6">
      <c r="A1360" s="365"/>
      <c r="B1360" s="366"/>
      <c r="C1360" s="367"/>
      <c r="D1360" s="368"/>
      <c r="E1360" s="369"/>
      <c r="F1360" s="364"/>
    </row>
    <row r="1361" spans="1:6">
      <c r="A1361" s="365"/>
      <c r="B1361" s="366"/>
      <c r="C1361" s="367"/>
      <c r="D1361" s="368"/>
      <c r="E1361" s="369"/>
      <c r="F1361" s="364"/>
    </row>
    <row r="1362" spans="1:6">
      <c r="A1362" s="365"/>
      <c r="B1362" s="366"/>
      <c r="C1362" s="367"/>
      <c r="D1362" s="368"/>
      <c r="E1362" s="369"/>
      <c r="F1362" s="364"/>
    </row>
    <row r="1363" spans="1:6">
      <c r="A1363" s="365"/>
      <c r="B1363" s="366"/>
      <c r="C1363" s="367"/>
      <c r="D1363" s="368"/>
      <c r="E1363" s="369"/>
      <c r="F1363" s="364"/>
    </row>
    <row r="1364" spans="1:6">
      <c r="A1364" s="413"/>
      <c r="B1364" s="413"/>
      <c r="C1364" s="413"/>
      <c r="D1364" s="413"/>
      <c r="E1364" s="413"/>
      <c r="F1364" s="413"/>
    </row>
    <row r="1365" spans="1:6">
      <c r="A1365" s="313"/>
      <c r="B1365" s="314"/>
      <c r="C1365" s="315"/>
      <c r="D1365" s="313"/>
      <c r="E1365" s="314"/>
      <c r="F1365" s="364"/>
    </row>
    <row r="1366" spans="1:6">
      <c r="A1366" s="365"/>
      <c r="B1366" s="366"/>
      <c r="C1366" s="367"/>
      <c r="D1366" s="368"/>
      <c r="E1366" s="369"/>
      <c r="F1366" s="364"/>
    </row>
    <row r="1367" spans="1:6">
      <c r="A1367" s="365"/>
      <c r="B1367" s="366"/>
      <c r="C1367" s="367"/>
      <c r="D1367" s="368"/>
      <c r="E1367" s="369"/>
      <c r="F1367" s="364"/>
    </row>
    <row r="1368" spans="1:6">
      <c r="A1368" s="365"/>
      <c r="B1368" s="366"/>
      <c r="C1368" s="367"/>
      <c r="D1368" s="368"/>
      <c r="E1368" s="369"/>
      <c r="F1368" s="364"/>
    </row>
    <row r="1369" spans="1:6">
      <c r="A1369" s="365"/>
      <c r="B1369" s="370"/>
      <c r="C1369" s="367"/>
      <c r="D1369" s="368"/>
      <c r="E1369" s="371"/>
      <c r="F1369" s="372"/>
    </row>
    <row r="1370" spans="1:6">
      <c r="A1370" s="365"/>
      <c r="B1370" s="366"/>
      <c r="C1370" s="367"/>
      <c r="D1370" s="368"/>
      <c r="E1370" s="369"/>
      <c r="F1370" s="364"/>
    </row>
    <row r="1371" spans="1:6">
      <c r="A1371" s="365"/>
      <c r="B1371" s="366"/>
      <c r="C1371" s="367"/>
      <c r="D1371" s="368"/>
      <c r="E1371" s="369"/>
      <c r="F1371" s="364"/>
    </row>
    <row r="1372" spans="1:6">
      <c r="A1372" s="365"/>
      <c r="B1372" s="366"/>
      <c r="C1372" s="367"/>
      <c r="D1372" s="368"/>
      <c r="E1372" s="369"/>
      <c r="F1372" s="364"/>
    </row>
    <row r="1373" spans="1:6">
      <c r="A1373" s="365"/>
      <c r="B1373" s="366"/>
      <c r="C1373" s="367"/>
      <c r="D1373" s="368"/>
      <c r="E1373" s="369"/>
      <c r="F1373" s="364"/>
    </row>
    <row r="1374" spans="1:6">
      <c r="A1374" s="365"/>
      <c r="B1374" s="366"/>
      <c r="C1374" s="367"/>
      <c r="D1374" s="368"/>
      <c r="E1374" s="369"/>
      <c r="F1374" s="364"/>
    </row>
    <row r="1375" spans="1:6">
      <c r="A1375" s="365"/>
      <c r="B1375" s="366"/>
      <c r="C1375" s="367"/>
      <c r="D1375" s="368"/>
      <c r="E1375" s="369"/>
      <c r="F1375" s="364"/>
    </row>
    <row r="1376" spans="1:6">
      <c r="A1376" s="365"/>
      <c r="B1376" s="366"/>
      <c r="C1376" s="367"/>
      <c r="D1376" s="368"/>
      <c r="E1376" s="369"/>
      <c r="F1376" s="364"/>
    </row>
    <row r="1377" spans="1:6">
      <c r="A1377" s="365"/>
      <c r="B1377" s="366"/>
      <c r="C1377" s="367"/>
      <c r="D1377" s="368"/>
      <c r="E1377" s="369"/>
      <c r="F1377" s="364"/>
    </row>
    <row r="1378" spans="1:6">
      <c r="A1378" s="365"/>
      <c r="B1378" s="366"/>
      <c r="C1378" s="367"/>
      <c r="D1378" s="368"/>
      <c r="E1378" s="369"/>
      <c r="F1378" s="364"/>
    </row>
    <row r="1379" spans="1:6">
      <c r="A1379" s="365"/>
      <c r="B1379" s="366"/>
      <c r="C1379" s="367"/>
      <c r="D1379" s="368"/>
      <c r="E1379" s="369"/>
      <c r="F1379" s="364"/>
    </row>
    <row r="1380" spans="1:6">
      <c r="A1380" s="365"/>
      <c r="B1380" s="366"/>
      <c r="C1380" s="367"/>
      <c r="D1380" s="368"/>
      <c r="E1380" s="369"/>
      <c r="F1380" s="364"/>
    </row>
    <row r="1381" spans="1:6">
      <c r="A1381" s="365"/>
      <c r="B1381" s="366"/>
      <c r="C1381" s="367"/>
      <c r="D1381" s="368"/>
      <c r="E1381" s="369"/>
      <c r="F1381" s="364"/>
    </row>
    <row r="1382" spans="1:6">
      <c r="A1382" s="365"/>
      <c r="B1382" s="366"/>
      <c r="C1382" s="367"/>
      <c r="D1382" s="368"/>
      <c r="E1382" s="369"/>
      <c r="F1382" s="364"/>
    </row>
    <row r="1383" spans="1:6">
      <c r="A1383" s="365"/>
      <c r="B1383" s="366"/>
      <c r="C1383" s="367"/>
      <c r="D1383" s="368"/>
      <c r="E1383" s="369"/>
      <c r="F1383" s="364"/>
    </row>
    <row r="1384" spans="1:6">
      <c r="A1384" s="365"/>
      <c r="B1384" s="370"/>
      <c r="C1384" s="367"/>
      <c r="D1384" s="368"/>
      <c r="E1384" s="371"/>
      <c r="F1384" s="372"/>
    </row>
    <row r="1385" spans="1:6">
      <c r="A1385" s="365"/>
      <c r="B1385" s="366"/>
      <c r="C1385" s="367"/>
      <c r="D1385" s="368"/>
      <c r="E1385" s="366"/>
      <c r="F1385" s="372"/>
    </row>
    <row r="1386" spans="1:6">
      <c r="A1386" s="365"/>
      <c r="B1386" s="366"/>
      <c r="C1386" s="367"/>
      <c r="D1386" s="368"/>
      <c r="E1386" s="366"/>
      <c r="F1386" s="372"/>
    </row>
    <row r="1387" spans="1:6">
      <c r="A1387" s="365"/>
      <c r="B1387" s="370"/>
      <c r="C1387" s="367"/>
      <c r="D1387" s="368"/>
      <c r="E1387" s="371"/>
      <c r="F1387" s="372"/>
    </row>
    <row r="1388" spans="1:6">
      <c r="A1388" s="365"/>
      <c r="B1388" s="370"/>
      <c r="C1388" s="367"/>
      <c r="D1388" s="368"/>
      <c r="E1388" s="371"/>
      <c r="F1388" s="372"/>
    </row>
    <row r="1389" spans="1:6">
      <c r="A1389" s="365"/>
      <c r="B1389" s="366"/>
      <c r="C1389" s="367"/>
      <c r="D1389" s="368"/>
      <c r="E1389" s="369"/>
      <c r="F1389" s="364"/>
    </row>
    <row r="1390" spans="1:6">
      <c r="A1390" s="365"/>
      <c r="B1390" s="370"/>
      <c r="C1390" s="367"/>
      <c r="D1390" s="368"/>
      <c r="E1390" s="371"/>
      <c r="F1390" s="372"/>
    </row>
    <row r="1391" spans="1:6">
      <c r="A1391" s="365"/>
      <c r="B1391" s="366"/>
      <c r="C1391" s="367"/>
      <c r="D1391" s="368"/>
      <c r="E1391" s="369"/>
      <c r="F1391" s="364"/>
    </row>
    <row r="1392" spans="1:6">
      <c r="A1392" s="365"/>
      <c r="B1392" s="370"/>
      <c r="C1392" s="367"/>
      <c r="D1392" s="368"/>
      <c r="E1392" s="371"/>
      <c r="F1392" s="372"/>
    </row>
    <row r="1393" spans="1:6">
      <c r="A1393" s="365"/>
      <c r="B1393" s="366"/>
      <c r="C1393" s="367"/>
      <c r="D1393" s="368"/>
      <c r="E1393" s="369"/>
      <c r="F1393" s="364"/>
    </row>
    <row r="1394" spans="1:6">
      <c r="A1394" s="365"/>
      <c r="B1394" s="370"/>
      <c r="C1394" s="367"/>
      <c r="D1394" s="368"/>
      <c r="E1394" s="371"/>
      <c r="F1394" s="372"/>
    </row>
    <row r="1395" spans="1:6">
      <c r="A1395" s="365"/>
      <c r="B1395" s="366"/>
      <c r="C1395" s="367"/>
      <c r="D1395" s="368"/>
      <c r="E1395" s="369"/>
      <c r="F1395" s="364"/>
    </row>
    <row r="1396" spans="1:6">
      <c r="A1396" s="365"/>
      <c r="B1396" s="370"/>
      <c r="C1396" s="367"/>
      <c r="D1396" s="368"/>
      <c r="E1396" s="371"/>
      <c r="F1396" s="372"/>
    </row>
    <row r="1397" spans="1:6">
      <c r="A1397" s="365"/>
      <c r="B1397" s="366"/>
      <c r="C1397" s="367"/>
      <c r="D1397" s="368"/>
      <c r="E1397" s="369"/>
      <c r="F1397" s="364"/>
    </row>
    <row r="1398" spans="1:6">
      <c r="A1398" s="365"/>
      <c r="B1398" s="370"/>
      <c r="C1398" s="367"/>
      <c r="D1398" s="368"/>
      <c r="E1398" s="371"/>
      <c r="F1398" s="372"/>
    </row>
    <row r="1399" spans="1:6">
      <c r="A1399" s="365"/>
      <c r="B1399" s="370"/>
      <c r="C1399" s="367"/>
      <c r="D1399" s="368"/>
      <c r="E1399" s="371"/>
      <c r="F1399" s="372"/>
    </row>
    <row r="1400" spans="1:6">
      <c r="A1400" s="365"/>
      <c r="B1400" s="366"/>
      <c r="C1400" s="367"/>
      <c r="D1400" s="368"/>
      <c r="E1400" s="369"/>
      <c r="F1400" s="364"/>
    </row>
    <row r="1401" spans="1:6">
      <c r="A1401" s="365"/>
      <c r="B1401" s="366"/>
      <c r="C1401" s="367"/>
      <c r="D1401" s="368"/>
      <c r="E1401" s="366"/>
      <c r="F1401" s="372"/>
    </row>
    <row r="1402" spans="1:6">
      <c r="A1402" s="365"/>
      <c r="B1402" s="370"/>
      <c r="C1402" s="367"/>
      <c r="D1402" s="368"/>
      <c r="E1402" s="366"/>
      <c r="F1402" s="372"/>
    </row>
    <row r="1403" spans="1:6">
      <c r="A1403" s="365"/>
      <c r="B1403" s="370"/>
      <c r="C1403" s="367"/>
      <c r="D1403" s="368"/>
      <c r="E1403" s="366"/>
      <c r="F1403" s="372"/>
    </row>
    <row r="1404" spans="1:6">
      <c r="A1404" s="365"/>
      <c r="B1404" s="370"/>
      <c r="C1404" s="367"/>
      <c r="D1404" s="368"/>
      <c r="E1404" s="366"/>
      <c r="F1404" s="372"/>
    </row>
    <row r="1405" spans="1:6">
      <c r="A1405" s="365"/>
      <c r="B1405" s="366"/>
      <c r="C1405" s="367"/>
      <c r="D1405" s="368"/>
      <c r="E1405" s="369"/>
      <c r="F1405" s="364"/>
    </row>
    <row r="1406" spans="1:6">
      <c r="A1406" s="365"/>
      <c r="B1406" s="370"/>
      <c r="C1406" s="367"/>
      <c r="D1406" s="368"/>
      <c r="E1406" s="366"/>
      <c r="F1406" s="372"/>
    </row>
    <row r="1407" spans="1:6">
      <c r="A1407" s="365"/>
      <c r="B1407" s="370"/>
      <c r="C1407" s="367"/>
      <c r="D1407" s="368"/>
      <c r="E1407" s="366"/>
      <c r="F1407" s="372"/>
    </row>
    <row r="1408" spans="1:6">
      <c r="A1408" s="365"/>
      <c r="B1408" s="366"/>
      <c r="C1408" s="367"/>
      <c r="D1408" s="368"/>
      <c r="E1408" s="366"/>
      <c r="F1408" s="372"/>
    </row>
    <row r="1409" spans="1:6">
      <c r="A1409" s="365"/>
      <c r="B1409" s="370"/>
      <c r="C1409" s="367"/>
      <c r="D1409" s="368"/>
      <c r="E1409" s="366"/>
      <c r="F1409" s="372"/>
    </row>
    <row r="1410" spans="1:6">
      <c r="A1410" s="365"/>
      <c r="B1410" s="370"/>
      <c r="C1410" s="367"/>
      <c r="D1410" s="368"/>
      <c r="E1410" s="371"/>
      <c r="F1410" s="372"/>
    </row>
    <row r="1411" spans="1:6">
      <c r="A1411" s="365"/>
      <c r="B1411" s="366"/>
      <c r="C1411" s="367"/>
      <c r="D1411" s="368"/>
      <c r="E1411" s="366"/>
      <c r="F1411" s="364"/>
    </row>
    <row r="1412" spans="1:6">
      <c r="A1412" s="365"/>
      <c r="B1412" s="366"/>
      <c r="C1412" s="367"/>
      <c r="D1412" s="368"/>
      <c r="E1412" s="369"/>
      <c r="F1412" s="364"/>
    </row>
    <row r="1413" spans="1:6">
      <c r="A1413" s="365"/>
      <c r="B1413" s="370"/>
      <c r="C1413" s="367"/>
      <c r="D1413" s="368"/>
      <c r="E1413" s="371"/>
      <c r="F1413" s="372"/>
    </row>
    <row r="1414" spans="1:6">
      <c r="A1414" s="413"/>
      <c r="B1414" s="413"/>
      <c r="C1414" s="413"/>
      <c r="D1414" s="413"/>
      <c r="E1414" s="413"/>
      <c r="F1414" s="413"/>
    </row>
    <row r="1415" spans="1:6">
      <c r="A1415" s="313"/>
      <c r="B1415" s="314"/>
      <c r="C1415" s="315"/>
      <c r="D1415" s="313"/>
      <c r="E1415" s="314"/>
      <c r="F1415" s="364"/>
    </row>
    <row r="1416" spans="1:6">
      <c r="A1416" s="365"/>
      <c r="B1416" s="366"/>
      <c r="C1416" s="367"/>
      <c r="D1416" s="368"/>
      <c r="E1416" s="366"/>
      <c r="F1416" s="364"/>
    </row>
    <row r="1417" spans="1:6">
      <c r="A1417" s="365"/>
      <c r="B1417" s="366"/>
      <c r="C1417" s="367"/>
      <c r="D1417" s="368"/>
      <c r="E1417" s="369"/>
      <c r="F1417" s="364"/>
    </row>
    <row r="1418" spans="1:6">
      <c r="A1418" s="365"/>
      <c r="B1418" s="366"/>
      <c r="C1418" s="367"/>
      <c r="D1418" s="368"/>
      <c r="E1418" s="369"/>
      <c r="F1418" s="364"/>
    </row>
    <row r="1419" spans="1:6" ht="13.15" customHeight="1">
      <c r="A1419" s="365"/>
      <c r="B1419" s="366"/>
      <c r="C1419" s="367"/>
      <c r="D1419" s="368"/>
      <c r="E1419" s="369"/>
      <c r="F1419" s="364"/>
    </row>
    <row r="1420" spans="1:6">
      <c r="A1420" s="365"/>
      <c r="B1420" s="366"/>
      <c r="C1420" s="367"/>
      <c r="D1420" s="368"/>
      <c r="E1420" s="369"/>
      <c r="F1420" s="364"/>
    </row>
    <row r="1421" spans="1:6">
      <c r="A1421" s="365"/>
      <c r="B1421" s="366"/>
      <c r="C1421" s="367"/>
      <c r="D1421" s="368"/>
      <c r="E1421" s="369"/>
      <c r="F1421" s="364"/>
    </row>
    <row r="1422" spans="1:6">
      <c r="A1422" s="365"/>
      <c r="B1422" s="366"/>
      <c r="C1422" s="367"/>
      <c r="D1422" s="368"/>
      <c r="E1422" s="369"/>
      <c r="F1422" s="364"/>
    </row>
    <row r="1423" spans="1:6">
      <c r="A1423" s="365"/>
      <c r="B1423" s="370"/>
      <c r="C1423" s="367"/>
      <c r="D1423" s="368"/>
      <c r="E1423" s="366"/>
      <c r="F1423" s="372"/>
    </row>
    <row r="1424" spans="1:6">
      <c r="A1424" s="365"/>
      <c r="B1424" s="366"/>
      <c r="C1424" s="367"/>
      <c r="D1424" s="368"/>
      <c r="E1424" s="371"/>
      <c r="F1424" s="372"/>
    </row>
    <row r="1425" spans="1:6">
      <c r="A1425" s="365"/>
      <c r="B1425" s="370"/>
      <c r="C1425" s="367"/>
      <c r="D1425" s="368"/>
      <c r="E1425" s="366"/>
      <c r="F1425" s="372"/>
    </row>
    <row r="1426" spans="1:6">
      <c r="A1426" s="365"/>
      <c r="B1426" s="366"/>
      <c r="C1426" s="367"/>
      <c r="D1426" s="368"/>
      <c r="E1426" s="369"/>
      <c r="F1426" s="364"/>
    </row>
    <row r="1427" spans="1:6">
      <c r="A1427" s="365"/>
      <c r="B1427" s="370"/>
      <c r="C1427" s="367"/>
      <c r="D1427" s="368"/>
      <c r="E1427" s="366"/>
      <c r="F1427" s="372"/>
    </row>
    <row r="1428" spans="1:6">
      <c r="A1428" s="365"/>
      <c r="B1428" s="366"/>
      <c r="C1428" s="367"/>
      <c r="D1428" s="368"/>
      <c r="E1428" s="369"/>
      <c r="F1428" s="364"/>
    </row>
    <row r="1429" spans="1:6">
      <c r="A1429" s="365"/>
      <c r="B1429" s="370"/>
      <c r="C1429" s="367"/>
      <c r="D1429" s="368"/>
      <c r="E1429" s="371"/>
      <c r="F1429" s="372"/>
    </row>
    <row r="1430" spans="1:6">
      <c r="A1430" s="365"/>
      <c r="B1430" s="366"/>
      <c r="C1430" s="367"/>
      <c r="D1430" s="368"/>
      <c r="E1430" s="369"/>
      <c r="F1430" s="364"/>
    </row>
    <row r="1431" spans="1:6">
      <c r="A1431" s="365"/>
      <c r="B1431" s="366"/>
      <c r="C1431" s="367"/>
      <c r="D1431" s="368"/>
      <c r="E1431" s="369"/>
      <c r="F1431" s="364"/>
    </row>
    <row r="1432" spans="1:6">
      <c r="A1432" s="365"/>
      <c r="B1432" s="366"/>
      <c r="C1432" s="367"/>
      <c r="D1432" s="368"/>
      <c r="E1432" s="369"/>
      <c r="F1432" s="364"/>
    </row>
    <row r="1433" spans="1:6">
      <c r="A1433" s="365"/>
      <c r="B1433" s="366"/>
      <c r="C1433" s="367"/>
      <c r="D1433" s="368"/>
      <c r="E1433" s="369"/>
      <c r="F1433" s="364"/>
    </row>
    <row r="1434" spans="1:6">
      <c r="A1434" s="365"/>
      <c r="B1434" s="366"/>
      <c r="C1434" s="367"/>
      <c r="D1434" s="368"/>
      <c r="E1434" s="369"/>
      <c r="F1434" s="364"/>
    </row>
    <row r="1435" spans="1:6">
      <c r="A1435" s="365"/>
      <c r="B1435" s="366"/>
      <c r="C1435" s="367"/>
      <c r="D1435" s="368"/>
      <c r="E1435" s="369"/>
      <c r="F1435" s="364"/>
    </row>
    <row r="1436" spans="1:6">
      <c r="A1436" s="365"/>
      <c r="B1436" s="366"/>
      <c r="C1436" s="367"/>
      <c r="D1436" s="368"/>
      <c r="E1436" s="369"/>
      <c r="F1436" s="364"/>
    </row>
    <row r="1437" spans="1:6">
      <c r="A1437" s="365"/>
      <c r="B1437" s="366"/>
      <c r="C1437" s="367"/>
      <c r="D1437" s="368"/>
      <c r="E1437" s="369"/>
      <c r="F1437" s="364"/>
    </row>
    <row r="1438" spans="1:6">
      <c r="A1438" s="365"/>
      <c r="B1438" s="366"/>
      <c r="C1438" s="367"/>
      <c r="D1438" s="368"/>
      <c r="E1438" s="369"/>
      <c r="F1438" s="364"/>
    </row>
    <row r="1439" spans="1:6">
      <c r="A1439" s="365"/>
      <c r="B1439" s="370"/>
      <c r="C1439" s="367"/>
      <c r="D1439" s="368"/>
      <c r="E1439" s="366"/>
      <c r="F1439" s="372"/>
    </row>
    <row r="1440" spans="1:6">
      <c r="A1440" s="365"/>
      <c r="B1440" s="370"/>
      <c r="C1440" s="367"/>
      <c r="D1440" s="368"/>
      <c r="E1440" s="366"/>
      <c r="F1440" s="372"/>
    </row>
    <row r="1441" spans="1:6">
      <c r="A1441" s="365"/>
      <c r="B1441" s="370"/>
      <c r="C1441" s="367"/>
      <c r="D1441" s="368"/>
      <c r="E1441" s="366"/>
      <c r="F1441" s="372"/>
    </row>
    <row r="1442" spans="1:6">
      <c r="A1442" s="365"/>
      <c r="B1442" s="366"/>
      <c r="C1442" s="367"/>
      <c r="D1442" s="368"/>
      <c r="E1442" s="366"/>
      <c r="F1442" s="372"/>
    </row>
    <row r="1443" spans="1:6">
      <c r="A1443" s="365"/>
      <c r="B1443" s="370"/>
      <c r="C1443" s="367"/>
      <c r="D1443" s="368"/>
      <c r="E1443" s="371"/>
      <c r="F1443" s="372"/>
    </row>
    <row r="1444" spans="1:6">
      <c r="A1444" s="365"/>
      <c r="B1444" s="370"/>
      <c r="C1444" s="367"/>
      <c r="D1444" s="368"/>
      <c r="E1444" s="371"/>
      <c r="F1444" s="372"/>
    </row>
    <row r="1445" spans="1:6">
      <c r="A1445" s="365"/>
      <c r="B1445" s="366"/>
      <c r="C1445" s="367"/>
      <c r="D1445" s="368"/>
      <c r="E1445" s="366"/>
      <c r="F1445" s="364"/>
    </row>
    <row r="1446" spans="1:6">
      <c r="A1446" s="365"/>
      <c r="B1446" s="366"/>
      <c r="C1446" s="367"/>
      <c r="D1446" s="368"/>
      <c r="E1446" s="369"/>
      <c r="F1446" s="364"/>
    </row>
    <row r="1447" spans="1:6">
      <c r="A1447" s="365"/>
      <c r="B1447" s="366"/>
      <c r="C1447" s="367"/>
      <c r="D1447" s="368"/>
      <c r="E1447" s="369"/>
      <c r="F1447" s="364"/>
    </row>
    <row r="1448" spans="1:6">
      <c r="A1448" s="365"/>
      <c r="B1448" s="366"/>
      <c r="C1448" s="367"/>
      <c r="D1448" s="368"/>
      <c r="E1448" s="369"/>
      <c r="F1448" s="364"/>
    </row>
    <row r="1449" spans="1:6">
      <c r="A1449" s="365"/>
      <c r="B1449" s="366"/>
      <c r="C1449" s="367"/>
      <c r="D1449" s="368"/>
      <c r="E1449" s="366"/>
      <c r="F1449" s="364"/>
    </row>
    <row r="1450" spans="1:6">
      <c r="A1450" s="365"/>
      <c r="B1450" s="366"/>
      <c r="C1450" s="367"/>
      <c r="D1450" s="368"/>
      <c r="E1450" s="369"/>
      <c r="F1450" s="364"/>
    </row>
    <row r="1451" spans="1:6">
      <c r="A1451" s="365"/>
      <c r="B1451" s="366"/>
      <c r="C1451" s="367"/>
      <c r="D1451" s="368"/>
      <c r="E1451" s="369"/>
      <c r="F1451" s="364"/>
    </row>
    <row r="1452" spans="1:6">
      <c r="A1452" s="365"/>
      <c r="B1452" s="366"/>
      <c r="C1452" s="367"/>
      <c r="D1452" s="368"/>
      <c r="E1452" s="369"/>
      <c r="F1452" s="364"/>
    </row>
    <row r="1453" spans="1:6">
      <c r="A1453" s="365"/>
      <c r="B1453" s="366"/>
      <c r="C1453" s="367"/>
      <c r="D1453" s="368"/>
      <c r="E1453" s="369"/>
      <c r="F1453" s="364"/>
    </row>
    <row r="1454" spans="1:6">
      <c r="A1454" s="365"/>
      <c r="B1454" s="370"/>
      <c r="C1454" s="367"/>
      <c r="D1454" s="368"/>
      <c r="E1454" s="371"/>
      <c r="F1454" s="372"/>
    </row>
    <row r="1455" spans="1:6">
      <c r="A1455" s="365"/>
      <c r="B1455" s="366"/>
      <c r="C1455" s="367"/>
      <c r="D1455" s="368"/>
      <c r="E1455" s="369"/>
      <c r="F1455" s="364"/>
    </row>
    <row r="1456" spans="1:6">
      <c r="A1456" s="365"/>
      <c r="B1456" s="366"/>
      <c r="C1456" s="367"/>
      <c r="D1456" s="368"/>
      <c r="E1456" s="366"/>
      <c r="F1456" s="364"/>
    </row>
    <row r="1457" spans="1:6">
      <c r="A1457" s="365"/>
      <c r="B1457" s="370"/>
      <c r="C1457" s="367"/>
      <c r="D1457" s="368"/>
      <c r="E1457" s="366"/>
      <c r="F1457" s="372"/>
    </row>
    <row r="1458" spans="1:6">
      <c r="A1458" s="365"/>
      <c r="B1458" s="366"/>
      <c r="C1458" s="367"/>
      <c r="D1458" s="368"/>
      <c r="E1458" s="369"/>
      <c r="F1458" s="364"/>
    </row>
    <row r="1459" spans="1:6">
      <c r="A1459" s="365"/>
      <c r="B1459" s="366"/>
      <c r="C1459" s="367"/>
      <c r="D1459" s="368"/>
      <c r="E1459" s="369"/>
      <c r="F1459" s="364"/>
    </row>
    <row r="1460" spans="1:6">
      <c r="A1460" s="365"/>
      <c r="B1460" s="366"/>
      <c r="C1460" s="367"/>
      <c r="D1460" s="368"/>
      <c r="E1460" s="366"/>
      <c r="F1460" s="364"/>
    </row>
    <row r="1461" spans="1:6">
      <c r="A1461" s="365"/>
      <c r="B1461" s="366"/>
      <c r="C1461" s="367"/>
      <c r="D1461" s="368"/>
      <c r="E1461" s="369"/>
      <c r="F1461" s="364"/>
    </row>
    <row r="1462" spans="1:6">
      <c r="A1462" s="365"/>
      <c r="B1462" s="366"/>
      <c r="C1462" s="367"/>
      <c r="D1462" s="368"/>
      <c r="E1462" s="369"/>
      <c r="F1462" s="364"/>
    </row>
    <row r="1463" spans="1:6">
      <c r="A1463" s="365"/>
      <c r="B1463" s="366"/>
      <c r="C1463" s="367"/>
      <c r="D1463" s="368"/>
      <c r="E1463" s="371"/>
      <c r="F1463" s="372"/>
    </row>
    <row r="1464" spans="1:6">
      <c r="A1464" s="365"/>
      <c r="B1464" s="370"/>
      <c r="C1464" s="367"/>
      <c r="D1464" s="368"/>
      <c r="E1464" s="371"/>
      <c r="F1464" s="372"/>
    </row>
    <row r="1465" spans="1:6">
      <c r="A1465" s="365"/>
      <c r="B1465" s="366"/>
      <c r="C1465" s="367"/>
      <c r="D1465" s="368"/>
      <c r="E1465" s="366"/>
      <c r="F1465" s="364"/>
    </row>
    <row r="1466" spans="1:6">
      <c r="A1466" s="365"/>
      <c r="B1466" s="366"/>
      <c r="C1466" s="367"/>
      <c r="D1466" s="368"/>
      <c r="E1466" s="366"/>
      <c r="F1466" s="364"/>
    </row>
    <row r="1467" spans="1:6">
      <c r="A1467" s="365"/>
      <c r="B1467" s="370"/>
      <c r="C1467" s="367"/>
      <c r="D1467" s="368"/>
      <c r="E1467" s="371"/>
      <c r="F1467" s="372"/>
    </row>
    <row r="1468" spans="1:6">
      <c r="A1468" s="365"/>
      <c r="B1468" s="366"/>
      <c r="C1468" s="367"/>
      <c r="D1468" s="368"/>
      <c r="E1468" s="369"/>
      <c r="F1468" s="364"/>
    </row>
    <row r="1469" spans="1:6">
      <c r="A1469" s="365"/>
      <c r="B1469" s="370"/>
      <c r="C1469" s="367"/>
      <c r="D1469" s="368"/>
      <c r="E1469" s="366"/>
      <c r="F1469" s="372"/>
    </row>
    <row r="1470" spans="1:6">
      <c r="A1470" s="413"/>
      <c r="B1470" s="413"/>
      <c r="C1470" s="413"/>
      <c r="D1470" s="413"/>
      <c r="E1470" s="413"/>
      <c r="F1470" s="413"/>
    </row>
    <row r="1471" spans="1:6">
      <c r="A1471" s="313"/>
      <c r="B1471" s="314"/>
      <c r="C1471" s="315"/>
      <c r="D1471" s="313"/>
      <c r="E1471" s="314"/>
      <c r="F1471" s="364"/>
    </row>
    <row r="1472" spans="1:6">
      <c r="A1472" s="365"/>
      <c r="B1472" s="366"/>
      <c r="C1472" s="367"/>
      <c r="D1472" s="368"/>
      <c r="E1472" s="366"/>
      <c r="F1472" s="364"/>
    </row>
    <row r="1473" spans="1:6">
      <c r="A1473" s="365"/>
      <c r="B1473" s="370"/>
      <c r="C1473" s="367"/>
      <c r="D1473" s="368"/>
      <c r="E1473" s="371"/>
      <c r="F1473" s="372"/>
    </row>
    <row r="1474" spans="1:6">
      <c r="A1474" s="365"/>
      <c r="B1474" s="370"/>
      <c r="C1474" s="367"/>
      <c r="D1474" s="368"/>
      <c r="E1474" s="371"/>
      <c r="F1474" s="372"/>
    </row>
    <row r="1475" spans="1:6">
      <c r="A1475" s="365"/>
      <c r="B1475" s="370"/>
      <c r="C1475" s="367"/>
      <c r="D1475" s="368"/>
      <c r="E1475" s="366"/>
      <c r="F1475" s="372"/>
    </row>
    <row r="1476" spans="1:6">
      <c r="A1476" s="365"/>
      <c r="B1476" s="370"/>
      <c r="C1476" s="367"/>
      <c r="D1476" s="368"/>
      <c r="E1476" s="366"/>
      <c r="F1476" s="372"/>
    </row>
    <row r="1477" spans="1:6">
      <c r="A1477" s="365"/>
      <c r="B1477" s="366"/>
      <c r="C1477" s="367"/>
      <c r="D1477" s="368"/>
      <c r="E1477" s="369"/>
      <c r="F1477" s="364"/>
    </row>
    <row r="1478" spans="1:6">
      <c r="A1478" s="365"/>
      <c r="B1478" s="366"/>
      <c r="C1478" s="367"/>
      <c r="D1478" s="368"/>
      <c r="E1478" s="369"/>
      <c r="F1478" s="364"/>
    </row>
    <row r="1479" spans="1:6">
      <c r="A1479" s="365"/>
      <c r="B1479" s="366"/>
      <c r="C1479" s="367"/>
      <c r="D1479" s="368"/>
      <c r="E1479" s="369"/>
      <c r="F1479" s="364"/>
    </row>
    <row r="1480" spans="1:6">
      <c r="A1480" s="365"/>
      <c r="B1480" s="366"/>
      <c r="C1480" s="367"/>
      <c r="D1480" s="368"/>
      <c r="E1480" s="369"/>
      <c r="F1480" s="364"/>
    </row>
    <row r="1481" spans="1:6">
      <c r="A1481" s="365"/>
      <c r="B1481" s="366"/>
      <c r="C1481" s="367"/>
      <c r="D1481" s="368"/>
      <c r="E1481" s="369"/>
      <c r="F1481" s="364"/>
    </row>
    <row r="1482" spans="1:6">
      <c r="A1482" s="365"/>
      <c r="B1482" s="366"/>
      <c r="C1482" s="367"/>
      <c r="D1482" s="368"/>
      <c r="E1482" s="369"/>
      <c r="F1482" s="364"/>
    </row>
    <row r="1483" spans="1:6">
      <c r="A1483" s="365"/>
      <c r="B1483" s="366"/>
      <c r="C1483" s="367"/>
      <c r="D1483" s="368"/>
      <c r="E1483" s="366"/>
      <c r="F1483" s="364"/>
    </row>
    <row r="1484" spans="1:6">
      <c r="A1484" s="365"/>
      <c r="B1484" s="370"/>
      <c r="C1484" s="367"/>
      <c r="D1484" s="368"/>
      <c r="E1484" s="371"/>
      <c r="F1484" s="372"/>
    </row>
    <row r="1485" spans="1:6">
      <c r="A1485" s="365"/>
      <c r="B1485" s="366"/>
      <c r="C1485" s="367"/>
      <c r="D1485" s="368"/>
      <c r="E1485" s="366"/>
      <c r="F1485" s="364"/>
    </row>
    <row r="1486" spans="1:6">
      <c r="A1486" s="365"/>
      <c r="B1486" s="366"/>
      <c r="C1486" s="367"/>
      <c r="D1486" s="368"/>
      <c r="E1486" s="366"/>
      <c r="F1486" s="364"/>
    </row>
    <row r="1487" spans="1:6">
      <c r="A1487" s="365"/>
      <c r="B1487" s="366"/>
      <c r="C1487" s="367"/>
      <c r="D1487" s="368"/>
      <c r="E1487" s="369"/>
      <c r="F1487" s="364"/>
    </row>
    <row r="1488" spans="1:6">
      <c r="A1488" s="413"/>
      <c r="B1488" s="413"/>
      <c r="C1488" s="413"/>
      <c r="D1488" s="413"/>
      <c r="E1488" s="413"/>
      <c r="F1488" s="413"/>
    </row>
    <row r="1489" spans="1:6">
      <c r="A1489" s="313"/>
      <c r="B1489" s="314"/>
      <c r="C1489" s="315"/>
      <c r="D1489" s="313"/>
      <c r="E1489" s="314"/>
      <c r="F1489" s="364"/>
    </row>
    <row r="1490" spans="1:6">
      <c r="A1490" s="365"/>
      <c r="B1490" s="370"/>
      <c r="C1490" s="367"/>
      <c r="D1490" s="368"/>
      <c r="E1490" s="371"/>
      <c r="F1490" s="372"/>
    </row>
    <row r="1491" spans="1:6">
      <c r="A1491" s="365"/>
      <c r="B1491" s="370"/>
      <c r="C1491" s="367"/>
      <c r="D1491" s="368"/>
      <c r="E1491" s="371"/>
      <c r="F1491" s="372"/>
    </row>
    <row r="1492" spans="1:6">
      <c r="A1492" s="365"/>
      <c r="B1492" s="366"/>
      <c r="C1492" s="367"/>
      <c r="D1492" s="368"/>
      <c r="E1492" s="369"/>
      <c r="F1492" s="364"/>
    </row>
    <row r="1493" spans="1:6">
      <c r="A1493" s="365"/>
      <c r="B1493" s="366"/>
      <c r="C1493" s="367"/>
      <c r="D1493" s="368"/>
      <c r="E1493" s="371"/>
      <c r="F1493" s="372"/>
    </row>
    <row r="1494" spans="1:6">
      <c r="A1494" s="365"/>
      <c r="B1494" s="366"/>
      <c r="C1494" s="367"/>
      <c r="D1494" s="368"/>
      <c r="E1494" s="371"/>
      <c r="F1494" s="372"/>
    </row>
    <row r="1495" spans="1:6">
      <c r="A1495" s="365"/>
      <c r="B1495" s="370"/>
      <c r="C1495" s="367"/>
      <c r="D1495" s="368"/>
      <c r="E1495" s="371"/>
      <c r="F1495" s="372"/>
    </row>
    <row r="1496" spans="1:6">
      <c r="A1496" s="365"/>
      <c r="B1496" s="370"/>
      <c r="C1496" s="367"/>
      <c r="D1496" s="368"/>
      <c r="E1496" s="371"/>
      <c r="F1496" s="372"/>
    </row>
    <row r="1497" spans="1:6">
      <c r="A1497" s="365"/>
      <c r="B1497" s="366"/>
      <c r="C1497" s="367"/>
      <c r="D1497" s="368"/>
      <c r="E1497" s="369"/>
      <c r="F1497" s="364"/>
    </row>
    <row r="1498" spans="1:6">
      <c r="A1498" s="365"/>
      <c r="B1498" s="370"/>
      <c r="C1498" s="367"/>
      <c r="D1498" s="368"/>
      <c r="E1498" s="371"/>
      <c r="F1498" s="372"/>
    </row>
    <row r="1499" spans="1:6">
      <c r="A1499" s="365"/>
      <c r="B1499" s="370"/>
      <c r="C1499" s="367"/>
      <c r="D1499" s="368"/>
      <c r="E1499" s="371"/>
      <c r="F1499" s="372"/>
    </row>
    <row r="1500" spans="1:6">
      <c r="A1500" s="365"/>
      <c r="B1500" s="366"/>
      <c r="C1500" s="367"/>
      <c r="D1500" s="368"/>
      <c r="E1500" s="369"/>
      <c r="F1500" s="364"/>
    </row>
    <row r="1501" spans="1:6">
      <c r="A1501" s="365"/>
      <c r="B1501" s="366"/>
      <c r="C1501" s="367"/>
      <c r="D1501" s="368"/>
      <c r="E1501" s="371"/>
      <c r="F1501" s="372"/>
    </row>
    <row r="1502" spans="1:6">
      <c r="A1502" s="365"/>
      <c r="B1502" s="370"/>
      <c r="C1502" s="367"/>
      <c r="D1502" s="368"/>
      <c r="E1502" s="371"/>
      <c r="F1502" s="372"/>
    </row>
    <row r="1503" spans="1:6">
      <c r="A1503" s="365"/>
      <c r="B1503" s="370"/>
      <c r="C1503" s="367"/>
      <c r="D1503" s="368"/>
      <c r="E1503" s="371"/>
      <c r="F1503" s="372"/>
    </row>
    <row r="1504" spans="1:6">
      <c r="A1504" s="365"/>
      <c r="B1504" s="366"/>
      <c r="C1504" s="367"/>
      <c r="D1504" s="368"/>
      <c r="E1504" s="369"/>
      <c r="F1504" s="364"/>
    </row>
    <row r="1505" spans="1:6">
      <c r="A1505" s="365"/>
      <c r="B1505" s="366"/>
      <c r="C1505" s="367"/>
      <c r="D1505" s="368"/>
      <c r="E1505" s="369"/>
      <c r="F1505" s="364"/>
    </row>
    <row r="1506" spans="1:6">
      <c r="A1506" s="365"/>
      <c r="B1506" s="366"/>
      <c r="C1506" s="367"/>
      <c r="D1506" s="368"/>
      <c r="E1506" s="369"/>
      <c r="F1506" s="364"/>
    </row>
    <row r="1507" spans="1:6">
      <c r="A1507" s="365"/>
      <c r="B1507" s="366"/>
      <c r="C1507" s="367"/>
      <c r="D1507" s="368"/>
      <c r="E1507" s="369"/>
      <c r="F1507" s="364"/>
    </row>
    <row r="1508" spans="1:6">
      <c r="A1508" s="365"/>
      <c r="B1508" s="366"/>
      <c r="C1508" s="367"/>
      <c r="D1508" s="368"/>
      <c r="E1508" s="369"/>
      <c r="F1508" s="364"/>
    </row>
    <row r="1509" spans="1:6">
      <c r="A1509" s="365"/>
      <c r="B1509" s="366"/>
      <c r="C1509" s="367"/>
      <c r="D1509" s="368"/>
      <c r="E1509" s="369"/>
      <c r="F1509" s="364"/>
    </row>
    <row r="1510" spans="1:6">
      <c r="A1510" s="365"/>
      <c r="B1510" s="366"/>
      <c r="C1510" s="367"/>
      <c r="D1510" s="368"/>
      <c r="E1510" s="369"/>
      <c r="F1510" s="364"/>
    </row>
    <row r="1511" spans="1:6">
      <c r="A1511" s="365"/>
      <c r="B1511" s="366"/>
      <c r="C1511" s="367"/>
      <c r="D1511" s="368"/>
      <c r="E1511" s="369"/>
      <c r="F1511" s="364"/>
    </row>
    <row r="1512" spans="1:6">
      <c r="A1512" s="365"/>
      <c r="B1512" s="370"/>
      <c r="C1512" s="367"/>
      <c r="D1512" s="368"/>
      <c r="E1512" s="371"/>
      <c r="F1512" s="372"/>
    </row>
    <row r="1513" spans="1:6">
      <c r="A1513" s="365"/>
      <c r="B1513" s="370"/>
      <c r="C1513" s="367"/>
      <c r="D1513" s="368"/>
      <c r="E1513" s="371"/>
      <c r="F1513" s="372"/>
    </row>
    <row r="1514" spans="1:6">
      <c r="A1514" s="365"/>
      <c r="B1514" s="370"/>
      <c r="C1514" s="367"/>
      <c r="D1514" s="368"/>
      <c r="E1514" s="371"/>
      <c r="F1514" s="372"/>
    </row>
    <row r="1515" spans="1:6">
      <c r="A1515" s="365"/>
      <c r="B1515" s="370"/>
      <c r="C1515" s="367"/>
      <c r="D1515" s="368"/>
      <c r="E1515" s="371"/>
      <c r="F1515" s="372"/>
    </row>
    <row r="1516" spans="1:6">
      <c r="A1516" s="365"/>
      <c r="B1516" s="366"/>
      <c r="C1516" s="367"/>
      <c r="D1516" s="368"/>
      <c r="E1516" s="369"/>
      <c r="F1516" s="364"/>
    </row>
    <row r="1517" spans="1:6">
      <c r="A1517" s="365"/>
      <c r="B1517" s="370"/>
      <c r="C1517" s="367"/>
      <c r="D1517" s="368"/>
      <c r="E1517" s="371"/>
      <c r="F1517" s="372"/>
    </row>
    <row r="1518" spans="1:6">
      <c r="A1518" s="413"/>
      <c r="B1518" s="413"/>
      <c r="C1518" s="413"/>
      <c r="D1518" s="413"/>
      <c r="E1518" s="413"/>
      <c r="F1518" s="413"/>
    </row>
    <row r="1519" spans="1:6">
      <c r="A1519" s="313"/>
      <c r="B1519" s="314"/>
      <c r="C1519" s="315"/>
      <c r="D1519" s="313"/>
      <c r="E1519" s="314"/>
      <c r="F1519" s="364"/>
    </row>
    <row r="1520" spans="1:6">
      <c r="A1520" s="365"/>
      <c r="B1520" s="366"/>
      <c r="C1520" s="367"/>
      <c r="D1520" s="368"/>
      <c r="E1520" s="369"/>
      <c r="F1520" s="364"/>
    </row>
    <row r="1521" spans="1:6">
      <c r="A1521" s="365"/>
      <c r="B1521" s="370"/>
      <c r="C1521" s="367"/>
      <c r="D1521" s="368"/>
      <c r="E1521" s="371"/>
      <c r="F1521" s="372"/>
    </row>
    <row r="1522" spans="1:6">
      <c r="A1522" s="365"/>
      <c r="B1522" s="370"/>
      <c r="C1522" s="367"/>
      <c r="D1522" s="368"/>
      <c r="E1522" s="371"/>
      <c r="F1522" s="372"/>
    </row>
    <row r="1523" spans="1:6">
      <c r="A1523" s="413"/>
      <c r="B1523" s="413"/>
      <c r="C1523" s="413"/>
      <c r="D1523" s="413"/>
      <c r="E1523" s="413"/>
      <c r="F1523" s="413"/>
    </row>
    <row r="1524" spans="1:6">
      <c r="A1524" s="313"/>
      <c r="B1524" s="314"/>
      <c r="C1524" s="315"/>
      <c r="D1524" s="313"/>
      <c r="E1524" s="314"/>
      <c r="F1524" s="364"/>
    </row>
    <row r="1525" spans="1:6">
      <c r="A1525" s="373"/>
      <c r="B1525" s="374"/>
      <c r="C1525" s="375"/>
      <c r="D1525" s="376"/>
      <c r="E1525" s="377"/>
      <c r="F1525" s="364"/>
    </row>
    <row r="1526" spans="1:6" ht="14.25">
      <c r="A1526" s="378"/>
      <c r="B1526" s="378"/>
      <c r="C1526" s="378"/>
      <c r="D1526" s="378"/>
      <c r="E1526"/>
    </row>
    <row r="1527" spans="1:6" ht="14.25">
      <c r="A1527" s="378"/>
      <c r="B1527" s="378"/>
      <c r="C1527" s="378"/>
      <c r="D1527" s="378"/>
      <c r="E1527"/>
    </row>
    <row r="1528" spans="1:6" ht="14.25">
      <c r="A1528" s="378"/>
      <c r="B1528" s="378"/>
      <c r="C1528" s="378"/>
      <c r="D1528" s="378"/>
      <c r="E1528"/>
    </row>
    <row r="1529" spans="1:6" ht="14.25">
      <c r="A1529" s="378"/>
      <c r="B1529" s="378"/>
      <c r="C1529" s="378"/>
      <c r="D1529" s="378"/>
      <c r="E1529"/>
    </row>
    <row r="1530" spans="1:6" ht="14.25">
      <c r="A1530" s="378"/>
      <c r="B1530" s="378"/>
      <c r="C1530" s="378"/>
      <c r="D1530" s="378"/>
      <c r="E1530"/>
    </row>
    <row r="1531" spans="1:6" ht="14.25">
      <c r="A1531" s="378"/>
      <c r="B1531" s="378"/>
      <c r="C1531" s="378"/>
      <c r="D1531" s="378"/>
      <c r="E1531"/>
    </row>
    <row r="1532" spans="1:6" ht="14.25">
      <c r="A1532" s="378"/>
      <c r="B1532" s="378"/>
      <c r="C1532" s="378"/>
      <c r="D1532" s="378"/>
      <c r="E1532"/>
    </row>
    <row r="1533" spans="1:6" ht="14.25">
      <c r="A1533" s="378"/>
      <c r="B1533" s="378"/>
      <c r="C1533" s="378"/>
      <c r="D1533" s="378"/>
      <c r="E1533"/>
    </row>
    <row r="1534" spans="1:6" ht="14.25">
      <c r="A1534" s="378"/>
      <c r="B1534" s="378"/>
      <c r="C1534" s="378"/>
      <c r="D1534" s="378"/>
      <c r="E1534"/>
    </row>
    <row r="1535" spans="1:6" ht="14.25">
      <c r="A1535" s="378"/>
      <c r="B1535" s="378"/>
      <c r="C1535" s="378"/>
      <c r="D1535" s="378"/>
      <c r="E1535"/>
    </row>
    <row r="1536" spans="1:6" ht="14.25">
      <c r="A1536" s="378"/>
      <c r="B1536" s="378"/>
      <c r="C1536" s="378"/>
      <c r="D1536" s="378"/>
      <c r="E1536"/>
    </row>
    <row r="1537" spans="1:5">
      <c r="A1537" s="378"/>
      <c r="B1537" s="378"/>
      <c r="C1537" s="378"/>
      <c r="D1537" s="378"/>
      <c r="E1537" s="378"/>
    </row>
    <row r="1538" spans="1:5">
      <c r="A1538" s="378"/>
      <c r="B1538" s="378"/>
      <c r="C1538" s="378"/>
      <c r="D1538" s="378"/>
      <c r="E1538" s="378"/>
    </row>
    <row r="1539" spans="1:5" ht="14.25">
      <c r="A1539" s="378"/>
      <c r="B1539" s="378"/>
      <c r="C1539" s="378"/>
      <c r="D1539" s="378"/>
      <c r="E1539"/>
    </row>
    <row r="1540" spans="1:5" ht="14.25">
      <c r="A1540" s="378"/>
      <c r="B1540" s="378"/>
      <c r="C1540" s="378"/>
      <c r="D1540" s="378"/>
      <c r="E1540"/>
    </row>
    <row r="1541" spans="1:5" ht="14.25">
      <c r="A1541" s="378"/>
      <c r="B1541" s="378"/>
      <c r="C1541" s="378"/>
      <c r="D1541" s="378"/>
      <c r="E1541"/>
    </row>
    <row r="1542" spans="1:5" ht="14.25">
      <c r="A1542" s="378"/>
      <c r="B1542" s="378"/>
      <c r="C1542" s="378"/>
      <c r="D1542" s="378"/>
      <c r="E1542"/>
    </row>
    <row r="1543" spans="1:5" ht="14.25">
      <c r="A1543" s="378"/>
      <c r="B1543" s="378"/>
      <c r="C1543" s="378"/>
      <c r="D1543" s="378"/>
      <c r="E1543"/>
    </row>
    <row r="1544" spans="1:5" ht="14.25">
      <c r="A1544" s="378"/>
      <c r="B1544" s="378"/>
      <c r="C1544" s="378"/>
      <c r="D1544" s="378"/>
      <c r="E1544"/>
    </row>
    <row r="1545" spans="1:5" ht="14.25">
      <c r="A1545" s="378"/>
      <c r="B1545" s="378"/>
      <c r="C1545" s="378"/>
      <c r="D1545" s="378"/>
      <c r="E1545"/>
    </row>
    <row r="1546" spans="1:5" ht="14.25">
      <c r="A1546" s="378"/>
      <c r="B1546" s="378"/>
      <c r="C1546" s="378"/>
      <c r="D1546" s="378"/>
      <c r="E1546"/>
    </row>
    <row r="1547" spans="1:5" ht="14.25">
      <c r="A1547" s="378"/>
      <c r="B1547" s="378"/>
      <c r="C1547" s="378"/>
      <c r="D1547" s="378"/>
      <c r="E1547"/>
    </row>
    <row r="1548" spans="1:5" ht="14.25">
      <c r="A1548" s="378"/>
      <c r="B1548" s="378"/>
      <c r="C1548" s="378"/>
      <c r="D1548" s="378"/>
      <c r="E1548"/>
    </row>
    <row r="1549" spans="1:5" ht="14.25">
      <c r="A1549" s="378"/>
      <c r="B1549" s="378"/>
      <c r="C1549" s="378"/>
      <c r="D1549" s="378"/>
      <c r="E1549"/>
    </row>
    <row r="1550" spans="1:5" ht="14.25">
      <c r="A1550" s="378"/>
      <c r="B1550" s="378"/>
      <c r="C1550" s="378"/>
      <c r="D1550" s="378"/>
      <c r="E1550"/>
    </row>
    <row r="1551" spans="1:5" ht="14.25">
      <c r="A1551" s="378"/>
      <c r="B1551" s="378"/>
      <c r="C1551" s="378"/>
      <c r="D1551" s="378"/>
      <c r="E1551"/>
    </row>
    <row r="1552" spans="1:5" ht="14.25">
      <c r="A1552" s="378"/>
      <c r="B1552" s="378"/>
      <c r="C1552" s="378"/>
      <c r="D1552" s="378"/>
      <c r="E1552"/>
    </row>
    <row r="1553" spans="1:5">
      <c r="A1553" s="378"/>
      <c r="B1553" s="378"/>
      <c r="C1553" s="378"/>
      <c r="D1553" s="378"/>
      <c r="E1553" s="378"/>
    </row>
    <row r="1554" spans="1:5">
      <c r="A1554" s="378"/>
      <c r="B1554" s="378"/>
      <c r="C1554" s="378"/>
      <c r="D1554" s="378"/>
      <c r="E1554" s="378"/>
    </row>
    <row r="1555" spans="1:5">
      <c r="A1555" s="378"/>
      <c r="B1555" s="378"/>
      <c r="C1555" s="378"/>
      <c r="D1555" s="378"/>
      <c r="E1555" s="378"/>
    </row>
    <row r="1556" spans="1:5">
      <c r="A1556" s="378"/>
      <c r="B1556" s="378"/>
      <c r="C1556" s="378"/>
      <c r="D1556" s="378"/>
      <c r="E1556" s="378"/>
    </row>
    <row r="1557" spans="1:5" ht="14.25">
      <c r="A1557" s="378"/>
      <c r="B1557" s="378"/>
      <c r="C1557" s="378"/>
      <c r="D1557" s="378"/>
      <c r="E1557"/>
    </row>
    <row r="1558" spans="1:5">
      <c r="A1558" s="378"/>
      <c r="B1558" s="378"/>
      <c r="C1558" s="378"/>
      <c r="D1558" s="378"/>
      <c r="E1558" s="378"/>
    </row>
    <row r="1559" spans="1:5">
      <c r="A1559" s="378"/>
      <c r="B1559" s="378"/>
      <c r="C1559" s="378"/>
      <c r="D1559" s="378"/>
      <c r="E1559" s="378"/>
    </row>
    <row r="1560" spans="1:5">
      <c r="A1560" s="378"/>
      <c r="B1560" s="378"/>
      <c r="C1560" s="378"/>
      <c r="D1560" s="378"/>
      <c r="E1560" s="378"/>
    </row>
    <row r="1561" spans="1:5">
      <c r="A1561" s="378"/>
      <c r="B1561" s="378"/>
      <c r="C1561" s="378"/>
      <c r="D1561" s="378"/>
      <c r="E1561" s="378"/>
    </row>
    <row r="1562" spans="1:5" ht="14.25">
      <c r="A1562" s="378"/>
      <c r="B1562" s="378"/>
      <c r="C1562" s="378"/>
      <c r="D1562" s="378"/>
      <c r="E1562"/>
    </row>
    <row r="1563" spans="1:5">
      <c r="A1563" s="378"/>
      <c r="B1563" s="378"/>
      <c r="C1563" s="378"/>
      <c r="D1563" s="378"/>
      <c r="E1563" s="378"/>
    </row>
    <row r="1564" spans="1:5" ht="14.25">
      <c r="A1564" s="378"/>
      <c r="B1564" s="378"/>
      <c r="C1564" s="378"/>
      <c r="D1564" s="378"/>
      <c r="E1564"/>
    </row>
    <row r="1565" spans="1:5" ht="14.25">
      <c r="A1565" s="378"/>
      <c r="B1565" s="378"/>
      <c r="C1565" s="378"/>
      <c r="D1565" s="378"/>
      <c r="E1565"/>
    </row>
    <row r="1566" spans="1:5">
      <c r="A1566" s="378"/>
      <c r="B1566" s="378"/>
      <c r="C1566" s="378"/>
      <c r="D1566" s="378"/>
      <c r="E1566" s="378"/>
    </row>
    <row r="1567" spans="1:5" ht="14.25">
      <c r="A1567" s="378"/>
      <c r="B1567" s="378"/>
      <c r="C1567" s="378"/>
      <c r="D1567" s="378"/>
      <c r="E1567"/>
    </row>
    <row r="1568" spans="1:5" ht="14.25">
      <c r="A1568" s="378"/>
      <c r="B1568" s="378"/>
      <c r="C1568" s="378"/>
      <c r="D1568" s="378"/>
      <c r="E1568"/>
    </row>
    <row r="1569" spans="1:5" ht="14.25">
      <c r="A1569" s="378"/>
      <c r="B1569" s="378"/>
      <c r="C1569" s="378"/>
      <c r="D1569" s="378"/>
      <c r="E1569"/>
    </row>
    <row r="1570" spans="1:5" ht="14.25">
      <c r="A1570" s="378"/>
      <c r="B1570" s="378"/>
      <c r="C1570" s="378"/>
      <c r="D1570" s="378"/>
      <c r="E1570"/>
    </row>
    <row r="1571" spans="1:5" ht="14.25">
      <c r="A1571" s="379"/>
      <c r="B1571"/>
      <c r="C1571"/>
      <c r="D1571"/>
      <c r="E1571"/>
    </row>
    <row r="1572" spans="1:5" ht="14.25">
      <c r="A1572" s="380"/>
      <c r="B1572"/>
      <c r="C1572"/>
      <c r="D1572"/>
      <c r="E1572"/>
    </row>
    <row r="1573" spans="1:5" ht="14.25">
      <c r="A1573" s="380"/>
      <c r="B1573"/>
      <c r="C1573"/>
      <c r="D1573"/>
      <c r="E1573"/>
    </row>
    <row r="1574" spans="1:5" ht="14.25">
      <c r="A1574" s="380"/>
      <c r="B1574"/>
      <c r="C1574"/>
      <c r="D1574"/>
      <c r="E1574"/>
    </row>
    <row r="1575" spans="1:5" ht="14.25">
      <c r="A1575" s="380"/>
      <c r="B1575"/>
      <c r="C1575"/>
      <c r="D1575"/>
      <c r="E1575"/>
    </row>
    <row r="1576" spans="1:5" ht="14.25">
      <c r="A1576" s="380"/>
      <c r="B1576"/>
      <c r="C1576"/>
      <c r="D1576"/>
      <c r="E1576"/>
    </row>
    <row r="1577" spans="1:5" ht="14.25">
      <c r="A1577" s="379"/>
      <c r="B1577"/>
      <c r="C1577"/>
      <c r="D1577"/>
      <c r="E1577"/>
    </row>
    <row r="1578" spans="1:5">
      <c r="A1578" s="381"/>
      <c r="B1578" s="381"/>
      <c r="C1578" s="381"/>
      <c r="D1578" s="381"/>
      <c r="E1578" s="381"/>
    </row>
    <row r="1579" spans="1:5" ht="14.25">
      <c r="A1579" s="378"/>
      <c r="B1579" s="378"/>
      <c r="C1579" s="378"/>
      <c r="D1579" s="378"/>
      <c r="E1579"/>
    </row>
    <row r="1580" spans="1:5" ht="14.25">
      <c r="A1580" s="378"/>
      <c r="B1580" s="378"/>
      <c r="C1580" s="378"/>
      <c r="D1580" s="378"/>
      <c r="E1580"/>
    </row>
    <row r="1581" spans="1:5">
      <c r="A1581" s="378"/>
      <c r="B1581" s="378"/>
      <c r="C1581" s="378"/>
      <c r="D1581" s="378"/>
      <c r="E1581" s="378"/>
    </row>
    <row r="1582" spans="1:5" ht="14.25">
      <c r="A1582" s="378"/>
      <c r="B1582" s="378"/>
      <c r="C1582" s="378"/>
      <c r="D1582" s="378"/>
      <c r="E1582"/>
    </row>
    <row r="1583" spans="1:5">
      <c r="A1583" s="378"/>
      <c r="B1583" s="378"/>
      <c r="C1583" s="378"/>
      <c r="D1583" s="378"/>
      <c r="E1583" s="378"/>
    </row>
    <row r="1584" spans="1:5" ht="14.25">
      <c r="A1584" s="378"/>
      <c r="B1584" s="378"/>
      <c r="C1584" s="378"/>
      <c r="D1584" s="378"/>
      <c r="E1584"/>
    </row>
    <row r="1585" spans="1:5">
      <c r="A1585" s="378"/>
      <c r="B1585" s="378"/>
      <c r="C1585" s="378"/>
      <c r="D1585" s="378"/>
      <c r="E1585" s="378"/>
    </row>
    <row r="1586" spans="1:5" ht="14.25">
      <c r="A1586" s="378"/>
      <c r="B1586" s="378"/>
      <c r="C1586" s="378"/>
      <c r="D1586" s="378"/>
      <c r="E1586"/>
    </row>
    <row r="1587" spans="1:5" ht="14.25">
      <c r="A1587" s="378"/>
      <c r="B1587" s="378"/>
      <c r="C1587" s="378"/>
      <c r="D1587" s="378"/>
      <c r="E1587"/>
    </row>
    <row r="1588" spans="1:5" ht="14.25">
      <c r="A1588" s="378"/>
      <c r="B1588" s="378"/>
      <c r="C1588" s="378"/>
      <c r="D1588" s="378"/>
      <c r="E1588"/>
    </row>
    <row r="1589" spans="1:5" ht="14.25">
      <c r="A1589" s="378"/>
      <c r="B1589" s="378"/>
      <c r="C1589" s="378"/>
      <c r="D1589" s="378"/>
      <c r="E1589"/>
    </row>
    <row r="1590" spans="1:5" ht="14.25">
      <c r="A1590" s="378"/>
      <c r="B1590" s="378"/>
      <c r="C1590" s="378"/>
      <c r="D1590" s="378"/>
      <c r="E1590"/>
    </row>
    <row r="1591" spans="1:5" ht="14.25">
      <c r="A1591" s="378"/>
      <c r="B1591" s="378"/>
      <c r="C1591" s="378"/>
      <c r="D1591" s="378"/>
      <c r="E1591"/>
    </row>
    <row r="1592" spans="1:5" ht="14.25">
      <c r="A1592" s="378"/>
      <c r="B1592" s="378"/>
      <c r="C1592" s="378"/>
      <c r="D1592" s="378"/>
      <c r="E1592"/>
    </row>
    <row r="1593" spans="1:5" ht="14.25">
      <c r="A1593" s="378"/>
      <c r="B1593" s="378"/>
      <c r="C1593" s="378"/>
      <c r="D1593" s="378"/>
      <c r="E1593"/>
    </row>
    <row r="1594" spans="1:5" ht="14.25">
      <c r="A1594" s="378"/>
      <c r="B1594" s="378"/>
      <c r="C1594" s="378"/>
      <c r="D1594" s="378"/>
      <c r="E1594"/>
    </row>
    <row r="1595" spans="1:5" ht="14.25">
      <c r="A1595" s="378"/>
      <c r="B1595" s="378"/>
      <c r="C1595" s="378"/>
      <c r="D1595" s="378"/>
      <c r="E1595"/>
    </row>
    <row r="1596" spans="1:5" ht="14.25">
      <c r="A1596" s="378"/>
      <c r="B1596" s="378"/>
      <c r="C1596" s="378"/>
      <c r="D1596" s="378"/>
      <c r="E1596"/>
    </row>
    <row r="1597" spans="1:5">
      <c r="A1597" s="378"/>
      <c r="B1597" s="378"/>
      <c r="C1597" s="378"/>
      <c r="D1597" s="378"/>
      <c r="E1597" s="378"/>
    </row>
    <row r="1598" spans="1:5">
      <c r="A1598" s="378"/>
      <c r="B1598" s="378"/>
      <c r="C1598" s="378"/>
      <c r="D1598" s="378"/>
      <c r="E1598" s="378"/>
    </row>
    <row r="1599" spans="1:5">
      <c r="A1599" s="378"/>
      <c r="B1599" s="378"/>
      <c r="C1599" s="378"/>
      <c r="D1599" s="378"/>
      <c r="E1599" s="378"/>
    </row>
    <row r="1600" spans="1:5">
      <c r="A1600" s="378"/>
      <c r="B1600" s="378"/>
      <c r="C1600" s="378"/>
      <c r="D1600" s="378"/>
      <c r="E1600" s="378"/>
    </row>
    <row r="1601" spans="1:5" ht="14.25">
      <c r="A1601" s="378"/>
      <c r="B1601" s="378"/>
      <c r="C1601" s="378"/>
      <c r="D1601" s="378"/>
      <c r="E1601"/>
    </row>
    <row r="1602" spans="1:5" ht="14.25">
      <c r="A1602" s="378"/>
      <c r="B1602" s="378"/>
      <c r="C1602" s="378"/>
      <c r="D1602" s="378"/>
      <c r="E1602"/>
    </row>
    <row r="1603" spans="1:5">
      <c r="A1603" s="378"/>
      <c r="B1603" s="378"/>
      <c r="C1603" s="378"/>
      <c r="D1603" s="378"/>
      <c r="E1603" s="378"/>
    </row>
    <row r="1604" spans="1:5" ht="14.25">
      <c r="A1604" s="378"/>
      <c r="B1604" s="378"/>
      <c r="C1604" s="378"/>
      <c r="D1604" s="378"/>
      <c r="E1604"/>
    </row>
    <row r="1605" spans="1:5" ht="14.25">
      <c r="A1605" s="378"/>
      <c r="B1605" s="378"/>
      <c r="C1605" s="378"/>
      <c r="D1605" s="378"/>
      <c r="E1605"/>
    </row>
    <row r="1606" spans="1:5" ht="14.25">
      <c r="A1606" s="378"/>
      <c r="B1606" s="378"/>
      <c r="C1606" s="378"/>
      <c r="D1606" s="378"/>
      <c r="E1606"/>
    </row>
    <row r="1607" spans="1:5">
      <c r="A1607" s="378"/>
      <c r="B1607" s="378"/>
      <c r="C1607" s="378"/>
      <c r="D1607" s="378"/>
      <c r="E1607" s="378"/>
    </row>
    <row r="1608" spans="1:5" ht="14.25">
      <c r="A1608" s="378"/>
      <c r="B1608" s="378"/>
      <c r="C1608" s="378"/>
      <c r="D1608" s="378"/>
      <c r="E1608"/>
    </row>
    <row r="1609" spans="1:5" ht="14.25">
      <c r="A1609" s="378"/>
      <c r="B1609" s="378"/>
      <c r="C1609" s="378"/>
      <c r="D1609" s="378"/>
      <c r="E1609"/>
    </row>
    <row r="1610" spans="1:5" ht="14.25">
      <c r="A1610" s="378"/>
      <c r="B1610" s="378"/>
      <c r="C1610" s="378"/>
      <c r="D1610" s="378"/>
      <c r="E1610"/>
    </row>
    <row r="1611" spans="1:5" ht="14.25">
      <c r="A1611" s="378"/>
      <c r="B1611" s="378"/>
      <c r="C1611" s="378"/>
      <c r="D1611" s="378"/>
      <c r="E1611"/>
    </row>
    <row r="1612" spans="1:5" ht="14.25">
      <c r="A1612" s="378"/>
      <c r="B1612" s="378"/>
      <c r="C1612" s="378"/>
      <c r="D1612" s="378"/>
      <c r="E1612"/>
    </row>
    <row r="1613" spans="1:5" ht="14.25">
      <c r="A1613" s="378"/>
      <c r="B1613" s="378"/>
      <c r="C1613" s="378"/>
      <c r="D1613" s="378"/>
      <c r="E1613"/>
    </row>
    <row r="1614" spans="1:5">
      <c r="A1614" s="378"/>
      <c r="B1614" s="378"/>
      <c r="C1614" s="378"/>
      <c r="D1614" s="378"/>
      <c r="E1614" s="378"/>
    </row>
    <row r="1615" spans="1:5">
      <c r="A1615" s="378"/>
      <c r="B1615" s="378"/>
      <c r="C1615" s="378"/>
      <c r="D1615" s="378"/>
      <c r="E1615" s="378"/>
    </row>
    <row r="1616" spans="1:5" ht="14.25">
      <c r="A1616" s="378"/>
      <c r="B1616" s="378"/>
      <c r="C1616" s="378"/>
      <c r="D1616" s="378"/>
      <c r="E1616"/>
    </row>
    <row r="1617" spans="1:5" ht="14.25">
      <c r="A1617" s="378"/>
      <c r="B1617" s="378"/>
      <c r="C1617" s="378"/>
      <c r="D1617" s="378"/>
      <c r="E1617"/>
    </row>
    <row r="1618" spans="1:5">
      <c r="A1618" s="378"/>
      <c r="B1618" s="378"/>
      <c r="C1618" s="378"/>
      <c r="D1618" s="378"/>
      <c r="E1618" s="378"/>
    </row>
    <row r="1619" spans="1:5" ht="14.25">
      <c r="A1619" s="378"/>
      <c r="B1619" s="378"/>
      <c r="C1619" s="378"/>
      <c r="D1619" s="378"/>
      <c r="E1619"/>
    </row>
    <row r="1620" spans="1:5" ht="14.25">
      <c r="A1620" s="378"/>
      <c r="B1620" s="378"/>
      <c r="C1620" s="378"/>
      <c r="D1620" s="378"/>
      <c r="E1620"/>
    </row>
    <row r="1621" spans="1:5" ht="14.25">
      <c r="A1621" s="378"/>
      <c r="B1621" s="378"/>
      <c r="C1621" s="378"/>
      <c r="D1621" s="378"/>
      <c r="E1621"/>
    </row>
    <row r="1622" spans="1:5" ht="14.25">
      <c r="A1622" s="378"/>
      <c r="B1622" s="378"/>
      <c r="C1622" s="378"/>
      <c r="D1622" s="378"/>
      <c r="E1622"/>
    </row>
    <row r="1623" spans="1:5">
      <c r="A1623" s="378"/>
      <c r="B1623" s="378"/>
      <c r="C1623" s="378"/>
      <c r="D1623" s="378"/>
      <c r="E1623" s="378"/>
    </row>
    <row r="1624" spans="1:5">
      <c r="A1624" s="378"/>
      <c r="B1624" s="378"/>
      <c r="C1624" s="378"/>
      <c r="D1624" s="378"/>
      <c r="E1624" s="378"/>
    </row>
    <row r="1625" spans="1:5" ht="14.25">
      <c r="A1625" s="378"/>
      <c r="B1625" s="378"/>
      <c r="C1625" s="378"/>
      <c r="D1625" s="378"/>
      <c r="E1625"/>
    </row>
    <row r="1626" spans="1:5" ht="14.25">
      <c r="A1626" s="378"/>
      <c r="B1626" s="378"/>
      <c r="C1626" s="378"/>
      <c r="D1626" s="378"/>
      <c r="E1626"/>
    </row>
    <row r="1627" spans="1:5">
      <c r="A1627" s="378"/>
      <c r="B1627" s="378"/>
      <c r="C1627" s="378"/>
      <c r="D1627" s="378"/>
      <c r="E1627" s="378"/>
    </row>
    <row r="1628" spans="1:5">
      <c r="A1628" s="378"/>
      <c r="B1628" s="378"/>
      <c r="C1628" s="378"/>
      <c r="D1628" s="378"/>
      <c r="E1628" s="378"/>
    </row>
    <row r="1629" spans="1:5" ht="14.25">
      <c r="A1629" s="378"/>
      <c r="B1629" s="378"/>
      <c r="C1629" s="378"/>
      <c r="D1629" s="378"/>
      <c r="E1629"/>
    </row>
    <row r="1630" spans="1:5" ht="14.25">
      <c r="A1630" s="378"/>
      <c r="B1630" s="378"/>
      <c r="C1630" s="378"/>
      <c r="D1630" s="378"/>
      <c r="E1630"/>
    </row>
    <row r="1631" spans="1:5" ht="14.25">
      <c r="A1631" s="379"/>
      <c r="B1631"/>
      <c r="C1631"/>
      <c r="D1631"/>
      <c r="E1631"/>
    </row>
    <row r="1632" spans="1:5" ht="14.25">
      <c r="A1632" s="380"/>
      <c r="B1632"/>
      <c r="C1632"/>
      <c r="D1632"/>
      <c r="E1632"/>
    </row>
    <row r="1633" spans="1:5" ht="14.25">
      <c r="A1633" s="380"/>
      <c r="B1633"/>
      <c r="C1633"/>
      <c r="D1633"/>
      <c r="E1633"/>
    </row>
    <row r="1634" spans="1:5" ht="14.25">
      <c r="A1634" s="380"/>
      <c r="B1634"/>
      <c r="C1634"/>
      <c r="D1634"/>
      <c r="E1634"/>
    </row>
    <row r="1635" spans="1:5" ht="14.25">
      <c r="A1635" s="380"/>
      <c r="B1635"/>
      <c r="C1635"/>
      <c r="D1635"/>
      <c r="E1635"/>
    </row>
    <row r="1636" spans="1:5" ht="14.25">
      <c r="A1636" s="380"/>
      <c r="B1636"/>
      <c r="C1636"/>
      <c r="D1636"/>
      <c r="E1636"/>
    </row>
    <row r="1637" spans="1:5" ht="14.25">
      <c r="A1637" s="379"/>
      <c r="B1637"/>
      <c r="C1637"/>
      <c r="D1637"/>
      <c r="E1637"/>
    </row>
    <row r="1638" spans="1:5">
      <c r="A1638" s="381"/>
      <c r="B1638" s="381"/>
      <c r="C1638" s="381"/>
      <c r="D1638" s="381"/>
      <c r="E1638" s="381"/>
    </row>
    <row r="1639" spans="1:5">
      <c r="A1639" s="378"/>
      <c r="B1639" s="378"/>
      <c r="C1639" s="378"/>
      <c r="D1639" s="378"/>
      <c r="E1639" s="378"/>
    </row>
    <row r="1640" spans="1:5">
      <c r="A1640" s="378"/>
      <c r="B1640" s="378"/>
      <c r="C1640" s="378"/>
      <c r="D1640" s="378"/>
      <c r="E1640" s="378"/>
    </row>
    <row r="1641" spans="1:5" ht="14.25">
      <c r="A1641" s="378"/>
      <c r="B1641" s="378"/>
      <c r="C1641" s="378"/>
      <c r="D1641" s="378"/>
      <c r="E1641"/>
    </row>
    <row r="1642" spans="1:5" ht="14.25">
      <c r="A1642" s="378"/>
      <c r="B1642" s="378"/>
      <c r="C1642" s="378"/>
      <c r="D1642" s="378"/>
      <c r="E1642"/>
    </row>
    <row r="1643" spans="1:5" ht="14.25">
      <c r="A1643" s="378"/>
      <c r="B1643" s="378"/>
      <c r="C1643" s="378"/>
      <c r="D1643" s="378"/>
      <c r="E1643"/>
    </row>
    <row r="1644" spans="1:5" ht="14.25">
      <c r="A1644" s="378"/>
      <c r="B1644" s="378"/>
      <c r="C1644" s="378"/>
      <c r="D1644" s="378"/>
      <c r="E1644"/>
    </row>
    <row r="1645" spans="1:5" ht="14.25">
      <c r="A1645" s="378"/>
      <c r="B1645" s="378"/>
      <c r="C1645" s="378"/>
      <c r="D1645" s="378"/>
      <c r="E1645"/>
    </row>
    <row r="1646" spans="1:5" ht="14.25">
      <c r="A1646" s="378"/>
      <c r="B1646" s="378"/>
      <c r="C1646" s="378"/>
      <c r="D1646" s="378"/>
      <c r="E1646"/>
    </row>
    <row r="1647" spans="1:5">
      <c r="A1647" s="378"/>
      <c r="B1647" s="378"/>
      <c r="C1647" s="378"/>
      <c r="D1647" s="378"/>
      <c r="E1647" s="378"/>
    </row>
    <row r="1648" spans="1:5" ht="14.25">
      <c r="A1648" s="378"/>
      <c r="B1648" s="378"/>
      <c r="C1648" s="378"/>
      <c r="D1648" s="378"/>
      <c r="E1648"/>
    </row>
    <row r="1649" spans="1:5">
      <c r="A1649" s="378"/>
      <c r="B1649" s="378"/>
      <c r="C1649" s="378"/>
      <c r="D1649" s="378"/>
      <c r="E1649" s="378"/>
    </row>
    <row r="1650" spans="1:5">
      <c r="A1650" s="378"/>
      <c r="B1650" s="378"/>
      <c r="C1650" s="378"/>
      <c r="D1650" s="378"/>
      <c r="E1650" s="378"/>
    </row>
    <row r="1651" spans="1:5" ht="14.25">
      <c r="A1651" s="378"/>
      <c r="B1651" s="378"/>
      <c r="C1651" s="378"/>
      <c r="D1651" s="378"/>
      <c r="E1651"/>
    </row>
    <row r="1652" spans="1:5" ht="14.25">
      <c r="A1652" s="379"/>
      <c r="B1652"/>
      <c r="C1652"/>
      <c r="D1652"/>
      <c r="E1652"/>
    </row>
    <row r="1653" spans="1:5">
      <c r="A1653" s="381"/>
      <c r="B1653" s="381"/>
      <c r="C1653" s="381"/>
      <c r="D1653" s="381"/>
      <c r="E1653" s="381"/>
    </row>
    <row r="1654" spans="1:5" ht="14.25">
      <c r="A1654" s="378"/>
      <c r="B1654" s="378"/>
      <c r="C1654" s="378"/>
      <c r="D1654" s="378"/>
      <c r="E1654"/>
    </row>
    <row r="1655" spans="1:5" ht="14.25">
      <c r="A1655" s="378"/>
      <c r="B1655" s="378"/>
      <c r="C1655" s="378"/>
      <c r="D1655" s="378"/>
      <c r="E1655"/>
    </row>
    <row r="1656" spans="1:5" ht="14.25">
      <c r="A1656" s="378"/>
      <c r="B1656" s="378"/>
      <c r="C1656" s="378"/>
      <c r="D1656" s="378"/>
      <c r="E1656"/>
    </row>
    <row r="1657" spans="1:5" ht="14.25">
      <c r="A1657" s="378"/>
      <c r="B1657" s="378"/>
      <c r="C1657" s="378"/>
      <c r="D1657" s="378"/>
      <c r="E1657"/>
    </row>
    <row r="1658" spans="1:5" ht="14.25">
      <c r="A1658" s="378"/>
      <c r="B1658" s="378"/>
      <c r="C1658" s="378"/>
      <c r="D1658" s="378"/>
      <c r="E1658"/>
    </row>
    <row r="1659" spans="1:5" ht="14.25">
      <c r="A1659" s="378"/>
      <c r="B1659" s="378"/>
      <c r="C1659" s="378"/>
      <c r="D1659" s="378"/>
      <c r="E1659"/>
    </row>
    <row r="1660" spans="1:5" ht="14.25">
      <c r="A1660" s="378"/>
      <c r="B1660" s="378"/>
      <c r="C1660" s="378"/>
      <c r="D1660" s="378"/>
      <c r="E1660"/>
    </row>
    <row r="1661" spans="1:5" ht="14.25">
      <c r="A1661" s="378"/>
      <c r="B1661" s="378"/>
      <c r="C1661" s="378"/>
      <c r="D1661" s="378"/>
      <c r="E1661"/>
    </row>
    <row r="1662" spans="1:5" ht="14.25">
      <c r="A1662" s="378"/>
      <c r="B1662" s="378"/>
      <c r="C1662" s="378"/>
      <c r="D1662" s="378"/>
      <c r="E1662"/>
    </row>
    <row r="1663" spans="1:5" ht="14.25">
      <c r="A1663" s="378"/>
      <c r="B1663" s="378"/>
      <c r="C1663" s="378"/>
      <c r="D1663" s="378"/>
      <c r="E1663"/>
    </row>
    <row r="1664" spans="1:5" ht="14.25">
      <c r="A1664" s="378"/>
      <c r="B1664" s="378"/>
      <c r="C1664" s="378"/>
      <c r="D1664" s="378"/>
      <c r="E1664"/>
    </row>
    <row r="1665" spans="1:5" ht="14.25">
      <c r="A1665" s="378"/>
      <c r="B1665" s="378"/>
      <c r="C1665" s="378"/>
      <c r="D1665" s="378"/>
      <c r="E1665"/>
    </row>
    <row r="1666" spans="1:5" ht="14.25">
      <c r="A1666" s="378"/>
      <c r="B1666" s="378"/>
      <c r="C1666" s="378"/>
      <c r="D1666" s="378"/>
      <c r="E1666"/>
    </row>
    <row r="1667" spans="1:5" ht="14.25">
      <c r="A1667" s="378"/>
      <c r="B1667" s="378"/>
      <c r="C1667" s="378"/>
      <c r="D1667" s="378"/>
      <c r="E1667"/>
    </row>
    <row r="1668" spans="1:5" ht="14.25">
      <c r="A1668" s="378"/>
      <c r="B1668" s="378"/>
      <c r="C1668" s="378"/>
      <c r="D1668" s="378"/>
      <c r="E1668"/>
    </row>
    <row r="1669" spans="1:5" ht="14.25">
      <c r="A1669" s="378"/>
      <c r="B1669" s="378"/>
      <c r="C1669" s="378"/>
      <c r="D1669" s="378"/>
      <c r="E1669"/>
    </row>
    <row r="1670" spans="1:5" ht="14.25">
      <c r="A1670" s="378"/>
      <c r="B1670" s="378"/>
      <c r="C1670" s="378"/>
      <c r="D1670" s="378"/>
      <c r="E1670"/>
    </row>
    <row r="1671" spans="1:5" ht="14.25">
      <c r="A1671" s="378"/>
      <c r="B1671" s="378"/>
      <c r="C1671" s="378"/>
      <c r="D1671" s="378"/>
      <c r="E1671"/>
    </row>
    <row r="1672" spans="1:5" ht="14.25">
      <c r="A1672" s="378"/>
      <c r="B1672" s="378"/>
      <c r="C1672" s="378"/>
      <c r="D1672" s="378"/>
      <c r="E1672"/>
    </row>
    <row r="1673" spans="1:5" ht="14.25">
      <c r="A1673" s="378"/>
      <c r="B1673" s="378"/>
      <c r="C1673" s="378"/>
      <c r="D1673" s="378"/>
      <c r="E1673"/>
    </row>
    <row r="1674" spans="1:5" ht="14.25">
      <c r="A1674" s="378"/>
      <c r="B1674" s="378"/>
      <c r="C1674" s="378"/>
      <c r="D1674" s="378"/>
      <c r="E1674"/>
    </row>
    <row r="1675" spans="1:5" ht="14.25">
      <c r="A1675" s="378"/>
      <c r="B1675" s="378"/>
      <c r="C1675" s="378"/>
      <c r="D1675" s="378"/>
      <c r="E1675"/>
    </row>
    <row r="1676" spans="1:5" ht="14.25">
      <c r="A1676" s="378"/>
      <c r="B1676" s="378"/>
      <c r="C1676" s="378"/>
      <c r="D1676" s="378"/>
      <c r="E1676"/>
    </row>
    <row r="1677" spans="1:5" ht="14.25">
      <c r="A1677" s="378"/>
      <c r="B1677" s="378"/>
      <c r="C1677" s="378"/>
      <c r="D1677" s="378"/>
      <c r="E1677"/>
    </row>
    <row r="1678" spans="1:5" ht="14.25">
      <c r="A1678" s="378"/>
      <c r="B1678" s="378"/>
      <c r="C1678" s="378"/>
      <c r="D1678" s="378"/>
      <c r="E1678"/>
    </row>
    <row r="1679" spans="1:5" ht="14.25">
      <c r="A1679" s="378"/>
      <c r="B1679" s="378"/>
      <c r="C1679" s="378"/>
      <c r="D1679" s="378"/>
      <c r="E1679"/>
    </row>
    <row r="1680" spans="1:5" ht="14.25">
      <c r="A1680" s="378"/>
      <c r="B1680" s="378"/>
      <c r="C1680" s="378"/>
      <c r="D1680" s="378"/>
      <c r="E1680"/>
    </row>
    <row r="1681" spans="1:5" ht="14.25">
      <c r="A1681" s="378"/>
      <c r="B1681" s="378"/>
      <c r="C1681" s="378"/>
      <c r="D1681" s="378"/>
      <c r="E1681"/>
    </row>
    <row r="1682" spans="1:5" ht="14.25">
      <c r="A1682" s="378"/>
      <c r="B1682" s="378"/>
      <c r="C1682" s="378"/>
      <c r="D1682" s="378"/>
      <c r="E1682"/>
    </row>
    <row r="1683" spans="1:5" ht="14.25">
      <c r="A1683" s="378"/>
      <c r="B1683" s="378"/>
      <c r="C1683" s="378"/>
      <c r="D1683" s="378"/>
      <c r="E1683"/>
    </row>
    <row r="1684" spans="1:5" ht="14.25">
      <c r="A1684" s="378"/>
      <c r="B1684" s="378"/>
      <c r="C1684" s="378"/>
      <c r="D1684" s="378"/>
      <c r="E1684"/>
    </row>
    <row r="1685" spans="1:5" ht="14.25">
      <c r="A1685" s="379"/>
      <c r="B1685"/>
      <c r="C1685"/>
      <c r="D1685"/>
      <c r="E1685"/>
    </row>
    <row r="1686" spans="1:5" ht="14.25">
      <c r="A1686" s="380"/>
      <c r="B1686"/>
      <c r="C1686"/>
      <c r="D1686"/>
      <c r="E1686"/>
    </row>
    <row r="1687" spans="1:5" ht="14.25">
      <c r="A1687" s="380"/>
      <c r="B1687"/>
      <c r="C1687"/>
      <c r="D1687"/>
      <c r="E1687"/>
    </row>
    <row r="1688" spans="1:5" ht="14.25">
      <c r="A1688" s="380"/>
      <c r="B1688"/>
      <c r="C1688"/>
      <c r="D1688"/>
      <c r="E1688"/>
    </row>
    <row r="1689" spans="1:5" ht="14.25">
      <c r="A1689" s="380"/>
      <c r="B1689"/>
      <c r="C1689"/>
      <c r="D1689"/>
      <c r="E1689"/>
    </row>
    <row r="1690" spans="1:5" ht="14.25">
      <c r="A1690" s="380"/>
      <c r="B1690"/>
      <c r="C1690"/>
      <c r="D1690"/>
      <c r="E1690"/>
    </row>
    <row r="1691" spans="1:5" ht="14.25">
      <c r="A1691" s="379"/>
      <c r="B1691"/>
      <c r="C1691"/>
      <c r="D1691"/>
      <c r="E1691"/>
    </row>
    <row r="1692" spans="1:5">
      <c r="A1692" s="381"/>
      <c r="B1692" s="381"/>
      <c r="C1692" s="381"/>
      <c r="D1692" s="381"/>
      <c r="E1692" s="381"/>
    </row>
    <row r="1693" spans="1:5" ht="14.25">
      <c r="A1693" s="378"/>
      <c r="B1693" s="378"/>
      <c r="C1693" s="378"/>
      <c r="D1693" s="378"/>
      <c r="E1693"/>
    </row>
    <row r="1694" spans="1:5" ht="14.25">
      <c r="A1694" s="379"/>
      <c r="B1694"/>
      <c r="C1694"/>
      <c r="D1694"/>
      <c r="E1694"/>
    </row>
    <row r="1695" spans="1:5">
      <c r="A1695" s="381"/>
      <c r="B1695" s="381"/>
      <c r="C1695" s="381"/>
      <c r="D1695" s="381"/>
      <c r="E1695" s="381"/>
    </row>
    <row r="1696" spans="1:5" ht="14.25">
      <c r="A1696" s="378"/>
      <c r="B1696" s="378"/>
      <c r="C1696" s="378"/>
      <c r="D1696" s="378"/>
      <c r="E1696"/>
    </row>
  </sheetData>
  <mergeCells count="47">
    <mergeCell ref="A55:F55"/>
    <mergeCell ref="A60:F60"/>
    <mergeCell ref="A106:F106"/>
    <mergeCell ref="A159:F159"/>
    <mergeCell ref="A207:F207"/>
    <mergeCell ref="A214:F214"/>
    <mergeCell ref="A268:F268"/>
    <mergeCell ref="A330:F330"/>
    <mergeCell ref="A376:F376"/>
    <mergeCell ref="A415:F415"/>
    <mergeCell ref="A455:F455"/>
    <mergeCell ref="A526:F526"/>
    <mergeCell ref="A574:F574"/>
    <mergeCell ref="A629:F629"/>
    <mergeCell ref="A686:F686"/>
    <mergeCell ref="A733:F733"/>
    <mergeCell ref="A747:F747"/>
    <mergeCell ref="A751:F751"/>
    <mergeCell ref="A809:F809"/>
    <mergeCell ref="A828:F828"/>
    <mergeCell ref="A866:F866"/>
    <mergeCell ref="A869:F869"/>
    <mergeCell ref="A872:F872"/>
    <mergeCell ref="A933:F933"/>
    <mergeCell ref="A950:F950"/>
    <mergeCell ref="A1095:F1095"/>
    <mergeCell ref="A953:F953"/>
    <mergeCell ref="A971:F971"/>
    <mergeCell ref="A976:F976"/>
    <mergeCell ref="A983:F983"/>
    <mergeCell ref="A1033:F1033"/>
    <mergeCell ref="C1:E1"/>
    <mergeCell ref="A1523:F1523"/>
    <mergeCell ref="A1364:F1364"/>
    <mergeCell ref="A1414:F1414"/>
    <mergeCell ref="A1470:F1470"/>
    <mergeCell ref="A1488:F1488"/>
    <mergeCell ref="A1518:F1518"/>
    <mergeCell ref="A1133:F1133"/>
    <mergeCell ref="A1186:F1186"/>
    <mergeCell ref="A1223:F1223"/>
    <mergeCell ref="A1260:F1260"/>
    <mergeCell ref="A1315:F1315"/>
    <mergeCell ref="A1036:F1036"/>
    <mergeCell ref="A1040:F1040"/>
    <mergeCell ref="A1060:F1060"/>
    <mergeCell ref="A1080:F108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>
    <tabColor theme="0"/>
  </sheetPr>
  <dimension ref="A1:XFC1564"/>
  <sheetViews>
    <sheetView workbookViewId="0">
      <pane ySplit="2" topLeftCell="A24" activePane="bottomLeft" state="frozen"/>
      <selection pane="bottomLeft" activeCell="A37" sqref="A37"/>
    </sheetView>
  </sheetViews>
  <sheetFormatPr defaultColWidth="0" defaultRowHeight="11.25"/>
  <cols>
    <col min="1" max="1" width="20.625" style="149" customWidth="1"/>
    <col min="2" max="2" width="40.625" style="12" customWidth="1"/>
    <col min="3" max="3" width="5.625" style="149" customWidth="1"/>
    <col min="4" max="4" width="15.625" style="153" customWidth="1"/>
    <col min="5" max="16382" width="21.75" style="12" hidden="1"/>
    <col min="16383" max="16383" width="3.625" style="12" hidden="1" customWidth="1"/>
    <col min="16384" max="16384" width="5.5" style="12" hidden="1" customWidth="1"/>
  </cols>
  <sheetData>
    <row r="1" spans="1:5" ht="11.25" customHeight="1">
      <c r="A1" s="146" t="s">
        <v>991</v>
      </c>
      <c r="B1" s="147">
        <v>44713</v>
      </c>
      <c r="C1" s="411" t="s">
        <v>1281</v>
      </c>
      <c r="D1" s="411"/>
    </row>
    <row r="2" spans="1:5">
      <c r="A2" s="140" t="s">
        <v>1004</v>
      </c>
      <c r="B2" s="140" t="s">
        <v>81</v>
      </c>
      <c r="C2" s="140" t="s">
        <v>19</v>
      </c>
      <c r="D2" s="148" t="s">
        <v>996</v>
      </c>
    </row>
    <row r="3" spans="1:5" ht="15">
      <c r="A3" s="213">
        <v>1</v>
      </c>
      <c r="B3" s="351" t="s">
        <v>1368</v>
      </c>
      <c r="C3" s="352"/>
      <c r="D3" s="352"/>
      <c r="E3" s="212"/>
    </row>
    <row r="4" spans="1:5" ht="15">
      <c r="A4" s="213">
        <v>101</v>
      </c>
      <c r="B4" s="351" t="s">
        <v>1369</v>
      </c>
      <c r="C4" s="352"/>
      <c r="D4" s="352"/>
      <c r="E4" s="353"/>
    </row>
    <row r="5" spans="1:5" ht="28.5">
      <c r="A5" s="214">
        <v>10101</v>
      </c>
      <c r="B5" s="214" t="s">
        <v>1249</v>
      </c>
      <c r="C5" s="215" t="s">
        <v>5</v>
      </c>
      <c r="D5" s="216">
        <v>7</v>
      </c>
      <c r="E5" s="353"/>
    </row>
    <row r="6" spans="1:5" ht="15">
      <c r="A6" s="214">
        <v>10106</v>
      </c>
      <c r="B6" s="214" t="s">
        <v>1250</v>
      </c>
      <c r="C6" s="215" t="s">
        <v>5</v>
      </c>
      <c r="D6" s="216">
        <v>8.3000000000000007</v>
      </c>
      <c r="E6" s="212"/>
    </row>
    <row r="7" spans="1:5" ht="28.5">
      <c r="A7" s="214">
        <v>10108</v>
      </c>
      <c r="B7" s="214" t="s">
        <v>1251</v>
      </c>
      <c r="C7" s="215" t="s">
        <v>5</v>
      </c>
      <c r="D7" s="216">
        <v>8.3000000000000007</v>
      </c>
      <c r="E7" s="353"/>
    </row>
    <row r="8" spans="1:5" ht="15">
      <c r="A8" s="214">
        <v>10111</v>
      </c>
      <c r="B8" s="214" t="s">
        <v>1252</v>
      </c>
      <c r="C8" s="215" t="s">
        <v>5</v>
      </c>
      <c r="D8" s="216">
        <v>8.3000000000000007</v>
      </c>
      <c r="E8" s="353"/>
    </row>
    <row r="9" spans="1:5" ht="14.25">
      <c r="A9" s="214">
        <v>10115</v>
      </c>
      <c r="B9" s="214" t="s">
        <v>1253</v>
      </c>
      <c r="C9" s="215" t="s">
        <v>5</v>
      </c>
      <c r="D9" s="216">
        <v>8.3000000000000007</v>
      </c>
      <c r="E9" s="217"/>
    </row>
    <row r="10" spans="1:5" ht="28.5">
      <c r="A10" s="214">
        <v>10117</v>
      </c>
      <c r="B10" s="214" t="s">
        <v>1254</v>
      </c>
      <c r="C10" s="215" t="s">
        <v>5</v>
      </c>
      <c r="D10" s="216">
        <v>15.75</v>
      </c>
      <c r="E10" s="217"/>
    </row>
    <row r="11" spans="1:5" ht="14.25">
      <c r="A11" s="214">
        <v>10118</v>
      </c>
      <c r="B11" s="214" t="s">
        <v>1255</v>
      </c>
      <c r="C11" s="215" t="s">
        <v>5</v>
      </c>
      <c r="D11" s="216">
        <v>8.3000000000000007</v>
      </c>
      <c r="E11" s="217"/>
    </row>
    <row r="12" spans="1:5" ht="14.25">
      <c r="A12" s="214">
        <v>10121</v>
      </c>
      <c r="B12" s="214" t="s">
        <v>1256</v>
      </c>
      <c r="C12" s="215" t="s">
        <v>5</v>
      </c>
      <c r="D12" s="216">
        <v>8.3000000000000007</v>
      </c>
      <c r="E12" s="217"/>
    </row>
    <row r="13" spans="1:5" ht="28.5">
      <c r="A13" s="214">
        <v>10124</v>
      </c>
      <c r="B13" s="214" t="s">
        <v>1257</v>
      </c>
      <c r="C13" s="215" t="s">
        <v>5</v>
      </c>
      <c r="D13" s="216">
        <v>8.3000000000000007</v>
      </c>
      <c r="E13" s="217"/>
    </row>
    <row r="14" spans="1:5" ht="14.25">
      <c r="A14" s="214">
        <v>10128</v>
      </c>
      <c r="B14" s="214" t="s">
        <v>1258</v>
      </c>
      <c r="C14" s="215" t="s">
        <v>5</v>
      </c>
      <c r="D14" s="216">
        <v>8.3000000000000007</v>
      </c>
      <c r="E14" s="217"/>
    </row>
    <row r="15" spans="1:5" ht="14.25">
      <c r="A15" s="214">
        <v>10130</v>
      </c>
      <c r="B15" s="214" t="s">
        <v>1259</v>
      </c>
      <c r="C15" s="215" t="s">
        <v>5</v>
      </c>
      <c r="D15" s="216">
        <v>12.66</v>
      </c>
      <c r="E15" s="217"/>
    </row>
    <row r="16" spans="1:5" ht="14.25">
      <c r="A16" s="214">
        <v>10132</v>
      </c>
      <c r="B16" s="214" t="s">
        <v>3517</v>
      </c>
      <c r="C16" s="215" t="s">
        <v>5</v>
      </c>
      <c r="D16" s="216">
        <v>49.58</v>
      </c>
      <c r="E16" s="217"/>
    </row>
    <row r="17" spans="1:5" ht="14.25">
      <c r="A17" s="214">
        <v>10138</v>
      </c>
      <c r="B17" s="214" t="s">
        <v>1260</v>
      </c>
      <c r="C17" s="215" t="s">
        <v>5</v>
      </c>
      <c r="D17" s="216">
        <v>8.3000000000000007</v>
      </c>
      <c r="E17" s="217"/>
    </row>
    <row r="18" spans="1:5" ht="14.25">
      <c r="A18" s="214">
        <v>10139</v>
      </c>
      <c r="B18" s="214" t="s">
        <v>1261</v>
      </c>
      <c r="C18" s="215" t="s">
        <v>5</v>
      </c>
      <c r="D18" s="216">
        <v>8.3000000000000007</v>
      </c>
      <c r="E18" s="217"/>
    </row>
    <row r="19" spans="1:5" ht="14.25">
      <c r="A19" s="214">
        <v>10140</v>
      </c>
      <c r="B19" s="214" t="s">
        <v>1262</v>
      </c>
      <c r="C19" s="215" t="s">
        <v>5</v>
      </c>
      <c r="D19" s="216">
        <v>8.3000000000000007</v>
      </c>
      <c r="E19" s="217"/>
    </row>
    <row r="20" spans="1:5" ht="28.5">
      <c r="A20" s="214">
        <v>10146</v>
      </c>
      <c r="B20" s="214" t="s">
        <v>1263</v>
      </c>
      <c r="C20" s="215" t="s">
        <v>5</v>
      </c>
      <c r="D20" s="216">
        <v>6.16</v>
      </c>
      <c r="E20" s="217"/>
    </row>
    <row r="21" spans="1:5" ht="14.25">
      <c r="A21" s="214">
        <v>10147</v>
      </c>
      <c r="B21" s="214" t="s">
        <v>3518</v>
      </c>
      <c r="C21" s="215" t="s">
        <v>5</v>
      </c>
      <c r="D21" s="216">
        <v>8.3000000000000007</v>
      </c>
      <c r="E21" s="217"/>
    </row>
    <row r="22" spans="1:5" ht="14.25">
      <c r="A22" s="214">
        <v>10150</v>
      </c>
      <c r="B22" s="214" t="s">
        <v>1264</v>
      </c>
      <c r="C22" s="215" t="s">
        <v>5</v>
      </c>
      <c r="D22" s="216">
        <v>8.3000000000000007</v>
      </c>
      <c r="E22" s="217"/>
    </row>
    <row r="23" spans="1:5" ht="15">
      <c r="A23" s="213">
        <v>102</v>
      </c>
      <c r="B23" s="351" t="s">
        <v>1370</v>
      </c>
      <c r="C23" s="352"/>
      <c r="D23" s="352"/>
      <c r="E23" s="217"/>
    </row>
    <row r="24" spans="1:5" ht="28.5">
      <c r="A24" s="214">
        <v>10209</v>
      </c>
      <c r="B24" s="214" t="s">
        <v>83</v>
      </c>
      <c r="C24" s="215" t="s">
        <v>5</v>
      </c>
      <c r="D24" s="216">
        <v>13.33</v>
      </c>
      <c r="E24" s="217"/>
    </row>
    <row r="25" spans="1:5" ht="14.25">
      <c r="A25" s="214">
        <v>10233</v>
      </c>
      <c r="B25" s="214" t="s">
        <v>1265</v>
      </c>
      <c r="C25" s="215" t="s">
        <v>5</v>
      </c>
      <c r="D25" s="216">
        <v>4.91</v>
      </c>
      <c r="E25" s="217"/>
    </row>
    <row r="26" spans="1:5" ht="14.25">
      <c r="A26" s="214">
        <v>10235</v>
      </c>
      <c r="B26" s="214" t="s">
        <v>1266</v>
      </c>
      <c r="C26" s="215" t="s">
        <v>5</v>
      </c>
      <c r="D26" s="216">
        <v>4.91</v>
      </c>
      <c r="E26" s="217"/>
    </row>
    <row r="27" spans="1:5" ht="15">
      <c r="A27" s="214">
        <v>10237</v>
      </c>
      <c r="B27" s="214" t="s">
        <v>3519</v>
      </c>
      <c r="C27" s="215" t="s">
        <v>5</v>
      </c>
      <c r="D27" s="216">
        <v>11.26</v>
      </c>
      <c r="E27" s="353"/>
    </row>
    <row r="28" spans="1:5" ht="28.5">
      <c r="A28" s="214">
        <v>10260</v>
      </c>
      <c r="B28" s="214" t="s">
        <v>1267</v>
      </c>
      <c r="C28" s="215" t="s">
        <v>5</v>
      </c>
      <c r="D28" s="216">
        <v>6.47</v>
      </c>
      <c r="E28" s="217"/>
    </row>
    <row r="29" spans="1:5" ht="28.5">
      <c r="A29" s="214">
        <v>10278</v>
      </c>
      <c r="B29" s="214" t="s">
        <v>1268</v>
      </c>
      <c r="C29" s="215" t="s">
        <v>5</v>
      </c>
      <c r="D29" s="216">
        <v>12.66</v>
      </c>
      <c r="E29" s="217"/>
    </row>
    <row r="30" spans="1:5" ht="28.5">
      <c r="A30" s="214">
        <v>10281</v>
      </c>
      <c r="B30" s="214" t="s">
        <v>3520</v>
      </c>
      <c r="C30" s="215" t="s">
        <v>5</v>
      </c>
      <c r="D30" s="216">
        <v>7.13</v>
      </c>
      <c r="E30" s="217"/>
    </row>
    <row r="31" spans="1:5" ht="14.25">
      <c r="A31" s="214">
        <v>10282</v>
      </c>
      <c r="B31" s="214" t="s">
        <v>3521</v>
      </c>
      <c r="C31" s="215" t="s">
        <v>5</v>
      </c>
      <c r="D31" s="216">
        <v>11.21</v>
      </c>
      <c r="E31" s="217"/>
    </row>
    <row r="32" spans="1:5" ht="14.25">
      <c r="A32" s="354"/>
      <c r="B32" s="355"/>
      <c r="C32" s="355"/>
      <c r="D32" s="355"/>
      <c r="E32" s="217"/>
    </row>
    <row r="33" spans="1:5" ht="15">
      <c r="A33" s="351" t="s">
        <v>1371</v>
      </c>
      <c r="B33" s="352"/>
      <c r="C33" s="352"/>
      <c r="D33" s="352"/>
      <c r="E33" s="217"/>
    </row>
    <row r="34" spans="1:5" ht="14.25">
      <c r="A34" s="354"/>
      <c r="B34" s="355"/>
      <c r="C34" s="355"/>
      <c r="D34" s="355"/>
      <c r="E34" s="217"/>
    </row>
    <row r="35" spans="1:5" ht="15">
      <c r="A35" s="211" t="s">
        <v>1364</v>
      </c>
      <c r="B35" s="211" t="s">
        <v>1365</v>
      </c>
      <c r="C35" s="212" t="s">
        <v>1366</v>
      </c>
      <c r="D35" s="212" t="s">
        <v>1367</v>
      </c>
      <c r="E35" s="218"/>
    </row>
    <row r="36" spans="1:5" ht="15">
      <c r="A36" s="213">
        <v>2</v>
      </c>
      <c r="B36" s="351" t="s">
        <v>1372</v>
      </c>
      <c r="C36" s="352"/>
      <c r="D36" s="352"/>
      <c r="E36" s="356"/>
    </row>
    <row r="37" spans="1:5" ht="15">
      <c r="A37" s="213">
        <v>203</v>
      </c>
      <c r="B37" s="351" t="s">
        <v>1373</v>
      </c>
      <c r="C37" s="352"/>
      <c r="D37" s="352"/>
      <c r="E37" s="353"/>
    </row>
    <row r="38" spans="1:5" ht="28.5">
      <c r="A38" s="214">
        <v>20356</v>
      </c>
      <c r="B38" s="214" t="s">
        <v>84</v>
      </c>
      <c r="C38" s="215" t="s">
        <v>2</v>
      </c>
      <c r="D38" s="216">
        <v>70.709999999999994</v>
      </c>
      <c r="E38" s="356"/>
    </row>
    <row r="39" spans="1:5" ht="15">
      <c r="A39" s="213">
        <v>204</v>
      </c>
      <c r="B39" s="351" t="s">
        <v>1374</v>
      </c>
      <c r="C39" s="352"/>
      <c r="D39" s="352"/>
      <c r="E39" s="212"/>
    </row>
    <row r="40" spans="1:5" ht="28.5">
      <c r="A40" s="214">
        <v>20416</v>
      </c>
      <c r="B40" s="214" t="s">
        <v>5994</v>
      </c>
      <c r="C40" s="215" t="s">
        <v>7</v>
      </c>
      <c r="D40" s="216">
        <v>506.6</v>
      </c>
      <c r="E40" s="353"/>
    </row>
    <row r="41" spans="1:5" ht="15">
      <c r="A41" s="214">
        <v>20437</v>
      </c>
      <c r="B41" s="214" t="s">
        <v>3522</v>
      </c>
      <c r="C41" s="215" t="s">
        <v>3</v>
      </c>
      <c r="D41" s="216">
        <v>67.98</v>
      </c>
      <c r="E41" s="353"/>
    </row>
    <row r="42" spans="1:5" ht="14.25">
      <c r="A42" s="214">
        <v>20463</v>
      </c>
      <c r="B42" s="214" t="s">
        <v>85</v>
      </c>
      <c r="C42" s="215" t="s">
        <v>3</v>
      </c>
      <c r="D42" s="216">
        <v>6.62</v>
      </c>
      <c r="E42" s="217"/>
    </row>
    <row r="43" spans="1:5" ht="15">
      <c r="A43" s="214">
        <v>20468</v>
      </c>
      <c r="B43" s="214" t="s">
        <v>86</v>
      </c>
      <c r="C43" s="215" t="s">
        <v>3</v>
      </c>
      <c r="D43" s="216">
        <v>12.44</v>
      </c>
      <c r="E43" s="353"/>
    </row>
    <row r="44" spans="1:5" ht="15">
      <c r="A44" s="213">
        <v>205</v>
      </c>
      <c r="B44" s="351" t="s">
        <v>1375</v>
      </c>
      <c r="C44" s="352"/>
      <c r="D44" s="352"/>
      <c r="E44" s="217"/>
    </row>
    <row r="45" spans="1:5" ht="14.25">
      <c r="A45" s="214">
        <v>20503</v>
      </c>
      <c r="B45" s="214" t="s">
        <v>87</v>
      </c>
      <c r="C45" s="215" t="s">
        <v>7</v>
      </c>
      <c r="D45" s="216">
        <v>124.64</v>
      </c>
      <c r="E45" s="217"/>
    </row>
    <row r="46" spans="1:5" ht="14.25">
      <c r="A46" s="214">
        <v>20505</v>
      </c>
      <c r="B46" s="214" t="s">
        <v>88</v>
      </c>
      <c r="C46" s="215" t="s">
        <v>3</v>
      </c>
      <c r="D46" s="216">
        <v>0.8</v>
      </c>
      <c r="E46" s="217"/>
    </row>
    <row r="47" spans="1:5" ht="14.25">
      <c r="A47" s="214">
        <v>20508</v>
      </c>
      <c r="B47" s="214" t="s">
        <v>89</v>
      </c>
      <c r="C47" s="215" t="s">
        <v>3</v>
      </c>
      <c r="D47" s="216">
        <v>0.6</v>
      </c>
      <c r="E47" s="217"/>
    </row>
    <row r="48" spans="1:5" ht="15">
      <c r="A48" s="214">
        <v>20509</v>
      </c>
      <c r="B48" s="214" t="s">
        <v>90</v>
      </c>
      <c r="C48" s="215" t="s">
        <v>3</v>
      </c>
      <c r="D48" s="216">
        <v>5.47</v>
      </c>
      <c r="E48" s="353"/>
    </row>
    <row r="49" spans="1:5" ht="14.25">
      <c r="A49" s="214">
        <v>20510</v>
      </c>
      <c r="B49" s="214" t="s">
        <v>91</v>
      </c>
      <c r="C49" s="215" t="s">
        <v>3</v>
      </c>
      <c r="D49" s="216">
        <v>0.66</v>
      </c>
      <c r="E49" s="217"/>
    </row>
    <row r="50" spans="1:5" ht="28.5">
      <c r="A50" s="214">
        <v>20514</v>
      </c>
      <c r="B50" s="214" t="s">
        <v>5995</v>
      </c>
      <c r="C50" s="215" t="s">
        <v>7</v>
      </c>
      <c r="D50" s="216">
        <v>470.51</v>
      </c>
      <c r="E50" s="217"/>
    </row>
    <row r="51" spans="1:5" ht="14.25">
      <c r="A51" s="214">
        <v>20517</v>
      </c>
      <c r="B51" s="214" t="s">
        <v>92</v>
      </c>
      <c r="C51" s="215" t="s">
        <v>7</v>
      </c>
      <c r="D51" s="216">
        <v>136.44999999999999</v>
      </c>
      <c r="E51" s="217"/>
    </row>
    <row r="52" spans="1:5" ht="14.25">
      <c r="A52" s="214">
        <v>20518</v>
      </c>
      <c r="B52" s="214" t="s">
        <v>94</v>
      </c>
      <c r="C52" s="215" t="s">
        <v>7</v>
      </c>
      <c r="D52" s="216">
        <v>136.44999999999999</v>
      </c>
      <c r="E52" s="217"/>
    </row>
    <row r="53" spans="1:5" ht="14.25">
      <c r="A53" s="214">
        <v>20519</v>
      </c>
      <c r="B53" s="214" t="s">
        <v>95</v>
      </c>
      <c r="C53" s="215" t="s">
        <v>7</v>
      </c>
      <c r="D53" s="216">
        <v>136.44999999999999</v>
      </c>
      <c r="E53" s="217"/>
    </row>
    <row r="54" spans="1:5" ht="14.25">
      <c r="A54" s="214">
        <v>20520</v>
      </c>
      <c r="B54" s="214" t="s">
        <v>96</v>
      </c>
      <c r="C54" s="215" t="s">
        <v>7</v>
      </c>
      <c r="D54" s="216">
        <v>136.44999999999999</v>
      </c>
      <c r="E54" s="217"/>
    </row>
    <row r="55" spans="1:5" ht="14.25">
      <c r="A55" s="214">
        <v>20521</v>
      </c>
      <c r="B55" s="214" t="s">
        <v>97</v>
      </c>
      <c r="C55" s="215" t="s">
        <v>7</v>
      </c>
      <c r="D55" s="216">
        <v>119.9</v>
      </c>
      <c r="E55" s="217"/>
    </row>
    <row r="56" spans="1:5" ht="14.25">
      <c r="A56" s="214">
        <v>20522</v>
      </c>
      <c r="B56" s="214" t="s">
        <v>98</v>
      </c>
      <c r="C56" s="215" t="s">
        <v>7</v>
      </c>
      <c r="D56" s="216">
        <v>183.87</v>
      </c>
      <c r="E56" s="217"/>
    </row>
    <row r="57" spans="1:5" ht="14.25">
      <c r="A57" s="214">
        <v>20524</v>
      </c>
      <c r="B57" s="214" t="s">
        <v>99</v>
      </c>
      <c r="C57" s="215" t="s">
        <v>7</v>
      </c>
      <c r="D57" s="216">
        <v>94</v>
      </c>
      <c r="E57" s="217"/>
    </row>
    <row r="58" spans="1:5" ht="14.25">
      <c r="A58" s="214">
        <v>20553</v>
      </c>
      <c r="B58" s="214" t="s">
        <v>100</v>
      </c>
      <c r="C58" s="215" t="s">
        <v>7</v>
      </c>
      <c r="D58" s="216">
        <v>136.44999999999999</v>
      </c>
      <c r="E58" s="217"/>
    </row>
    <row r="59" spans="1:5" ht="14.25">
      <c r="A59" s="214">
        <v>20554</v>
      </c>
      <c r="B59" s="214" t="s">
        <v>101</v>
      </c>
      <c r="C59" s="215" t="s">
        <v>7</v>
      </c>
      <c r="D59" s="216">
        <v>55</v>
      </c>
      <c r="E59" s="217"/>
    </row>
    <row r="60" spans="1:5" ht="28.5">
      <c r="A60" s="214">
        <v>20567</v>
      </c>
      <c r="B60" s="214" t="s">
        <v>5996</v>
      </c>
      <c r="C60" s="215" t="s">
        <v>7</v>
      </c>
      <c r="D60" s="216">
        <v>489.3</v>
      </c>
      <c r="E60" s="217"/>
    </row>
    <row r="61" spans="1:5" ht="14.25">
      <c r="A61" s="214">
        <v>20571</v>
      </c>
      <c r="B61" s="214" t="s">
        <v>102</v>
      </c>
      <c r="C61" s="215" t="s">
        <v>7</v>
      </c>
      <c r="D61" s="216">
        <v>136.44999999999999</v>
      </c>
      <c r="E61" s="217"/>
    </row>
    <row r="62" spans="1:5" ht="28.5">
      <c r="A62" s="214">
        <v>20572</v>
      </c>
      <c r="B62" s="214" t="s">
        <v>103</v>
      </c>
      <c r="C62" s="215" t="s">
        <v>3</v>
      </c>
      <c r="D62" s="216">
        <v>4.38</v>
      </c>
      <c r="E62" s="217"/>
    </row>
    <row r="63" spans="1:5" ht="14.25">
      <c r="A63" s="214">
        <v>20578</v>
      </c>
      <c r="B63" s="214" t="s">
        <v>104</v>
      </c>
      <c r="C63" s="215" t="s">
        <v>7</v>
      </c>
      <c r="D63" s="216">
        <v>152.13999999999999</v>
      </c>
      <c r="E63" s="217"/>
    </row>
    <row r="64" spans="1:5" ht="14.25">
      <c r="A64" s="214">
        <v>20580</v>
      </c>
      <c r="B64" s="214" t="s">
        <v>105</v>
      </c>
      <c r="C64" s="215" t="s">
        <v>7</v>
      </c>
      <c r="D64" s="216">
        <v>100</v>
      </c>
      <c r="E64" s="217"/>
    </row>
    <row r="65" spans="1:5" ht="28.5">
      <c r="A65" s="214">
        <v>20584</v>
      </c>
      <c r="B65" s="214" t="s">
        <v>106</v>
      </c>
      <c r="C65" s="215" t="s">
        <v>3</v>
      </c>
      <c r="D65" s="216">
        <v>2.08</v>
      </c>
      <c r="E65" s="217"/>
    </row>
    <row r="66" spans="1:5" ht="14.25">
      <c r="A66" s="214">
        <v>20588</v>
      </c>
      <c r="B66" s="214" t="s">
        <v>107</v>
      </c>
      <c r="C66" s="215" t="s">
        <v>3</v>
      </c>
      <c r="D66" s="216">
        <v>6.62</v>
      </c>
      <c r="E66" s="217"/>
    </row>
    <row r="67" spans="1:5" ht="15">
      <c r="A67" s="213">
        <v>207</v>
      </c>
      <c r="B67" s="351" t="s">
        <v>1375</v>
      </c>
      <c r="C67" s="352"/>
      <c r="D67" s="352"/>
      <c r="E67" s="217"/>
    </row>
    <row r="68" spans="1:5" ht="42.75">
      <c r="A68" s="214">
        <v>20732</v>
      </c>
      <c r="B68" s="214" t="s">
        <v>108</v>
      </c>
      <c r="C68" s="215" t="s">
        <v>3</v>
      </c>
      <c r="D68" s="216">
        <v>1.99</v>
      </c>
      <c r="E68" s="217"/>
    </row>
    <row r="69" spans="1:5" ht="28.5">
      <c r="A69" s="214">
        <v>20746</v>
      </c>
      <c r="B69" s="214" t="s">
        <v>109</v>
      </c>
      <c r="C69" s="215" t="s">
        <v>3</v>
      </c>
      <c r="D69" s="216">
        <v>8.6</v>
      </c>
      <c r="E69" s="217"/>
    </row>
    <row r="70" spans="1:5" ht="15">
      <c r="A70" s="213">
        <v>209</v>
      </c>
      <c r="B70" s="351" t="s">
        <v>1376</v>
      </c>
      <c r="C70" s="352"/>
      <c r="D70" s="352"/>
      <c r="E70" s="217"/>
    </row>
    <row r="71" spans="1:5" ht="28.5">
      <c r="A71" s="214">
        <v>20910</v>
      </c>
      <c r="B71" s="214" t="s">
        <v>110</v>
      </c>
      <c r="C71" s="215" t="s">
        <v>4</v>
      </c>
      <c r="D71" s="216">
        <v>45.14</v>
      </c>
      <c r="E71" s="353"/>
    </row>
    <row r="72" spans="1:5" ht="28.5">
      <c r="A72" s="214">
        <v>20975</v>
      </c>
      <c r="B72" s="214" t="s">
        <v>111</v>
      </c>
      <c r="C72" s="215" t="s">
        <v>1</v>
      </c>
      <c r="D72" s="216">
        <v>5.1100000000000003</v>
      </c>
      <c r="E72" s="217"/>
    </row>
    <row r="73" spans="1:5" ht="14.25">
      <c r="A73" s="214">
        <v>20977</v>
      </c>
      <c r="B73" s="214" t="s">
        <v>112</v>
      </c>
      <c r="C73" s="215" t="s">
        <v>1</v>
      </c>
      <c r="D73" s="216">
        <v>7.96</v>
      </c>
      <c r="E73" s="217"/>
    </row>
    <row r="74" spans="1:5" ht="15">
      <c r="A74" s="214">
        <v>20982</v>
      </c>
      <c r="B74" s="214" t="s">
        <v>113</v>
      </c>
      <c r="C74" s="215" t="s">
        <v>1</v>
      </c>
      <c r="D74" s="216">
        <v>18.510000000000002</v>
      </c>
      <c r="E74" s="353"/>
    </row>
    <row r="75" spans="1:5" ht="14.25">
      <c r="A75" s="214">
        <v>20985</v>
      </c>
      <c r="B75" s="214" t="s">
        <v>114</v>
      </c>
      <c r="C75" s="215" t="s">
        <v>1</v>
      </c>
      <c r="D75" s="216">
        <v>7.52</v>
      </c>
      <c r="E75" s="217"/>
    </row>
    <row r="76" spans="1:5" ht="28.5">
      <c r="A76" s="214">
        <v>20987</v>
      </c>
      <c r="B76" s="214" t="s">
        <v>115</v>
      </c>
      <c r="C76" s="215" t="s">
        <v>4</v>
      </c>
      <c r="D76" s="216">
        <v>51.13</v>
      </c>
      <c r="E76" s="217"/>
    </row>
    <row r="77" spans="1:5" ht="14.25">
      <c r="A77" s="214">
        <v>20988</v>
      </c>
      <c r="B77" s="214" t="s">
        <v>116</v>
      </c>
      <c r="C77" s="215" t="s">
        <v>1</v>
      </c>
      <c r="D77" s="216">
        <v>14.33</v>
      </c>
      <c r="E77" s="217"/>
    </row>
    <row r="78" spans="1:5" ht="15">
      <c r="A78" s="213">
        <v>210</v>
      </c>
      <c r="B78" s="351" t="s">
        <v>1376</v>
      </c>
      <c r="C78" s="352"/>
      <c r="D78" s="352"/>
      <c r="E78" s="217"/>
    </row>
    <row r="79" spans="1:5" ht="28.5">
      <c r="A79" s="214">
        <v>21005</v>
      </c>
      <c r="B79" s="214" t="s">
        <v>1377</v>
      </c>
      <c r="C79" s="215" t="s">
        <v>7</v>
      </c>
      <c r="D79" s="219">
        <v>8066.67</v>
      </c>
      <c r="E79" s="217"/>
    </row>
    <row r="80" spans="1:5" ht="28.5">
      <c r="A80" s="214">
        <v>21009</v>
      </c>
      <c r="B80" s="214" t="s">
        <v>117</v>
      </c>
      <c r="C80" s="215" t="s">
        <v>1</v>
      </c>
      <c r="D80" s="216">
        <v>14.76</v>
      </c>
      <c r="E80" s="217"/>
    </row>
    <row r="81" spans="1:5" ht="28.5">
      <c r="A81" s="214">
        <v>21018</v>
      </c>
      <c r="B81" s="214" t="s">
        <v>118</v>
      </c>
      <c r="C81" s="215" t="s">
        <v>1</v>
      </c>
      <c r="D81" s="216">
        <v>19.77</v>
      </c>
      <c r="E81" s="217"/>
    </row>
    <row r="82" spans="1:5" ht="28.5">
      <c r="A82" s="214">
        <v>21023</v>
      </c>
      <c r="B82" s="214" t="s">
        <v>119</v>
      </c>
      <c r="C82" s="215" t="s">
        <v>2</v>
      </c>
      <c r="D82" s="216">
        <v>3.67</v>
      </c>
      <c r="E82" s="353"/>
    </row>
    <row r="83" spans="1:5" ht="28.5">
      <c r="A83" s="214">
        <v>21028</v>
      </c>
      <c r="B83" s="214" t="s">
        <v>120</v>
      </c>
      <c r="C83" s="215" t="s">
        <v>121</v>
      </c>
      <c r="D83" s="216">
        <v>235.04</v>
      </c>
      <c r="E83" s="217"/>
    </row>
    <row r="84" spans="1:5" ht="14.25">
      <c r="A84" s="214">
        <v>21030</v>
      </c>
      <c r="B84" s="214" t="s">
        <v>122</v>
      </c>
      <c r="C84" s="215" t="s">
        <v>4</v>
      </c>
      <c r="D84" s="216">
        <v>23.05</v>
      </c>
      <c r="E84" s="217"/>
    </row>
    <row r="85" spans="1:5" ht="28.5">
      <c r="A85" s="214">
        <v>21031</v>
      </c>
      <c r="B85" s="214" t="s">
        <v>123</v>
      </c>
      <c r="C85" s="215" t="s">
        <v>4</v>
      </c>
      <c r="D85" s="216">
        <v>34.590000000000003</v>
      </c>
      <c r="E85" s="217"/>
    </row>
    <row r="86" spans="1:5" ht="28.5">
      <c r="A86" s="214">
        <v>21032</v>
      </c>
      <c r="B86" s="214" t="s">
        <v>124</v>
      </c>
      <c r="C86" s="215" t="s">
        <v>4</v>
      </c>
      <c r="D86" s="216">
        <v>54.25</v>
      </c>
      <c r="E86" s="217"/>
    </row>
    <row r="87" spans="1:5" ht="28.5">
      <c r="A87" s="214">
        <v>21033</v>
      </c>
      <c r="B87" s="214" t="s">
        <v>125</v>
      </c>
      <c r="C87" s="215" t="s">
        <v>4</v>
      </c>
      <c r="D87" s="216">
        <v>86.51</v>
      </c>
      <c r="E87" s="217"/>
    </row>
    <row r="88" spans="1:5" ht="14.25">
      <c r="A88" s="214">
        <v>21040</v>
      </c>
      <c r="B88" s="214" t="s">
        <v>126</v>
      </c>
      <c r="C88" s="215" t="s">
        <v>1</v>
      </c>
      <c r="D88" s="216">
        <v>41.5</v>
      </c>
      <c r="E88" s="217"/>
    </row>
    <row r="89" spans="1:5" ht="28.5">
      <c r="A89" s="214">
        <v>21041</v>
      </c>
      <c r="B89" s="214" t="s">
        <v>127</v>
      </c>
      <c r="C89" s="215" t="s">
        <v>1</v>
      </c>
      <c r="D89" s="216">
        <v>33.840000000000003</v>
      </c>
      <c r="E89" s="217"/>
    </row>
    <row r="90" spans="1:5" ht="28.5">
      <c r="A90" s="214">
        <v>21042</v>
      </c>
      <c r="B90" s="214" t="s">
        <v>128</v>
      </c>
      <c r="C90" s="215" t="s">
        <v>1</v>
      </c>
      <c r="D90" s="216">
        <v>59.67</v>
      </c>
      <c r="E90" s="217"/>
    </row>
    <row r="91" spans="1:5" ht="28.5">
      <c r="A91" s="214">
        <v>21043</v>
      </c>
      <c r="B91" s="214" t="s">
        <v>129</v>
      </c>
      <c r="C91" s="215" t="s">
        <v>1</v>
      </c>
      <c r="D91" s="216">
        <v>386.67</v>
      </c>
      <c r="E91" s="217"/>
    </row>
    <row r="92" spans="1:5" ht="14.25">
      <c r="A92" s="214">
        <v>21060</v>
      </c>
      <c r="B92" s="214" t="s">
        <v>130</v>
      </c>
      <c r="C92" s="215" t="s">
        <v>1</v>
      </c>
      <c r="D92" s="216">
        <v>5.82</v>
      </c>
      <c r="E92" s="217"/>
    </row>
    <row r="93" spans="1:5" ht="14.25">
      <c r="A93" s="214">
        <v>21061</v>
      </c>
      <c r="B93" s="214" t="s">
        <v>131</v>
      </c>
      <c r="C93" s="215" t="s">
        <v>1</v>
      </c>
      <c r="D93" s="216">
        <v>4.8600000000000003</v>
      </c>
      <c r="E93" s="217"/>
    </row>
    <row r="94" spans="1:5" ht="14.25">
      <c r="A94" s="214">
        <v>21085</v>
      </c>
      <c r="B94" s="214" t="s">
        <v>1378</v>
      </c>
      <c r="C94" s="215" t="s">
        <v>7</v>
      </c>
      <c r="D94" s="219">
        <v>8066.67</v>
      </c>
      <c r="E94" s="217"/>
    </row>
    <row r="95" spans="1:5" ht="14.25">
      <c r="A95" s="214">
        <v>21089</v>
      </c>
      <c r="B95" s="214" t="s">
        <v>132</v>
      </c>
      <c r="C95" s="215" t="s">
        <v>1</v>
      </c>
      <c r="D95" s="216">
        <v>15.38</v>
      </c>
      <c r="E95" s="217"/>
    </row>
    <row r="96" spans="1:5" ht="14.25">
      <c r="A96" s="214">
        <v>21091</v>
      </c>
      <c r="B96" s="214" t="s">
        <v>133</v>
      </c>
      <c r="C96" s="215" t="s">
        <v>4</v>
      </c>
      <c r="D96" s="216">
        <v>41.08</v>
      </c>
      <c r="E96" s="217"/>
    </row>
    <row r="97" spans="1:5" ht="15">
      <c r="A97" s="213">
        <v>211</v>
      </c>
      <c r="B97" s="351" t="s">
        <v>1379</v>
      </c>
      <c r="C97" s="352"/>
      <c r="D97" s="352"/>
      <c r="E97" s="217"/>
    </row>
    <row r="98" spans="1:5" ht="28.5">
      <c r="A98" s="214">
        <v>21108</v>
      </c>
      <c r="B98" s="214" t="s">
        <v>134</v>
      </c>
      <c r="C98" s="215" t="s">
        <v>1</v>
      </c>
      <c r="D98" s="216">
        <v>53.45</v>
      </c>
      <c r="E98" s="217"/>
    </row>
    <row r="99" spans="1:5" ht="14.25">
      <c r="A99" s="214">
        <v>21109</v>
      </c>
      <c r="B99" s="214" t="s">
        <v>135</v>
      </c>
      <c r="C99" s="215" t="s">
        <v>136</v>
      </c>
      <c r="D99" s="216">
        <v>124.27</v>
      </c>
      <c r="E99" s="217"/>
    </row>
    <row r="100" spans="1:5" ht="14.25">
      <c r="A100" s="214">
        <v>21111</v>
      </c>
      <c r="B100" s="214" t="s">
        <v>137</v>
      </c>
      <c r="C100" s="215" t="s">
        <v>1</v>
      </c>
      <c r="D100" s="216">
        <v>71.13</v>
      </c>
      <c r="E100" s="217"/>
    </row>
    <row r="101" spans="1:5" ht="15">
      <c r="A101" s="214">
        <v>21118</v>
      </c>
      <c r="B101" s="214" t="s">
        <v>138</v>
      </c>
      <c r="C101" s="215" t="s">
        <v>1</v>
      </c>
      <c r="D101" s="216">
        <v>54.67</v>
      </c>
      <c r="E101" s="353"/>
    </row>
    <row r="102" spans="1:5" ht="14.25">
      <c r="A102" s="214">
        <v>21144</v>
      </c>
      <c r="B102" s="214" t="s">
        <v>139</v>
      </c>
      <c r="C102" s="215" t="s">
        <v>1</v>
      </c>
      <c r="D102" s="216">
        <v>25.63</v>
      </c>
      <c r="E102" s="217"/>
    </row>
    <row r="103" spans="1:5" ht="14.25">
      <c r="A103" s="214">
        <v>21151</v>
      </c>
      <c r="B103" s="214" t="s">
        <v>140</v>
      </c>
      <c r="C103" s="215" t="s">
        <v>1</v>
      </c>
      <c r="D103" s="216">
        <v>5.13</v>
      </c>
      <c r="E103" s="217"/>
    </row>
    <row r="104" spans="1:5" ht="28.5">
      <c r="A104" s="214">
        <v>21170</v>
      </c>
      <c r="B104" s="214" t="s">
        <v>141</v>
      </c>
      <c r="C104" s="215" t="s">
        <v>1</v>
      </c>
      <c r="D104" s="216">
        <v>17.64</v>
      </c>
      <c r="E104" s="217"/>
    </row>
    <row r="105" spans="1:5" ht="15">
      <c r="A105" s="213">
        <v>212</v>
      </c>
      <c r="B105" s="351" t="s">
        <v>1380</v>
      </c>
      <c r="C105" s="352"/>
      <c r="D105" s="352"/>
      <c r="E105" s="217"/>
    </row>
    <row r="106" spans="1:5" ht="28.5">
      <c r="A106" s="214">
        <v>21205</v>
      </c>
      <c r="B106" s="214" t="s">
        <v>142</v>
      </c>
      <c r="C106" s="215" t="s">
        <v>1</v>
      </c>
      <c r="D106" s="216">
        <v>13</v>
      </c>
      <c r="E106" s="217"/>
    </row>
    <row r="107" spans="1:5" ht="28.5">
      <c r="A107" s="214">
        <v>21211</v>
      </c>
      <c r="B107" s="214" t="s">
        <v>143</v>
      </c>
      <c r="C107" s="215" t="s">
        <v>4</v>
      </c>
      <c r="D107" s="216">
        <v>16.670000000000002</v>
      </c>
      <c r="E107" s="217"/>
    </row>
    <row r="108" spans="1:5" ht="15">
      <c r="A108" s="213">
        <v>213</v>
      </c>
      <c r="B108" s="351" t="s">
        <v>1379</v>
      </c>
      <c r="C108" s="352"/>
      <c r="D108" s="352"/>
      <c r="E108" s="217"/>
    </row>
    <row r="109" spans="1:5" ht="28.5">
      <c r="A109" s="214">
        <v>21305</v>
      </c>
      <c r="B109" s="214" t="s">
        <v>3523</v>
      </c>
      <c r="C109" s="215" t="s">
        <v>1</v>
      </c>
      <c r="D109" s="216">
        <v>32.380000000000003</v>
      </c>
      <c r="E109" s="353"/>
    </row>
    <row r="110" spans="1:5" ht="28.5">
      <c r="A110" s="214">
        <v>21368</v>
      </c>
      <c r="B110" s="214" t="s">
        <v>144</v>
      </c>
      <c r="C110" s="215" t="s">
        <v>1</v>
      </c>
      <c r="D110" s="216">
        <v>5.49</v>
      </c>
      <c r="E110" s="217"/>
    </row>
    <row r="111" spans="1:5" ht="15">
      <c r="A111" s="213">
        <v>215</v>
      </c>
      <c r="B111" s="351" t="s">
        <v>1381</v>
      </c>
      <c r="C111" s="352"/>
      <c r="D111" s="352"/>
      <c r="E111" s="217"/>
    </row>
    <row r="112" spans="1:5" ht="15">
      <c r="A112" s="214">
        <v>21516</v>
      </c>
      <c r="B112" s="214" t="s">
        <v>145</v>
      </c>
      <c r="C112" s="215" t="s">
        <v>3</v>
      </c>
      <c r="D112" s="216">
        <v>8.74</v>
      </c>
      <c r="E112" s="353"/>
    </row>
    <row r="113" spans="1:5" ht="14.25">
      <c r="A113" s="214">
        <v>21517</v>
      </c>
      <c r="B113" s="214" t="s">
        <v>146</v>
      </c>
      <c r="C113" s="215" t="s">
        <v>3</v>
      </c>
      <c r="D113" s="216">
        <v>8.68</v>
      </c>
      <c r="E113" s="217"/>
    </row>
    <row r="114" spans="1:5" ht="14.25">
      <c r="A114" s="214">
        <v>21521</v>
      </c>
      <c r="B114" s="214" t="s">
        <v>147</v>
      </c>
      <c r="C114" s="215" t="s">
        <v>3</v>
      </c>
      <c r="D114" s="216">
        <v>7.92</v>
      </c>
      <c r="E114" s="217"/>
    </row>
    <row r="115" spans="1:5" ht="15">
      <c r="A115" s="214">
        <v>21532</v>
      </c>
      <c r="B115" s="214" t="s">
        <v>148</v>
      </c>
      <c r="C115" s="215" t="s">
        <v>3</v>
      </c>
      <c r="D115" s="216">
        <v>9.43</v>
      </c>
      <c r="E115" s="353"/>
    </row>
    <row r="116" spans="1:5" ht="28.5">
      <c r="A116" s="214">
        <v>21543</v>
      </c>
      <c r="B116" s="214" t="s">
        <v>149</v>
      </c>
      <c r="C116" s="215" t="s">
        <v>4</v>
      </c>
      <c r="D116" s="216">
        <v>26.21</v>
      </c>
      <c r="E116" s="217"/>
    </row>
    <row r="117" spans="1:5" ht="15">
      <c r="A117" s="213">
        <v>220</v>
      </c>
      <c r="B117" s="351" t="s">
        <v>1382</v>
      </c>
      <c r="C117" s="352"/>
      <c r="D117" s="352"/>
      <c r="E117" s="217"/>
    </row>
    <row r="118" spans="1:5" ht="42.75">
      <c r="A118" s="214">
        <v>22001</v>
      </c>
      <c r="B118" s="214" t="s">
        <v>150</v>
      </c>
      <c r="C118" s="215" t="s">
        <v>4</v>
      </c>
      <c r="D118" s="216">
        <v>55</v>
      </c>
      <c r="E118" s="217"/>
    </row>
    <row r="119" spans="1:5" ht="42.75">
      <c r="A119" s="214">
        <v>22002</v>
      </c>
      <c r="B119" s="214" t="s">
        <v>151</v>
      </c>
      <c r="C119" s="215" t="s">
        <v>4</v>
      </c>
      <c r="D119" s="216">
        <v>57.78</v>
      </c>
      <c r="E119" s="217"/>
    </row>
    <row r="120" spans="1:5" ht="15">
      <c r="A120" s="213">
        <v>225</v>
      </c>
      <c r="B120" s="351" t="s">
        <v>1383</v>
      </c>
      <c r="C120" s="352"/>
      <c r="D120" s="352"/>
      <c r="E120" s="217"/>
    </row>
    <row r="121" spans="1:5" ht="28.5">
      <c r="A121" s="214">
        <v>22502</v>
      </c>
      <c r="B121" s="214" t="s">
        <v>152</v>
      </c>
      <c r="C121" s="215" t="s">
        <v>2</v>
      </c>
      <c r="D121" s="216">
        <v>2.75</v>
      </c>
      <c r="E121" s="353"/>
    </row>
    <row r="122" spans="1:5" ht="28.5">
      <c r="A122" s="214">
        <v>22504</v>
      </c>
      <c r="B122" s="214" t="s">
        <v>153</v>
      </c>
      <c r="C122" s="215" t="s">
        <v>2</v>
      </c>
      <c r="D122" s="216">
        <v>3.58</v>
      </c>
      <c r="E122" s="217"/>
    </row>
    <row r="123" spans="1:5" ht="28.5">
      <c r="A123" s="214">
        <v>22505</v>
      </c>
      <c r="B123" s="214" t="s">
        <v>154</v>
      </c>
      <c r="C123" s="215" t="s">
        <v>2</v>
      </c>
      <c r="D123" s="216">
        <v>4.2699999999999996</v>
      </c>
      <c r="E123" s="217"/>
    </row>
    <row r="124" spans="1:5" ht="28.5">
      <c r="A124" s="214">
        <v>22507</v>
      </c>
      <c r="B124" s="214" t="s">
        <v>155</v>
      </c>
      <c r="C124" s="215" t="s">
        <v>2</v>
      </c>
      <c r="D124" s="216">
        <v>3.44</v>
      </c>
      <c r="E124" s="353"/>
    </row>
    <row r="125" spans="1:5" ht="28.5">
      <c r="A125" s="214">
        <v>22508</v>
      </c>
      <c r="B125" s="214" t="s">
        <v>156</v>
      </c>
      <c r="C125" s="215" t="s">
        <v>2</v>
      </c>
      <c r="D125" s="216">
        <v>5.08</v>
      </c>
      <c r="E125" s="217"/>
    </row>
    <row r="126" spans="1:5" ht="28.5">
      <c r="A126" s="214">
        <v>22548</v>
      </c>
      <c r="B126" s="214" t="s">
        <v>157</v>
      </c>
      <c r="C126" s="215" t="s">
        <v>2</v>
      </c>
      <c r="D126" s="216">
        <v>2.87</v>
      </c>
      <c r="E126" s="217"/>
    </row>
    <row r="127" spans="1:5" ht="28.5">
      <c r="A127" s="214">
        <v>22585</v>
      </c>
      <c r="B127" s="214" t="s">
        <v>158</v>
      </c>
      <c r="C127" s="215" t="s">
        <v>2</v>
      </c>
      <c r="D127" s="216">
        <v>1.34</v>
      </c>
      <c r="E127" s="217"/>
    </row>
    <row r="128" spans="1:5" ht="28.5">
      <c r="A128" s="214">
        <v>22586</v>
      </c>
      <c r="B128" s="214" t="s">
        <v>159</v>
      </c>
      <c r="C128" s="215" t="s">
        <v>2</v>
      </c>
      <c r="D128" s="216">
        <v>0.84</v>
      </c>
      <c r="E128" s="217"/>
    </row>
    <row r="129" spans="1:5" ht="15">
      <c r="A129" s="213">
        <v>230</v>
      </c>
      <c r="B129" s="351" t="s">
        <v>1384</v>
      </c>
      <c r="C129" s="352"/>
      <c r="D129" s="352"/>
      <c r="E129" s="217"/>
    </row>
    <row r="130" spans="1:5" ht="28.5">
      <c r="A130" s="214">
        <v>23010</v>
      </c>
      <c r="B130" s="214" t="s">
        <v>160</v>
      </c>
      <c r="C130" s="215" t="s">
        <v>2</v>
      </c>
      <c r="D130" s="216">
        <v>5.62</v>
      </c>
      <c r="E130" s="217"/>
    </row>
    <row r="131" spans="1:5" ht="28.5">
      <c r="A131" s="214">
        <v>23015</v>
      </c>
      <c r="B131" s="214" t="s">
        <v>161</v>
      </c>
      <c r="C131" s="215" t="s">
        <v>2</v>
      </c>
      <c r="D131" s="216">
        <v>12.6</v>
      </c>
      <c r="E131" s="217"/>
    </row>
    <row r="132" spans="1:5" ht="15">
      <c r="A132" s="213">
        <v>235</v>
      </c>
      <c r="B132" s="351" t="s">
        <v>1385</v>
      </c>
      <c r="C132" s="352"/>
      <c r="D132" s="352"/>
      <c r="E132" s="217"/>
    </row>
    <row r="133" spans="1:5" ht="42.75">
      <c r="A133" s="214">
        <v>23501</v>
      </c>
      <c r="B133" s="214" t="s">
        <v>5997</v>
      </c>
      <c r="C133" s="215" t="s">
        <v>4</v>
      </c>
      <c r="D133" s="216">
        <v>139.44</v>
      </c>
      <c r="E133" s="353"/>
    </row>
    <row r="134" spans="1:5" ht="28.5">
      <c r="A134" s="214">
        <v>23503</v>
      </c>
      <c r="B134" s="214" t="s">
        <v>5998</v>
      </c>
      <c r="C134" s="215" t="s">
        <v>2</v>
      </c>
      <c r="D134" s="216">
        <v>461.4</v>
      </c>
      <c r="E134" s="217"/>
    </row>
    <row r="135" spans="1:5" ht="28.5">
      <c r="A135" s="214">
        <v>23522</v>
      </c>
      <c r="B135" s="214" t="s">
        <v>162</v>
      </c>
      <c r="C135" s="215" t="s">
        <v>4</v>
      </c>
      <c r="D135" s="216">
        <v>375</v>
      </c>
      <c r="E135" s="217"/>
    </row>
    <row r="136" spans="1:5" ht="15">
      <c r="A136" s="213">
        <v>240</v>
      </c>
      <c r="B136" s="351" t="s">
        <v>1386</v>
      </c>
      <c r="C136" s="352"/>
      <c r="D136" s="352"/>
      <c r="E136" s="353"/>
    </row>
    <row r="137" spans="1:5" ht="14.25">
      <c r="A137" s="214">
        <v>24015</v>
      </c>
      <c r="B137" s="214" t="s">
        <v>1387</v>
      </c>
      <c r="C137" s="215" t="s">
        <v>3</v>
      </c>
      <c r="D137" s="216">
        <v>6.45</v>
      </c>
      <c r="E137" s="217"/>
    </row>
    <row r="138" spans="1:5" ht="14.25">
      <c r="A138" s="214">
        <v>24020</v>
      </c>
      <c r="B138" s="214" t="s">
        <v>163</v>
      </c>
      <c r="C138" s="215" t="s">
        <v>3</v>
      </c>
      <c r="D138" s="216">
        <v>9.39</v>
      </c>
      <c r="E138" s="217"/>
    </row>
    <row r="139" spans="1:5" ht="28.5">
      <c r="A139" s="214">
        <v>24029</v>
      </c>
      <c r="B139" s="214" t="s">
        <v>164</v>
      </c>
      <c r="C139" s="215" t="s">
        <v>4</v>
      </c>
      <c r="D139" s="216">
        <v>8.67</v>
      </c>
      <c r="E139" s="217"/>
    </row>
    <row r="140" spans="1:5" ht="28.5">
      <c r="A140" s="214">
        <v>24034</v>
      </c>
      <c r="B140" s="214" t="s">
        <v>165</v>
      </c>
      <c r="C140" s="215" t="s">
        <v>3</v>
      </c>
      <c r="D140" s="216">
        <v>16.489999999999998</v>
      </c>
      <c r="E140" s="353"/>
    </row>
    <row r="141" spans="1:5" ht="28.5">
      <c r="A141" s="214">
        <v>24035</v>
      </c>
      <c r="B141" s="214" t="s">
        <v>166</v>
      </c>
      <c r="C141" s="215" t="s">
        <v>3</v>
      </c>
      <c r="D141" s="216">
        <v>19.46</v>
      </c>
      <c r="E141" s="217"/>
    </row>
    <row r="142" spans="1:5" ht="14.25">
      <c r="A142" s="214">
        <v>24038</v>
      </c>
      <c r="B142" s="214" t="s">
        <v>167</v>
      </c>
      <c r="C142" s="215" t="s">
        <v>8</v>
      </c>
      <c r="D142" s="216">
        <v>0.35</v>
      </c>
      <c r="E142" s="217"/>
    </row>
    <row r="143" spans="1:5" ht="28.5">
      <c r="A143" s="214">
        <v>24042</v>
      </c>
      <c r="B143" s="214" t="s">
        <v>168</v>
      </c>
      <c r="C143" s="215" t="s">
        <v>3</v>
      </c>
      <c r="D143" s="216">
        <v>34.549999999999997</v>
      </c>
      <c r="E143" s="217"/>
    </row>
    <row r="144" spans="1:5" ht="15">
      <c r="A144" s="213">
        <v>241</v>
      </c>
      <c r="B144" s="351" t="s">
        <v>1388</v>
      </c>
      <c r="C144" s="352"/>
      <c r="D144" s="352"/>
      <c r="E144" s="217"/>
    </row>
    <row r="145" spans="1:5" ht="14.25">
      <c r="A145" s="214">
        <v>24116</v>
      </c>
      <c r="B145" s="214" t="s">
        <v>169</v>
      </c>
      <c r="C145" s="215" t="s">
        <v>4</v>
      </c>
      <c r="D145" s="216">
        <v>0.64</v>
      </c>
      <c r="E145" s="217"/>
    </row>
    <row r="146" spans="1:5" ht="42.75">
      <c r="A146" s="214">
        <v>24130</v>
      </c>
      <c r="B146" s="214" t="s">
        <v>170</v>
      </c>
      <c r="C146" s="215" t="s">
        <v>4</v>
      </c>
      <c r="D146" s="216">
        <v>255.77</v>
      </c>
      <c r="E146" s="217"/>
    </row>
    <row r="147" spans="1:5" ht="42.75">
      <c r="A147" s="214">
        <v>24131</v>
      </c>
      <c r="B147" s="214" t="s">
        <v>171</v>
      </c>
      <c r="C147" s="215" t="s">
        <v>4</v>
      </c>
      <c r="D147" s="216">
        <v>276.67</v>
      </c>
      <c r="E147" s="217"/>
    </row>
    <row r="148" spans="1:5" ht="15">
      <c r="A148" s="214">
        <v>24145</v>
      </c>
      <c r="B148" s="214" t="s">
        <v>172</v>
      </c>
      <c r="C148" s="215" t="s">
        <v>3</v>
      </c>
      <c r="D148" s="216">
        <v>26.45</v>
      </c>
      <c r="E148" s="353"/>
    </row>
    <row r="149" spans="1:5" ht="28.5">
      <c r="A149" s="214">
        <v>24184</v>
      </c>
      <c r="B149" s="214" t="s">
        <v>173</v>
      </c>
      <c r="C149" s="215" t="s">
        <v>2</v>
      </c>
      <c r="D149" s="216">
        <v>29.69</v>
      </c>
      <c r="E149" s="217"/>
    </row>
    <row r="150" spans="1:5" ht="15">
      <c r="A150" s="213">
        <v>255</v>
      </c>
      <c r="B150" s="351" t="s">
        <v>1389</v>
      </c>
      <c r="C150" s="352"/>
      <c r="D150" s="352"/>
      <c r="E150" s="217"/>
    </row>
    <row r="151" spans="1:5" ht="14.25">
      <c r="A151" s="214">
        <v>25513</v>
      </c>
      <c r="B151" s="214" t="s">
        <v>174</v>
      </c>
      <c r="C151" s="215" t="s">
        <v>4</v>
      </c>
      <c r="D151" s="216">
        <v>34.97</v>
      </c>
      <c r="E151" s="217"/>
    </row>
    <row r="152" spans="1:5" ht="14.25">
      <c r="A152" s="214">
        <v>25514</v>
      </c>
      <c r="B152" s="214" t="s">
        <v>175</v>
      </c>
      <c r="C152" s="215" t="s">
        <v>4</v>
      </c>
      <c r="D152" s="216">
        <v>57.04</v>
      </c>
      <c r="E152" s="217"/>
    </row>
    <row r="153" spans="1:5" ht="14.25">
      <c r="A153" s="214">
        <v>25532</v>
      </c>
      <c r="B153" s="214" t="s">
        <v>176</v>
      </c>
      <c r="C153" s="215" t="s">
        <v>4</v>
      </c>
      <c r="D153" s="216">
        <v>87.14</v>
      </c>
      <c r="E153" s="217"/>
    </row>
    <row r="154" spans="1:5" ht="28.5">
      <c r="A154" s="214">
        <v>25568</v>
      </c>
      <c r="B154" s="214" t="s">
        <v>177</v>
      </c>
      <c r="C154" s="215" t="s">
        <v>4</v>
      </c>
      <c r="D154" s="216">
        <v>33.4</v>
      </c>
      <c r="E154" s="353"/>
    </row>
    <row r="155" spans="1:5" ht="28.5">
      <c r="A155" s="214">
        <v>25569</v>
      </c>
      <c r="B155" s="214" t="s">
        <v>177</v>
      </c>
      <c r="C155" s="215" t="s">
        <v>4</v>
      </c>
      <c r="D155" s="216">
        <v>68.349999999999994</v>
      </c>
      <c r="E155" s="217"/>
    </row>
    <row r="156" spans="1:5" ht="28.5">
      <c r="A156" s="214">
        <v>25570</v>
      </c>
      <c r="B156" s="214" t="s">
        <v>178</v>
      </c>
      <c r="C156" s="215" t="s">
        <v>2</v>
      </c>
      <c r="D156" s="216">
        <v>2.27</v>
      </c>
      <c r="E156" s="217"/>
    </row>
    <row r="157" spans="1:5" ht="28.5">
      <c r="A157" s="214">
        <v>25571</v>
      </c>
      <c r="B157" s="214" t="s">
        <v>179</v>
      </c>
      <c r="C157" s="215" t="s">
        <v>2</v>
      </c>
      <c r="D157" s="216">
        <v>4.5999999999999996</v>
      </c>
      <c r="E157" s="217"/>
    </row>
    <row r="158" spans="1:5" ht="28.5">
      <c r="A158" s="214">
        <v>25592</v>
      </c>
      <c r="B158" s="214" t="s">
        <v>180</v>
      </c>
      <c r="C158" s="215" t="s">
        <v>4</v>
      </c>
      <c r="D158" s="216">
        <v>86.33</v>
      </c>
      <c r="E158" s="217"/>
    </row>
    <row r="159" spans="1:5" ht="15">
      <c r="A159" s="213">
        <v>256</v>
      </c>
      <c r="B159" s="351" t="s">
        <v>1389</v>
      </c>
      <c r="C159" s="352"/>
      <c r="D159" s="352"/>
      <c r="E159" s="217"/>
    </row>
    <row r="160" spans="1:5" ht="28.5">
      <c r="A160" s="214">
        <v>25617</v>
      </c>
      <c r="B160" s="214" t="s">
        <v>181</v>
      </c>
      <c r="C160" s="215" t="s">
        <v>4</v>
      </c>
      <c r="D160" s="216">
        <v>46.25</v>
      </c>
      <c r="E160" s="217"/>
    </row>
    <row r="161" spans="1:5" ht="15">
      <c r="A161" s="213">
        <v>258</v>
      </c>
      <c r="B161" s="351" t="s">
        <v>1389</v>
      </c>
      <c r="C161" s="352"/>
      <c r="D161" s="352"/>
      <c r="E161" s="217"/>
    </row>
    <row r="162" spans="1:5" ht="42.75">
      <c r="A162" s="214">
        <v>25841</v>
      </c>
      <c r="B162" s="214" t="s">
        <v>3524</v>
      </c>
      <c r="C162" s="215" t="s">
        <v>4</v>
      </c>
      <c r="D162" s="216">
        <v>64.010000000000005</v>
      </c>
      <c r="E162" s="217"/>
    </row>
    <row r="163" spans="1:5" ht="42.75">
      <c r="A163" s="214">
        <v>25843</v>
      </c>
      <c r="B163" s="214" t="s">
        <v>3525</v>
      </c>
      <c r="C163" s="215" t="s">
        <v>4</v>
      </c>
      <c r="D163" s="216">
        <v>73.84</v>
      </c>
      <c r="E163" s="353"/>
    </row>
    <row r="164" spans="1:5" ht="15">
      <c r="A164" s="213">
        <v>260</v>
      </c>
      <c r="B164" s="351" t="s">
        <v>1390</v>
      </c>
      <c r="C164" s="352"/>
      <c r="D164" s="352"/>
      <c r="E164" s="217"/>
    </row>
    <row r="165" spans="1:5" ht="28.5">
      <c r="A165" s="214">
        <v>26008</v>
      </c>
      <c r="B165" s="214" t="s">
        <v>182</v>
      </c>
      <c r="C165" s="215" t="s">
        <v>1</v>
      </c>
      <c r="D165" s="216">
        <v>34.130000000000003</v>
      </c>
      <c r="E165" s="353"/>
    </row>
    <row r="166" spans="1:5" ht="15" customHeight="1">
      <c r="A166" s="214">
        <v>26015</v>
      </c>
      <c r="B166" s="214" t="s">
        <v>183</v>
      </c>
      <c r="C166" s="215" t="s">
        <v>1</v>
      </c>
      <c r="D166" s="216">
        <v>72.14</v>
      </c>
      <c r="E166" s="217"/>
    </row>
    <row r="167" spans="1:5" ht="28.5">
      <c r="A167" s="214">
        <v>26040</v>
      </c>
      <c r="B167" s="214" t="s">
        <v>1026</v>
      </c>
      <c r="C167" s="215" t="s">
        <v>1</v>
      </c>
      <c r="D167" s="216">
        <v>7.06</v>
      </c>
      <c r="E167" s="217"/>
    </row>
    <row r="168" spans="1:5" ht="28.5">
      <c r="A168" s="214">
        <v>26091</v>
      </c>
      <c r="B168" s="214" t="s">
        <v>184</v>
      </c>
      <c r="C168" s="215" t="s">
        <v>1</v>
      </c>
      <c r="D168" s="216">
        <v>5.33</v>
      </c>
      <c r="E168" s="353"/>
    </row>
    <row r="169" spans="1:5" ht="30">
      <c r="A169" s="213">
        <v>265</v>
      </c>
      <c r="B169" s="351" t="s">
        <v>1391</v>
      </c>
      <c r="C169" s="352"/>
      <c r="D169" s="352"/>
      <c r="E169" s="217"/>
    </row>
    <row r="170" spans="1:5" ht="14.25">
      <c r="A170" s="214">
        <v>26503</v>
      </c>
      <c r="B170" s="214" t="s">
        <v>185</v>
      </c>
      <c r="C170" s="215" t="s">
        <v>2</v>
      </c>
      <c r="D170" s="216">
        <v>0.84</v>
      </c>
      <c r="E170" s="217"/>
    </row>
    <row r="171" spans="1:5" ht="14.25">
      <c r="A171" s="214">
        <v>26506</v>
      </c>
      <c r="B171" s="214" t="s">
        <v>186</v>
      </c>
      <c r="C171" s="215" t="s">
        <v>2</v>
      </c>
      <c r="D171" s="216">
        <v>241</v>
      </c>
      <c r="E171" s="217"/>
    </row>
    <row r="172" spans="1:5" ht="28.5">
      <c r="A172" s="214">
        <v>26508</v>
      </c>
      <c r="B172" s="214" t="s">
        <v>187</v>
      </c>
      <c r="C172" s="215" t="s">
        <v>1</v>
      </c>
      <c r="D172" s="216">
        <v>8.32</v>
      </c>
      <c r="E172" s="217"/>
    </row>
    <row r="173" spans="1:5" ht="14.45" customHeight="1">
      <c r="A173" s="214">
        <v>26512</v>
      </c>
      <c r="B173" s="214" t="s">
        <v>188</v>
      </c>
      <c r="C173" s="215" t="s">
        <v>2</v>
      </c>
      <c r="D173" s="216">
        <v>1.08</v>
      </c>
      <c r="E173" s="353"/>
    </row>
    <row r="174" spans="1:5" ht="28.5">
      <c r="A174" s="214">
        <v>26517</v>
      </c>
      <c r="B174" s="214" t="s">
        <v>3526</v>
      </c>
      <c r="C174" s="215" t="s">
        <v>2</v>
      </c>
      <c r="D174" s="216">
        <v>1.9</v>
      </c>
      <c r="E174" s="217"/>
    </row>
    <row r="175" spans="1:5" ht="14.25">
      <c r="A175" s="214">
        <v>26546</v>
      </c>
      <c r="B175" s="214" t="s">
        <v>189</v>
      </c>
      <c r="C175" s="215" t="s">
        <v>2</v>
      </c>
      <c r="D175" s="216">
        <v>0.37</v>
      </c>
      <c r="E175" s="217"/>
    </row>
    <row r="176" spans="1:5" ht="14.25">
      <c r="A176" s="214">
        <v>26548</v>
      </c>
      <c r="B176" s="214" t="s">
        <v>190</v>
      </c>
      <c r="C176" s="215" t="s">
        <v>2</v>
      </c>
      <c r="D176" s="216">
        <v>0.38</v>
      </c>
      <c r="E176" s="217"/>
    </row>
    <row r="177" spans="1:5" ht="14.25">
      <c r="A177" s="214">
        <v>26549</v>
      </c>
      <c r="B177" s="214" t="s">
        <v>191</v>
      </c>
      <c r="C177" s="215" t="s">
        <v>2</v>
      </c>
      <c r="D177" s="216">
        <v>0.15</v>
      </c>
      <c r="E177" s="217"/>
    </row>
    <row r="178" spans="1:5" ht="28.5">
      <c r="A178" s="214">
        <v>26550</v>
      </c>
      <c r="B178" s="214" t="s">
        <v>192</v>
      </c>
      <c r="C178" s="215" t="s">
        <v>2</v>
      </c>
      <c r="D178" s="216">
        <v>11.33</v>
      </c>
      <c r="E178" s="217"/>
    </row>
    <row r="179" spans="1:5" ht="14.25">
      <c r="A179" s="214">
        <v>26551</v>
      </c>
      <c r="B179" s="214" t="s">
        <v>193</v>
      </c>
      <c r="C179" s="215" t="s">
        <v>2</v>
      </c>
      <c r="D179" s="216">
        <v>0.62</v>
      </c>
      <c r="E179" s="217"/>
    </row>
    <row r="180" spans="1:5" ht="14.25">
      <c r="A180" s="214">
        <v>26552</v>
      </c>
      <c r="B180" s="214" t="s">
        <v>1269</v>
      </c>
      <c r="C180" s="215" t="s">
        <v>2</v>
      </c>
      <c r="D180" s="216">
        <v>0.15</v>
      </c>
      <c r="E180" s="217"/>
    </row>
    <row r="181" spans="1:5" ht="14.25">
      <c r="A181" s="214">
        <v>26554</v>
      </c>
      <c r="B181" s="214" t="s">
        <v>194</v>
      </c>
      <c r="C181" s="215" t="s">
        <v>2</v>
      </c>
      <c r="D181" s="216">
        <v>0.15</v>
      </c>
      <c r="E181" s="217"/>
    </row>
    <row r="182" spans="1:5" ht="14.25">
      <c r="A182" s="214">
        <v>26560</v>
      </c>
      <c r="B182" s="214" t="s">
        <v>195</v>
      </c>
      <c r="C182" s="215" t="s">
        <v>3</v>
      </c>
      <c r="D182" s="216">
        <v>19.399999999999999</v>
      </c>
      <c r="E182" s="217"/>
    </row>
    <row r="183" spans="1:5" ht="14.25">
      <c r="A183" s="214">
        <v>26563</v>
      </c>
      <c r="B183" s="214" t="s">
        <v>196</v>
      </c>
      <c r="C183" s="215" t="s">
        <v>3</v>
      </c>
      <c r="D183" s="216">
        <v>27.04</v>
      </c>
      <c r="E183" s="217"/>
    </row>
    <row r="184" spans="1:5" ht="14.25">
      <c r="A184" s="214">
        <v>26566</v>
      </c>
      <c r="B184" s="214" t="s">
        <v>197</v>
      </c>
      <c r="C184" s="215" t="s">
        <v>3</v>
      </c>
      <c r="D184" s="216">
        <v>19.66</v>
      </c>
      <c r="E184" s="217"/>
    </row>
    <row r="185" spans="1:5" ht="14.25">
      <c r="A185" s="214">
        <v>26569</v>
      </c>
      <c r="B185" s="214" t="s">
        <v>198</v>
      </c>
      <c r="C185" s="215" t="s">
        <v>3</v>
      </c>
      <c r="D185" s="216">
        <v>18.510000000000002</v>
      </c>
      <c r="E185" s="217"/>
    </row>
    <row r="186" spans="1:5" ht="14.25">
      <c r="A186" s="214">
        <v>26570</v>
      </c>
      <c r="B186" s="214" t="s">
        <v>199</v>
      </c>
      <c r="C186" s="215" t="s">
        <v>3</v>
      </c>
      <c r="D186" s="216">
        <v>18.510000000000002</v>
      </c>
      <c r="E186" s="217"/>
    </row>
    <row r="187" spans="1:5" ht="14.25">
      <c r="A187" s="214">
        <v>26573</v>
      </c>
      <c r="B187" s="214" t="s">
        <v>200</v>
      </c>
      <c r="C187" s="215" t="s">
        <v>3</v>
      </c>
      <c r="D187" s="216">
        <v>30.24</v>
      </c>
      <c r="E187" s="217"/>
    </row>
    <row r="188" spans="1:5" ht="14.25">
      <c r="A188" s="214">
        <v>26581</v>
      </c>
      <c r="B188" s="214" t="s">
        <v>5999</v>
      </c>
      <c r="C188" s="215" t="s">
        <v>3</v>
      </c>
      <c r="D188" s="216">
        <v>21.73</v>
      </c>
      <c r="E188" s="217"/>
    </row>
    <row r="189" spans="1:5" ht="14.25">
      <c r="A189" s="214">
        <v>26588</v>
      </c>
      <c r="B189" s="214" t="s">
        <v>201</v>
      </c>
      <c r="C189" s="215" t="s">
        <v>2</v>
      </c>
      <c r="D189" s="216">
        <v>0.14000000000000001</v>
      </c>
      <c r="E189" s="217"/>
    </row>
    <row r="190" spans="1:5" ht="14.25">
      <c r="A190" s="214">
        <v>26589</v>
      </c>
      <c r="B190" s="214" t="s">
        <v>202</v>
      </c>
      <c r="C190" s="215" t="s">
        <v>2</v>
      </c>
      <c r="D190" s="216">
        <v>0.34</v>
      </c>
      <c r="E190" s="217"/>
    </row>
    <row r="191" spans="1:5" ht="14.25">
      <c r="A191" s="214">
        <v>26591</v>
      </c>
      <c r="B191" s="214" t="s">
        <v>1270</v>
      </c>
      <c r="C191" s="215" t="s">
        <v>2</v>
      </c>
      <c r="D191" s="216">
        <v>0.09</v>
      </c>
      <c r="E191" s="217"/>
    </row>
    <row r="192" spans="1:5" ht="14.25">
      <c r="A192" s="214">
        <v>26592</v>
      </c>
      <c r="B192" s="214" t="s">
        <v>1271</v>
      </c>
      <c r="C192" s="215" t="s">
        <v>2</v>
      </c>
      <c r="D192" s="216">
        <v>0.15</v>
      </c>
      <c r="E192" s="217"/>
    </row>
    <row r="193" spans="1:5" ht="15">
      <c r="A193" s="213">
        <v>266</v>
      </c>
      <c r="B193" s="351" t="s">
        <v>1392</v>
      </c>
      <c r="C193" s="352"/>
      <c r="D193" s="352"/>
      <c r="E193" s="217"/>
    </row>
    <row r="194" spans="1:5" ht="28.5">
      <c r="A194" s="214">
        <v>26607</v>
      </c>
      <c r="B194" s="214" t="s">
        <v>203</v>
      </c>
      <c r="C194" s="215" t="s">
        <v>2</v>
      </c>
      <c r="D194" s="216">
        <v>1.53</v>
      </c>
      <c r="E194" s="217"/>
    </row>
    <row r="195" spans="1:5" ht="28.5">
      <c r="A195" s="214">
        <v>26610</v>
      </c>
      <c r="B195" s="214" t="s">
        <v>204</v>
      </c>
      <c r="C195" s="215" t="s">
        <v>2</v>
      </c>
      <c r="D195" s="216">
        <v>0.48</v>
      </c>
      <c r="E195" s="217"/>
    </row>
    <row r="196" spans="1:5" ht="14.25">
      <c r="A196" s="214">
        <v>26612</v>
      </c>
      <c r="B196" s="214" t="s">
        <v>205</v>
      </c>
      <c r="C196" s="215" t="s">
        <v>2</v>
      </c>
      <c r="D196" s="216">
        <v>0.66</v>
      </c>
      <c r="E196" s="217"/>
    </row>
    <row r="197" spans="1:5" ht="28.5">
      <c r="A197" s="214">
        <v>26617</v>
      </c>
      <c r="B197" s="214" t="s">
        <v>206</v>
      </c>
      <c r="C197" s="215" t="s">
        <v>1</v>
      </c>
      <c r="D197" s="216">
        <v>22.98</v>
      </c>
      <c r="E197" s="353"/>
    </row>
    <row r="198" spans="1:5" ht="28.5">
      <c r="A198" s="214">
        <v>26618</v>
      </c>
      <c r="B198" s="214" t="s">
        <v>207</v>
      </c>
      <c r="C198" s="215" t="s">
        <v>2</v>
      </c>
      <c r="D198" s="216">
        <v>18.48</v>
      </c>
      <c r="E198" s="217"/>
    </row>
    <row r="199" spans="1:5" ht="14.25">
      <c r="A199" s="214">
        <v>26648</v>
      </c>
      <c r="B199" s="214" t="s">
        <v>208</v>
      </c>
      <c r="C199" s="215" t="s">
        <v>2</v>
      </c>
      <c r="D199" s="216">
        <v>0.2</v>
      </c>
      <c r="E199" s="217"/>
    </row>
    <row r="200" spans="1:5" ht="14.25">
      <c r="A200" s="214">
        <v>26664</v>
      </c>
      <c r="B200" s="214" t="s">
        <v>1272</v>
      </c>
      <c r="C200" s="215" t="s">
        <v>2</v>
      </c>
      <c r="D200" s="216">
        <v>0.25</v>
      </c>
      <c r="E200" s="217"/>
    </row>
    <row r="201" spans="1:5" ht="42.75">
      <c r="A201" s="214">
        <v>26668</v>
      </c>
      <c r="B201" s="214" t="s">
        <v>209</v>
      </c>
      <c r="C201" s="215" t="s">
        <v>2</v>
      </c>
      <c r="D201" s="216">
        <v>68.180000000000007</v>
      </c>
      <c r="E201" s="217"/>
    </row>
    <row r="202" spans="1:5" ht="28.5">
      <c r="A202" s="214">
        <v>26669</v>
      </c>
      <c r="B202" s="214" t="s">
        <v>210</v>
      </c>
      <c r="C202" s="215" t="s">
        <v>2</v>
      </c>
      <c r="D202" s="216">
        <v>10.55</v>
      </c>
      <c r="E202" s="217"/>
    </row>
    <row r="203" spans="1:5" ht="42.75">
      <c r="A203" s="214">
        <v>26670</v>
      </c>
      <c r="B203" s="214" t="s">
        <v>211</v>
      </c>
      <c r="C203" s="215" t="s">
        <v>2</v>
      </c>
      <c r="D203" s="216">
        <v>150.69999999999999</v>
      </c>
      <c r="E203" s="217"/>
    </row>
    <row r="204" spans="1:5" ht="42.75">
      <c r="A204" s="214">
        <v>26671</v>
      </c>
      <c r="B204" s="214" t="s">
        <v>212</v>
      </c>
      <c r="C204" s="215" t="s">
        <v>2</v>
      </c>
      <c r="D204" s="216">
        <v>67.22</v>
      </c>
      <c r="E204" s="217"/>
    </row>
    <row r="205" spans="1:5" ht="14.25">
      <c r="A205" s="214">
        <v>26675</v>
      </c>
      <c r="B205" s="214" t="s">
        <v>213</v>
      </c>
      <c r="C205" s="215" t="s">
        <v>2</v>
      </c>
      <c r="D205" s="216">
        <v>0.39</v>
      </c>
      <c r="E205" s="217"/>
    </row>
    <row r="206" spans="1:5" ht="28.5">
      <c r="A206" s="214">
        <v>26678</v>
      </c>
      <c r="B206" s="214" t="s">
        <v>214</v>
      </c>
      <c r="C206" s="215" t="s">
        <v>2</v>
      </c>
      <c r="D206" s="216">
        <v>0.48</v>
      </c>
      <c r="E206" s="217"/>
    </row>
    <row r="207" spans="1:5" ht="15">
      <c r="A207" s="213">
        <v>267</v>
      </c>
      <c r="B207" s="351" t="s">
        <v>1392</v>
      </c>
      <c r="C207" s="352"/>
      <c r="D207" s="352"/>
      <c r="E207" s="217"/>
    </row>
    <row r="208" spans="1:5" ht="28.5">
      <c r="A208" s="214">
        <v>26714</v>
      </c>
      <c r="B208" s="214" t="s">
        <v>3527</v>
      </c>
      <c r="C208" s="215" t="s">
        <v>2</v>
      </c>
      <c r="D208" s="216">
        <v>8.8000000000000007</v>
      </c>
      <c r="E208" s="217"/>
    </row>
    <row r="209" spans="1:5" ht="15">
      <c r="A209" s="213">
        <v>268</v>
      </c>
      <c r="B209" s="351" t="s">
        <v>1392</v>
      </c>
      <c r="C209" s="352"/>
      <c r="D209" s="352"/>
      <c r="E209" s="217"/>
    </row>
    <row r="210" spans="1:5" ht="28.5">
      <c r="A210" s="214">
        <v>26877</v>
      </c>
      <c r="B210" s="214" t="s">
        <v>215</v>
      </c>
      <c r="C210" s="215" t="s">
        <v>2</v>
      </c>
      <c r="D210" s="216">
        <v>0.46</v>
      </c>
      <c r="E210" s="217"/>
    </row>
    <row r="211" spans="1:5" ht="15">
      <c r="A211" s="214">
        <v>26879</v>
      </c>
      <c r="B211" s="214" t="s">
        <v>216</v>
      </c>
      <c r="C211" s="215" t="s">
        <v>2</v>
      </c>
      <c r="D211" s="216">
        <v>0.65</v>
      </c>
      <c r="E211" s="353"/>
    </row>
    <row r="212" spans="1:5" ht="14.25">
      <c r="A212" s="214">
        <v>26894</v>
      </c>
      <c r="B212" s="214" t="s">
        <v>217</v>
      </c>
      <c r="C212" s="215" t="s">
        <v>2</v>
      </c>
      <c r="D212" s="216">
        <v>0.15</v>
      </c>
      <c r="E212" s="217"/>
    </row>
    <row r="213" spans="1:5" ht="15">
      <c r="A213" s="213">
        <v>269</v>
      </c>
      <c r="B213" s="351" t="s">
        <v>1393</v>
      </c>
      <c r="C213" s="352"/>
      <c r="D213" s="352"/>
      <c r="E213" s="353"/>
    </row>
    <row r="214" spans="1:5" ht="28.5">
      <c r="A214" s="214">
        <v>26917</v>
      </c>
      <c r="B214" s="214" t="s">
        <v>3528</v>
      </c>
      <c r="C214" s="215" t="s">
        <v>2</v>
      </c>
      <c r="D214" s="216">
        <v>81.02</v>
      </c>
      <c r="E214" s="217"/>
    </row>
    <row r="215" spans="1:5" ht="28.5">
      <c r="A215" s="214">
        <v>26972</v>
      </c>
      <c r="B215" s="214" t="s">
        <v>218</v>
      </c>
      <c r="C215" s="215" t="s">
        <v>2</v>
      </c>
      <c r="D215" s="216">
        <v>35.72</v>
      </c>
      <c r="E215" s="217"/>
    </row>
    <row r="216" spans="1:5" ht="15">
      <c r="A216" s="213">
        <v>270</v>
      </c>
      <c r="B216" s="351" t="s">
        <v>1394</v>
      </c>
      <c r="C216" s="352"/>
      <c r="D216" s="352"/>
      <c r="E216" s="217"/>
    </row>
    <row r="217" spans="1:5" ht="15">
      <c r="A217" s="214">
        <v>27002</v>
      </c>
      <c r="B217" s="214" t="s">
        <v>219</v>
      </c>
      <c r="C217" s="215" t="s">
        <v>3</v>
      </c>
      <c r="D217" s="216">
        <v>24</v>
      </c>
      <c r="E217" s="353"/>
    </row>
    <row r="218" spans="1:5" ht="14.25">
      <c r="A218" s="214">
        <v>27003</v>
      </c>
      <c r="B218" s="214" t="s">
        <v>220</v>
      </c>
      <c r="C218" s="215" t="s">
        <v>3</v>
      </c>
      <c r="D218" s="216">
        <v>24</v>
      </c>
      <c r="E218" s="217"/>
    </row>
    <row r="219" spans="1:5" ht="14.25">
      <c r="A219" s="214">
        <v>27004</v>
      </c>
      <c r="B219" s="214" t="s">
        <v>221</v>
      </c>
      <c r="C219" s="215" t="s">
        <v>3</v>
      </c>
      <c r="D219" s="216">
        <v>25.58</v>
      </c>
      <c r="E219" s="217"/>
    </row>
    <row r="220" spans="1:5" ht="15">
      <c r="A220" s="214">
        <v>27005</v>
      </c>
      <c r="B220" s="214" t="s">
        <v>222</v>
      </c>
      <c r="C220" s="215" t="s">
        <v>3</v>
      </c>
      <c r="D220" s="216">
        <v>28.63</v>
      </c>
      <c r="E220" s="353"/>
    </row>
    <row r="221" spans="1:5" ht="14.25">
      <c r="A221" s="214">
        <v>27006</v>
      </c>
      <c r="B221" s="214" t="s">
        <v>223</v>
      </c>
      <c r="C221" s="215" t="s">
        <v>3</v>
      </c>
      <c r="D221" s="216">
        <v>30.1</v>
      </c>
      <c r="E221" s="217"/>
    </row>
    <row r="222" spans="1:5" ht="14.25">
      <c r="A222" s="214">
        <v>27010</v>
      </c>
      <c r="B222" s="214" t="s">
        <v>224</v>
      </c>
      <c r="C222" s="215" t="s">
        <v>3</v>
      </c>
      <c r="D222" s="216">
        <v>21.21</v>
      </c>
      <c r="E222" s="217"/>
    </row>
    <row r="223" spans="1:5" ht="14.25">
      <c r="A223" s="214">
        <v>27020</v>
      </c>
      <c r="B223" s="214" t="s">
        <v>225</v>
      </c>
      <c r="C223" s="215" t="s">
        <v>1</v>
      </c>
      <c r="D223" s="216">
        <v>0.69</v>
      </c>
      <c r="E223" s="217"/>
    </row>
    <row r="224" spans="1:5" ht="14.25">
      <c r="A224" s="214">
        <v>27022</v>
      </c>
      <c r="B224" s="214" t="s">
        <v>226</v>
      </c>
      <c r="C224" s="215" t="s">
        <v>1</v>
      </c>
      <c r="D224" s="216">
        <v>0.96</v>
      </c>
      <c r="E224" s="217"/>
    </row>
    <row r="225" spans="1:5" ht="15">
      <c r="A225" s="213">
        <v>275</v>
      </c>
      <c r="B225" s="351" t="s">
        <v>1395</v>
      </c>
      <c r="C225" s="352"/>
      <c r="D225" s="352"/>
      <c r="E225" s="217"/>
    </row>
    <row r="226" spans="1:5" ht="28.5">
      <c r="A226" s="214">
        <v>27504</v>
      </c>
      <c r="B226" s="214" t="s">
        <v>227</v>
      </c>
      <c r="C226" s="215" t="s">
        <v>2</v>
      </c>
      <c r="D226" s="216">
        <v>82.34</v>
      </c>
      <c r="E226" s="217"/>
    </row>
    <row r="227" spans="1:5" ht="28.5">
      <c r="A227" s="214">
        <v>27520</v>
      </c>
      <c r="B227" s="214" t="s">
        <v>228</v>
      </c>
      <c r="C227" s="215" t="s">
        <v>4</v>
      </c>
      <c r="D227" s="216">
        <v>19.78</v>
      </c>
      <c r="E227" s="217"/>
    </row>
    <row r="228" spans="1:5" ht="28.5">
      <c r="A228" s="214">
        <v>27532</v>
      </c>
      <c r="B228" s="214" t="s">
        <v>229</v>
      </c>
      <c r="C228" s="215" t="s">
        <v>4</v>
      </c>
      <c r="D228" s="216">
        <v>131.25</v>
      </c>
      <c r="E228" s="217"/>
    </row>
    <row r="229" spans="1:5" ht="42.75">
      <c r="A229" s="214">
        <v>27546</v>
      </c>
      <c r="B229" s="214" t="s">
        <v>230</v>
      </c>
      <c r="C229" s="215" t="s">
        <v>4</v>
      </c>
      <c r="D229" s="216">
        <v>69.2</v>
      </c>
      <c r="E229" s="353"/>
    </row>
    <row r="230" spans="1:5" ht="15">
      <c r="A230" s="213">
        <v>276</v>
      </c>
      <c r="B230" s="351" t="s">
        <v>1396</v>
      </c>
      <c r="C230" s="352"/>
      <c r="D230" s="352"/>
      <c r="E230" s="217"/>
    </row>
    <row r="231" spans="1:5" ht="42.75">
      <c r="A231" s="214">
        <v>27602</v>
      </c>
      <c r="B231" s="214" t="s">
        <v>231</v>
      </c>
      <c r="C231" s="215" t="s">
        <v>4</v>
      </c>
      <c r="D231" s="216">
        <v>47.67</v>
      </c>
      <c r="E231" s="217"/>
    </row>
    <row r="232" spans="1:5" ht="28.5">
      <c r="A232" s="214">
        <v>27666</v>
      </c>
      <c r="B232" s="214" t="s">
        <v>232</v>
      </c>
      <c r="C232" s="215" t="s">
        <v>4</v>
      </c>
      <c r="D232" s="216">
        <v>84.48</v>
      </c>
      <c r="E232" s="217"/>
    </row>
    <row r="233" spans="1:5" ht="28.5">
      <c r="A233" s="214">
        <v>27676</v>
      </c>
      <c r="B233" s="214" t="s">
        <v>233</v>
      </c>
      <c r="C233" s="215" t="s">
        <v>4</v>
      </c>
      <c r="D233" s="216">
        <v>77.36</v>
      </c>
      <c r="E233" s="217"/>
    </row>
    <row r="234" spans="1:5" ht="28.5">
      <c r="A234" s="214">
        <v>27677</v>
      </c>
      <c r="B234" s="214" t="s">
        <v>234</v>
      </c>
      <c r="C234" s="215" t="s">
        <v>4</v>
      </c>
      <c r="D234" s="216">
        <v>9.9600000000000009</v>
      </c>
      <c r="E234" s="353"/>
    </row>
    <row r="235" spans="1:5" ht="28.5">
      <c r="A235" s="214">
        <v>27678</v>
      </c>
      <c r="B235" s="214" t="s">
        <v>235</v>
      </c>
      <c r="C235" s="215" t="s">
        <v>4</v>
      </c>
      <c r="D235" s="216">
        <v>57.66</v>
      </c>
      <c r="E235" s="217"/>
    </row>
    <row r="236" spans="1:5" ht="28.5">
      <c r="A236" s="214">
        <v>27679</v>
      </c>
      <c r="B236" s="214" t="s">
        <v>236</v>
      </c>
      <c r="C236" s="215" t="s">
        <v>4</v>
      </c>
      <c r="D236" s="216">
        <v>160.18</v>
      </c>
      <c r="E236" s="217"/>
    </row>
    <row r="237" spans="1:5" ht="28.5">
      <c r="A237" s="214">
        <v>27680</v>
      </c>
      <c r="B237" s="214" t="s">
        <v>237</v>
      </c>
      <c r="C237" s="215" t="s">
        <v>4</v>
      </c>
      <c r="D237" s="216">
        <v>117.5</v>
      </c>
      <c r="E237" s="217"/>
    </row>
    <row r="238" spans="1:5" ht="15">
      <c r="A238" s="213">
        <v>280</v>
      </c>
      <c r="B238" s="351" t="s">
        <v>238</v>
      </c>
      <c r="C238" s="352"/>
      <c r="D238" s="352"/>
      <c r="E238" s="217"/>
    </row>
    <row r="239" spans="1:5" ht="14.25">
      <c r="A239" s="214">
        <v>28001</v>
      </c>
      <c r="B239" s="214" t="s">
        <v>239</v>
      </c>
      <c r="C239" s="215" t="s">
        <v>7</v>
      </c>
      <c r="D239" s="216">
        <v>45</v>
      </c>
      <c r="E239" s="217"/>
    </row>
    <row r="240" spans="1:5" ht="28.5">
      <c r="A240" s="214">
        <v>28004</v>
      </c>
      <c r="B240" s="214" t="s">
        <v>240</v>
      </c>
      <c r="C240" s="215" t="s">
        <v>2</v>
      </c>
      <c r="D240" s="216">
        <v>91.1</v>
      </c>
      <c r="E240" s="217"/>
    </row>
    <row r="241" spans="1:5" ht="28.5">
      <c r="A241" s="214">
        <v>28005</v>
      </c>
      <c r="B241" s="214" t="s">
        <v>241</v>
      </c>
      <c r="C241" s="215" t="s">
        <v>3</v>
      </c>
      <c r="D241" s="216">
        <v>32.67</v>
      </c>
      <c r="E241" s="217"/>
    </row>
    <row r="242" spans="1:5" ht="15">
      <c r="A242" s="214">
        <v>28008</v>
      </c>
      <c r="B242" s="214" t="s">
        <v>242</v>
      </c>
      <c r="C242" s="215" t="s">
        <v>9</v>
      </c>
      <c r="D242" s="216">
        <v>12.35</v>
      </c>
      <c r="E242" s="353"/>
    </row>
    <row r="243" spans="1:5" ht="28.5">
      <c r="A243" s="214">
        <v>28028</v>
      </c>
      <c r="B243" s="214" t="s">
        <v>243</v>
      </c>
      <c r="C243" s="215" t="s">
        <v>1</v>
      </c>
      <c r="D243" s="216">
        <v>11</v>
      </c>
      <c r="E243" s="217"/>
    </row>
    <row r="244" spans="1:5" ht="14.25">
      <c r="A244" s="214">
        <v>28056</v>
      </c>
      <c r="B244" s="214" t="s">
        <v>244</v>
      </c>
      <c r="C244" s="215" t="s">
        <v>1</v>
      </c>
      <c r="D244" s="216">
        <v>3.42</v>
      </c>
      <c r="E244" s="217"/>
    </row>
    <row r="245" spans="1:5" ht="14.25">
      <c r="A245" s="214">
        <v>28067</v>
      </c>
      <c r="B245" s="214" t="s">
        <v>245</v>
      </c>
      <c r="C245" s="215" t="s">
        <v>1</v>
      </c>
      <c r="D245" s="216">
        <v>7.19</v>
      </c>
      <c r="E245" s="217"/>
    </row>
    <row r="246" spans="1:5" ht="28.5">
      <c r="A246" s="214">
        <v>28068</v>
      </c>
      <c r="B246" s="214" t="s">
        <v>246</v>
      </c>
      <c r="C246" s="215" t="s">
        <v>1</v>
      </c>
      <c r="D246" s="216">
        <v>8.1999999999999993</v>
      </c>
      <c r="E246" s="217"/>
    </row>
    <row r="247" spans="1:5" ht="15">
      <c r="A247" s="213">
        <v>281</v>
      </c>
      <c r="B247" s="351" t="s">
        <v>1397</v>
      </c>
      <c r="C247" s="352"/>
      <c r="D247" s="352"/>
      <c r="E247" s="217"/>
    </row>
    <row r="248" spans="1:5" ht="28.5">
      <c r="A248" s="214">
        <v>28125</v>
      </c>
      <c r="B248" s="214" t="s">
        <v>247</v>
      </c>
      <c r="C248" s="215" t="s">
        <v>1</v>
      </c>
      <c r="D248" s="216">
        <v>11.41</v>
      </c>
      <c r="E248" s="217"/>
    </row>
    <row r="249" spans="1:5" ht="15">
      <c r="A249" s="213">
        <v>282</v>
      </c>
      <c r="B249" s="351" t="s">
        <v>1397</v>
      </c>
      <c r="C249" s="352"/>
      <c r="D249" s="352"/>
      <c r="E249" s="217"/>
    </row>
    <row r="250" spans="1:5" ht="28.5">
      <c r="A250" s="214">
        <v>28267</v>
      </c>
      <c r="B250" s="214" t="s">
        <v>6000</v>
      </c>
      <c r="C250" s="215" t="s">
        <v>2</v>
      </c>
      <c r="D250" s="216">
        <v>124.91</v>
      </c>
      <c r="E250" s="217"/>
    </row>
    <row r="251" spans="1:5" ht="15">
      <c r="A251" s="214">
        <v>28270</v>
      </c>
      <c r="B251" s="214" t="s">
        <v>248</v>
      </c>
      <c r="C251" s="215" t="s">
        <v>1</v>
      </c>
      <c r="D251" s="216">
        <v>0.24</v>
      </c>
      <c r="E251" s="353"/>
    </row>
    <row r="252" spans="1:5" ht="28.5">
      <c r="A252" s="214">
        <v>28273</v>
      </c>
      <c r="B252" s="214" t="s">
        <v>3529</v>
      </c>
      <c r="C252" s="215" t="s">
        <v>2</v>
      </c>
      <c r="D252" s="216">
        <v>170.22</v>
      </c>
      <c r="E252" s="217"/>
    </row>
    <row r="253" spans="1:5" ht="15">
      <c r="A253" s="213">
        <v>290</v>
      </c>
      <c r="B253" s="351" t="s">
        <v>1397</v>
      </c>
      <c r="C253" s="352"/>
      <c r="D253" s="352"/>
      <c r="E253" s="353"/>
    </row>
    <row r="254" spans="1:5" ht="28.5">
      <c r="A254" s="214">
        <v>29028</v>
      </c>
      <c r="B254" s="214" t="s">
        <v>1398</v>
      </c>
      <c r="C254" s="215" t="s">
        <v>2</v>
      </c>
      <c r="D254" s="216">
        <v>773.6</v>
      </c>
      <c r="E254" s="217"/>
    </row>
    <row r="255" spans="1:5" ht="14.25">
      <c r="A255" s="214">
        <v>29050</v>
      </c>
      <c r="B255" s="214" t="s">
        <v>249</v>
      </c>
      <c r="C255" s="215" t="s">
        <v>2</v>
      </c>
      <c r="D255" s="216">
        <v>29.17</v>
      </c>
      <c r="E255" s="217"/>
    </row>
    <row r="256" spans="1:5" ht="28.5">
      <c r="A256" s="214">
        <v>29093</v>
      </c>
      <c r="B256" s="214" t="s">
        <v>250</v>
      </c>
      <c r="C256" s="215" t="s">
        <v>2</v>
      </c>
      <c r="D256" s="216">
        <v>1.92</v>
      </c>
      <c r="E256" s="217"/>
    </row>
    <row r="257" spans="1:5" ht="28.5">
      <c r="A257" s="214">
        <v>29094</v>
      </c>
      <c r="B257" s="214" t="s">
        <v>251</v>
      </c>
      <c r="C257" s="215" t="s">
        <v>2</v>
      </c>
      <c r="D257" s="216">
        <v>26.06</v>
      </c>
      <c r="E257" s="353"/>
    </row>
    <row r="258" spans="1:5" ht="15">
      <c r="A258" s="213">
        <v>291</v>
      </c>
      <c r="B258" s="351" t="s">
        <v>1397</v>
      </c>
      <c r="C258" s="352"/>
      <c r="D258" s="352"/>
      <c r="E258" s="217"/>
    </row>
    <row r="259" spans="1:5" ht="28.5">
      <c r="A259" s="214">
        <v>29156</v>
      </c>
      <c r="B259" s="214" t="s">
        <v>3530</v>
      </c>
      <c r="C259" s="215" t="s">
        <v>2</v>
      </c>
      <c r="D259" s="216">
        <v>150.19</v>
      </c>
      <c r="E259" s="217"/>
    </row>
    <row r="260" spans="1:5" ht="15">
      <c r="A260" s="213">
        <v>292</v>
      </c>
      <c r="B260" s="351" t="s">
        <v>1397</v>
      </c>
      <c r="C260" s="352"/>
      <c r="D260" s="352"/>
      <c r="E260" s="217"/>
    </row>
    <row r="261" spans="1:5" ht="28.5">
      <c r="A261" s="214">
        <v>29204</v>
      </c>
      <c r="B261" s="214" t="s">
        <v>3531</v>
      </c>
      <c r="C261" s="215" t="s">
        <v>1</v>
      </c>
      <c r="D261" s="216">
        <v>0.57999999999999996</v>
      </c>
      <c r="E261" s="217"/>
    </row>
    <row r="262" spans="1:5" ht="28.5">
      <c r="A262" s="214">
        <v>29220</v>
      </c>
      <c r="B262" s="214" t="s">
        <v>3532</v>
      </c>
      <c r="C262" s="215" t="s">
        <v>2</v>
      </c>
      <c r="D262" s="216">
        <v>161.63</v>
      </c>
      <c r="E262" s="353"/>
    </row>
    <row r="263" spans="1:5" ht="28.5">
      <c r="A263" s="214">
        <v>29221</v>
      </c>
      <c r="B263" s="214" t="s">
        <v>3533</v>
      </c>
      <c r="C263" s="215" t="s">
        <v>2</v>
      </c>
      <c r="D263" s="216">
        <v>139.19</v>
      </c>
      <c r="E263" s="217"/>
    </row>
    <row r="264" spans="1:5" ht="15">
      <c r="A264" s="213">
        <v>293</v>
      </c>
      <c r="B264" s="351" t="s">
        <v>238</v>
      </c>
      <c r="C264" s="352"/>
      <c r="D264" s="352"/>
      <c r="E264" s="353"/>
    </row>
    <row r="265" spans="1:5" ht="42.75">
      <c r="A265" s="214">
        <v>29337</v>
      </c>
      <c r="B265" s="214" t="s">
        <v>252</v>
      </c>
      <c r="C265" s="215" t="s">
        <v>2</v>
      </c>
      <c r="D265" s="216">
        <v>43.37</v>
      </c>
      <c r="E265" s="217"/>
    </row>
    <row r="266" spans="1:5" ht="15">
      <c r="A266" s="213">
        <v>3</v>
      </c>
      <c r="B266" s="351" t="s">
        <v>1399</v>
      </c>
      <c r="C266" s="352"/>
      <c r="D266" s="352"/>
      <c r="E266" s="217"/>
    </row>
    <row r="267" spans="1:5" ht="15">
      <c r="A267" s="213">
        <v>301</v>
      </c>
      <c r="B267" s="351" t="s">
        <v>1400</v>
      </c>
      <c r="C267" s="352"/>
      <c r="D267" s="352"/>
      <c r="E267" s="217"/>
    </row>
    <row r="268" spans="1:5" ht="28.5">
      <c r="A268" s="214">
        <v>30106</v>
      </c>
      <c r="B268" s="214" t="s">
        <v>253</v>
      </c>
      <c r="C268" s="215" t="s">
        <v>1</v>
      </c>
      <c r="D268" s="216">
        <v>14.78</v>
      </c>
      <c r="E268" s="353"/>
    </row>
    <row r="269" spans="1:5" ht="42.75">
      <c r="A269" s="214">
        <v>30152</v>
      </c>
      <c r="B269" s="214" t="s">
        <v>254</v>
      </c>
      <c r="C269" s="215" t="s">
        <v>2</v>
      </c>
      <c r="D269" s="216">
        <v>240.67</v>
      </c>
      <c r="E269" s="217"/>
    </row>
    <row r="270" spans="1:5" ht="28.5">
      <c r="A270" s="214">
        <v>30172</v>
      </c>
      <c r="B270" s="214" t="s">
        <v>255</v>
      </c>
      <c r="C270" s="215" t="s">
        <v>2</v>
      </c>
      <c r="D270" s="216">
        <v>301.25</v>
      </c>
      <c r="E270" s="353"/>
    </row>
    <row r="271" spans="1:5" ht="28.5">
      <c r="A271" s="214">
        <v>30173</v>
      </c>
      <c r="B271" s="214" t="s">
        <v>256</v>
      </c>
      <c r="C271" s="215" t="s">
        <v>2</v>
      </c>
      <c r="D271" s="216">
        <v>301.25</v>
      </c>
      <c r="E271" s="353"/>
    </row>
    <row r="272" spans="1:5" ht="28.5">
      <c r="A272" s="214">
        <v>30174</v>
      </c>
      <c r="B272" s="214" t="s">
        <v>257</v>
      </c>
      <c r="C272" s="215" t="s">
        <v>2</v>
      </c>
      <c r="D272" s="216">
        <v>301.25</v>
      </c>
      <c r="E272" s="217"/>
    </row>
    <row r="273" spans="1:5" ht="28.5">
      <c r="A273" s="214">
        <v>30175</v>
      </c>
      <c r="B273" s="214" t="s">
        <v>258</v>
      </c>
      <c r="C273" s="215" t="s">
        <v>2</v>
      </c>
      <c r="D273" s="216">
        <v>301.25</v>
      </c>
      <c r="E273" s="217"/>
    </row>
    <row r="274" spans="1:5" ht="14.25">
      <c r="A274" s="214">
        <v>30191</v>
      </c>
      <c r="B274" s="214" t="s">
        <v>259</v>
      </c>
      <c r="C274" s="215" t="s">
        <v>1</v>
      </c>
      <c r="D274" s="216">
        <v>58.25</v>
      </c>
      <c r="E274" s="217"/>
    </row>
    <row r="275" spans="1:5" ht="15">
      <c r="A275" s="213">
        <v>302</v>
      </c>
      <c r="B275" s="351" t="s">
        <v>1401</v>
      </c>
      <c r="C275" s="352"/>
      <c r="D275" s="352"/>
      <c r="E275" s="217"/>
    </row>
    <row r="276" spans="1:5" ht="28.5">
      <c r="A276" s="214">
        <v>30202</v>
      </c>
      <c r="B276" s="214" t="s">
        <v>260</v>
      </c>
      <c r="C276" s="215" t="s">
        <v>2</v>
      </c>
      <c r="D276" s="216">
        <v>191.67</v>
      </c>
      <c r="E276" s="217"/>
    </row>
    <row r="277" spans="1:5" ht="42.75">
      <c r="A277" s="214">
        <v>30210</v>
      </c>
      <c r="B277" s="214" t="s">
        <v>261</v>
      </c>
      <c r="C277" s="215" t="s">
        <v>2</v>
      </c>
      <c r="D277" s="216">
        <v>256.67</v>
      </c>
      <c r="E277" s="217"/>
    </row>
    <row r="278" spans="1:5" ht="42.75">
      <c r="A278" s="214">
        <v>30211</v>
      </c>
      <c r="B278" s="214" t="s">
        <v>262</v>
      </c>
      <c r="C278" s="215" t="s">
        <v>2</v>
      </c>
      <c r="D278" s="216">
        <v>256.67</v>
      </c>
      <c r="E278" s="217"/>
    </row>
    <row r="279" spans="1:5" ht="42.75">
      <c r="A279" s="214">
        <v>30212</v>
      </c>
      <c r="B279" s="214" t="s">
        <v>263</v>
      </c>
      <c r="C279" s="215" t="s">
        <v>2</v>
      </c>
      <c r="D279" s="216">
        <v>256.67</v>
      </c>
      <c r="E279" s="353"/>
    </row>
    <row r="280" spans="1:5" ht="42.75">
      <c r="A280" s="214">
        <v>30213</v>
      </c>
      <c r="B280" s="214" t="s">
        <v>264</v>
      </c>
      <c r="C280" s="215" t="s">
        <v>2</v>
      </c>
      <c r="D280" s="216">
        <v>336.67</v>
      </c>
      <c r="E280" s="217"/>
    </row>
    <row r="281" spans="1:5" ht="28.5">
      <c r="A281" s="214">
        <v>30217</v>
      </c>
      <c r="B281" s="214" t="s">
        <v>265</v>
      </c>
      <c r="C281" s="215" t="s">
        <v>2</v>
      </c>
      <c r="D281" s="216">
        <v>240.67</v>
      </c>
      <c r="E281" s="217"/>
    </row>
    <row r="282" spans="1:5" ht="42.75">
      <c r="A282" s="214">
        <v>30233</v>
      </c>
      <c r="B282" s="214" t="s">
        <v>266</v>
      </c>
      <c r="C282" s="215" t="s">
        <v>2</v>
      </c>
      <c r="D282" s="216">
        <v>240.67</v>
      </c>
      <c r="E282" s="217"/>
    </row>
    <row r="283" spans="1:5" ht="28.5">
      <c r="A283" s="214">
        <v>30257</v>
      </c>
      <c r="B283" s="214" t="s">
        <v>267</v>
      </c>
      <c r="C283" s="215" t="s">
        <v>2</v>
      </c>
      <c r="D283" s="216">
        <v>941.67</v>
      </c>
      <c r="E283" s="217"/>
    </row>
    <row r="284" spans="1:5" ht="28.5">
      <c r="A284" s="214">
        <v>30261</v>
      </c>
      <c r="B284" s="214" t="s">
        <v>268</v>
      </c>
      <c r="C284" s="215" t="s">
        <v>2</v>
      </c>
      <c r="D284" s="216">
        <v>798.33</v>
      </c>
      <c r="E284" s="217"/>
    </row>
    <row r="285" spans="1:5" ht="28.5">
      <c r="A285" s="214">
        <v>30263</v>
      </c>
      <c r="B285" s="214" t="s">
        <v>269</v>
      </c>
      <c r="C285" s="215" t="s">
        <v>2</v>
      </c>
      <c r="D285" s="219">
        <v>1040</v>
      </c>
      <c r="E285" s="217"/>
    </row>
    <row r="286" spans="1:5" ht="15">
      <c r="A286" s="213">
        <v>303</v>
      </c>
      <c r="B286" s="351" t="s">
        <v>1401</v>
      </c>
      <c r="C286" s="352"/>
      <c r="D286" s="352"/>
      <c r="E286" s="217"/>
    </row>
    <row r="287" spans="1:5" ht="28.5">
      <c r="A287" s="214">
        <v>30358</v>
      </c>
      <c r="B287" s="214" t="s">
        <v>270</v>
      </c>
      <c r="C287" s="215" t="s">
        <v>1</v>
      </c>
      <c r="D287" s="216">
        <v>15.28</v>
      </c>
      <c r="E287" s="217"/>
    </row>
    <row r="288" spans="1:5" ht="15">
      <c r="A288" s="213">
        <v>304</v>
      </c>
      <c r="B288" s="351" t="s">
        <v>1401</v>
      </c>
      <c r="C288" s="352"/>
      <c r="D288" s="352"/>
      <c r="E288" s="217"/>
    </row>
    <row r="289" spans="1:5" ht="42.75">
      <c r="A289" s="214">
        <v>30460</v>
      </c>
      <c r="B289" s="214" t="s">
        <v>271</v>
      </c>
      <c r="C289" s="215" t="s">
        <v>2</v>
      </c>
      <c r="D289" s="216">
        <v>240.67</v>
      </c>
      <c r="E289" s="217"/>
    </row>
    <row r="290" spans="1:5" ht="28.5">
      <c r="A290" s="214">
        <v>30496</v>
      </c>
      <c r="B290" s="214" t="s">
        <v>272</v>
      </c>
      <c r="C290" s="215" t="s">
        <v>1</v>
      </c>
      <c r="D290" s="216">
        <v>19.75</v>
      </c>
      <c r="E290" s="353"/>
    </row>
    <row r="291" spans="1:5" ht="15">
      <c r="A291" s="213">
        <v>306</v>
      </c>
      <c r="B291" s="351" t="s">
        <v>1401</v>
      </c>
      <c r="C291" s="352"/>
      <c r="D291" s="352"/>
      <c r="E291" s="217"/>
    </row>
    <row r="292" spans="1:5" ht="28.5">
      <c r="A292" s="214">
        <v>30665</v>
      </c>
      <c r="B292" s="214" t="s">
        <v>273</v>
      </c>
      <c r="C292" s="215" t="s">
        <v>1</v>
      </c>
      <c r="D292" s="216">
        <v>44</v>
      </c>
      <c r="E292" s="353"/>
    </row>
    <row r="293" spans="1:5" ht="28.5">
      <c r="A293" s="214">
        <v>30675</v>
      </c>
      <c r="B293" s="214" t="s">
        <v>274</v>
      </c>
      <c r="C293" s="215" t="s">
        <v>2</v>
      </c>
      <c r="D293" s="216">
        <v>509.33</v>
      </c>
      <c r="E293" s="217"/>
    </row>
    <row r="294" spans="1:5" ht="28.5">
      <c r="A294" s="214">
        <v>30676</v>
      </c>
      <c r="B294" s="214" t="s">
        <v>275</v>
      </c>
      <c r="C294" s="215" t="s">
        <v>2</v>
      </c>
      <c r="D294" s="216">
        <v>519.66999999999996</v>
      </c>
      <c r="E294" s="217"/>
    </row>
    <row r="295" spans="1:5" ht="28.5">
      <c r="A295" s="214">
        <v>30677</v>
      </c>
      <c r="B295" s="214" t="s">
        <v>276</v>
      </c>
      <c r="C295" s="215" t="s">
        <v>2</v>
      </c>
      <c r="D295" s="216">
        <v>623</v>
      </c>
      <c r="E295" s="353"/>
    </row>
    <row r="296" spans="1:5" ht="15">
      <c r="A296" s="213">
        <v>308</v>
      </c>
      <c r="B296" s="351" t="s">
        <v>1402</v>
      </c>
      <c r="C296" s="352"/>
      <c r="D296" s="352"/>
      <c r="E296" s="217"/>
    </row>
    <row r="297" spans="1:5" ht="28.5">
      <c r="A297" s="214">
        <v>30868</v>
      </c>
      <c r="B297" s="214" t="s">
        <v>277</v>
      </c>
      <c r="C297" s="215" t="s">
        <v>4</v>
      </c>
      <c r="D297" s="216">
        <v>949.18</v>
      </c>
      <c r="E297" s="217"/>
    </row>
    <row r="298" spans="1:5" ht="15">
      <c r="A298" s="213">
        <v>309</v>
      </c>
      <c r="B298" s="351" t="s">
        <v>1402</v>
      </c>
      <c r="C298" s="352"/>
      <c r="D298" s="352"/>
      <c r="E298" s="217"/>
    </row>
    <row r="299" spans="1:5" ht="28.5">
      <c r="A299" s="214">
        <v>30951</v>
      </c>
      <c r="B299" s="214" t="s">
        <v>278</v>
      </c>
      <c r="C299" s="215" t="s">
        <v>4</v>
      </c>
      <c r="D299" s="216">
        <v>385.34</v>
      </c>
      <c r="E299" s="217"/>
    </row>
    <row r="300" spans="1:5" ht="15">
      <c r="A300" s="213">
        <v>310</v>
      </c>
      <c r="B300" s="351" t="s">
        <v>1402</v>
      </c>
      <c r="C300" s="352"/>
      <c r="D300" s="352"/>
      <c r="E300" s="353"/>
    </row>
    <row r="301" spans="1:5" ht="28.5">
      <c r="A301" s="214">
        <v>31012</v>
      </c>
      <c r="B301" s="214" t="s">
        <v>3534</v>
      </c>
      <c r="C301" s="215" t="s">
        <v>2</v>
      </c>
      <c r="D301" s="219">
        <v>1584.02</v>
      </c>
      <c r="E301" s="217"/>
    </row>
    <row r="302" spans="1:5" ht="15">
      <c r="A302" s="213">
        <v>311</v>
      </c>
      <c r="B302" s="351" t="s">
        <v>1402</v>
      </c>
      <c r="C302" s="352"/>
      <c r="D302" s="352"/>
      <c r="E302" s="353"/>
    </row>
    <row r="303" spans="1:5" ht="28.5">
      <c r="A303" s="214">
        <v>31124</v>
      </c>
      <c r="B303" s="214" t="s">
        <v>3535</v>
      </c>
      <c r="C303" s="215" t="s">
        <v>2</v>
      </c>
      <c r="D303" s="219">
        <v>1754.37</v>
      </c>
      <c r="E303" s="217"/>
    </row>
    <row r="304" spans="1:5" ht="15">
      <c r="A304" s="213">
        <v>312</v>
      </c>
      <c r="B304" s="351" t="s">
        <v>1402</v>
      </c>
      <c r="C304" s="352"/>
      <c r="D304" s="352"/>
      <c r="E304" s="353"/>
    </row>
    <row r="305" spans="1:5" ht="28.5">
      <c r="A305" s="214">
        <v>31242</v>
      </c>
      <c r="B305" s="214" t="s">
        <v>3536</v>
      </c>
      <c r="C305" s="215" t="s">
        <v>2</v>
      </c>
      <c r="D305" s="219">
        <v>1902.98</v>
      </c>
      <c r="E305" s="217"/>
    </row>
    <row r="306" spans="1:5" ht="15">
      <c r="A306" s="213">
        <v>314</v>
      </c>
      <c r="B306" s="351" t="s">
        <v>1402</v>
      </c>
      <c r="C306" s="352"/>
      <c r="D306" s="352"/>
      <c r="E306" s="353"/>
    </row>
    <row r="307" spans="1:5" ht="28.5">
      <c r="A307" s="214">
        <v>31443</v>
      </c>
      <c r="B307" s="214" t="s">
        <v>279</v>
      </c>
      <c r="C307" s="215" t="s">
        <v>4</v>
      </c>
      <c r="D307" s="216">
        <v>467.24</v>
      </c>
      <c r="E307" s="217"/>
    </row>
    <row r="308" spans="1:5" ht="15">
      <c r="A308" s="213">
        <v>315</v>
      </c>
      <c r="B308" s="351" t="s">
        <v>1403</v>
      </c>
      <c r="C308" s="352"/>
      <c r="D308" s="352"/>
      <c r="E308" s="353"/>
    </row>
    <row r="309" spans="1:5" ht="28.5">
      <c r="A309" s="214">
        <v>31507</v>
      </c>
      <c r="B309" s="214" t="s">
        <v>280</v>
      </c>
      <c r="C309" s="215" t="s">
        <v>2</v>
      </c>
      <c r="D309" s="216">
        <v>221.51</v>
      </c>
      <c r="E309" s="217"/>
    </row>
    <row r="310" spans="1:5" ht="15">
      <c r="A310" s="214">
        <v>31508</v>
      </c>
      <c r="B310" s="214" t="s">
        <v>281</v>
      </c>
      <c r="C310" s="215" t="s">
        <v>2</v>
      </c>
      <c r="D310" s="216">
        <v>253.03</v>
      </c>
      <c r="E310" s="353"/>
    </row>
    <row r="311" spans="1:5" ht="14.25">
      <c r="A311" s="214">
        <v>31511</v>
      </c>
      <c r="B311" s="214" t="s">
        <v>282</v>
      </c>
      <c r="C311" s="215" t="s">
        <v>2</v>
      </c>
      <c r="D311" s="216">
        <v>5.23</v>
      </c>
      <c r="E311" s="217"/>
    </row>
    <row r="312" spans="1:5" ht="15">
      <c r="A312" s="214">
        <v>31515</v>
      </c>
      <c r="B312" s="214" t="s">
        <v>283</v>
      </c>
      <c r="C312" s="215" t="s">
        <v>2</v>
      </c>
      <c r="D312" s="216">
        <v>79.040000000000006</v>
      </c>
      <c r="E312" s="353"/>
    </row>
    <row r="313" spans="1:5" ht="14.25">
      <c r="A313" s="214">
        <v>31516</v>
      </c>
      <c r="B313" s="214" t="s">
        <v>284</v>
      </c>
      <c r="C313" s="215" t="s">
        <v>2</v>
      </c>
      <c r="D313" s="216">
        <v>4.09</v>
      </c>
      <c r="E313" s="217"/>
    </row>
    <row r="314" spans="1:5" ht="14.25">
      <c r="A314" s="214">
        <v>31517</v>
      </c>
      <c r="B314" s="214" t="s">
        <v>285</v>
      </c>
      <c r="C314" s="215" t="s">
        <v>2</v>
      </c>
      <c r="D314" s="216">
        <v>60.85</v>
      </c>
      <c r="E314" s="217"/>
    </row>
    <row r="315" spans="1:5" ht="28.5">
      <c r="A315" s="214">
        <v>31518</v>
      </c>
      <c r="B315" s="214" t="s">
        <v>286</v>
      </c>
      <c r="C315" s="215" t="s">
        <v>2</v>
      </c>
      <c r="D315" s="216">
        <v>94.4</v>
      </c>
      <c r="E315" s="217"/>
    </row>
    <row r="316" spans="1:5" ht="14.25">
      <c r="A316" s="214">
        <v>31519</v>
      </c>
      <c r="B316" s="214" t="s">
        <v>287</v>
      </c>
      <c r="C316" s="215" t="s">
        <v>2</v>
      </c>
      <c r="D316" s="216">
        <v>35.39</v>
      </c>
      <c r="E316" s="217"/>
    </row>
    <row r="317" spans="1:5" ht="14.25">
      <c r="A317" s="214">
        <v>31548</v>
      </c>
      <c r="B317" s="214" t="s">
        <v>288</v>
      </c>
      <c r="C317" s="215" t="s">
        <v>2</v>
      </c>
      <c r="D317" s="216">
        <v>22.98</v>
      </c>
      <c r="E317" s="217"/>
    </row>
    <row r="318" spans="1:5" ht="28.5">
      <c r="A318" s="214">
        <v>31570</v>
      </c>
      <c r="B318" s="214" t="s">
        <v>289</v>
      </c>
      <c r="C318" s="215" t="s">
        <v>2</v>
      </c>
      <c r="D318" s="216">
        <v>7.18</v>
      </c>
      <c r="E318" s="217"/>
    </row>
    <row r="319" spans="1:5" ht="28.5">
      <c r="A319" s="214">
        <v>31571</v>
      </c>
      <c r="B319" s="214" t="s">
        <v>290</v>
      </c>
      <c r="C319" s="215" t="s">
        <v>2</v>
      </c>
      <c r="D319" s="216">
        <v>10.09</v>
      </c>
      <c r="E319" s="217"/>
    </row>
    <row r="320" spans="1:5" ht="14.25">
      <c r="A320" s="214">
        <v>31581</v>
      </c>
      <c r="B320" s="214" t="s">
        <v>291</v>
      </c>
      <c r="C320" s="215" t="s">
        <v>2</v>
      </c>
      <c r="D320" s="216">
        <v>53.16</v>
      </c>
      <c r="E320" s="217"/>
    </row>
    <row r="321" spans="1:5" ht="28.5">
      <c r="A321" s="214">
        <v>31584</v>
      </c>
      <c r="B321" s="214" t="s">
        <v>292</v>
      </c>
      <c r="C321" s="215" t="s">
        <v>2</v>
      </c>
      <c r="D321" s="216">
        <v>16.829999999999998</v>
      </c>
      <c r="E321" s="217"/>
    </row>
    <row r="322" spans="1:5" ht="15">
      <c r="A322" s="213">
        <v>316</v>
      </c>
      <c r="B322" s="351" t="s">
        <v>1404</v>
      </c>
      <c r="C322" s="352"/>
      <c r="D322" s="352"/>
      <c r="E322" s="217"/>
    </row>
    <row r="323" spans="1:5" ht="28.5">
      <c r="A323" s="214">
        <v>31601</v>
      </c>
      <c r="B323" s="214" t="s">
        <v>293</v>
      </c>
      <c r="C323" s="215" t="s">
        <v>2</v>
      </c>
      <c r="D323" s="216">
        <v>32.229999999999997</v>
      </c>
      <c r="E323" s="217"/>
    </row>
    <row r="324" spans="1:5" ht="28.5">
      <c r="A324" s="214">
        <v>31647</v>
      </c>
      <c r="B324" s="214" t="s">
        <v>294</v>
      </c>
      <c r="C324" s="215" t="s">
        <v>2</v>
      </c>
      <c r="D324" s="216">
        <v>46.18</v>
      </c>
      <c r="E324" s="217"/>
    </row>
    <row r="325" spans="1:5" ht="15">
      <c r="A325" s="213">
        <v>317</v>
      </c>
      <c r="B325" s="351" t="s">
        <v>1402</v>
      </c>
      <c r="C325" s="352"/>
      <c r="D325" s="352"/>
      <c r="E325" s="217"/>
    </row>
    <row r="326" spans="1:5" ht="28.5">
      <c r="A326" s="214">
        <v>31733</v>
      </c>
      <c r="B326" s="214" t="s">
        <v>295</v>
      </c>
      <c r="C326" s="215" t="s">
        <v>4</v>
      </c>
      <c r="D326" s="216">
        <v>553.54999999999995</v>
      </c>
      <c r="E326" s="353"/>
    </row>
    <row r="327" spans="1:5" ht="15">
      <c r="A327" s="213">
        <v>318</v>
      </c>
      <c r="B327" s="351" t="s">
        <v>1404</v>
      </c>
      <c r="C327" s="352"/>
      <c r="D327" s="352"/>
      <c r="E327" s="217"/>
    </row>
    <row r="328" spans="1:5" ht="28.5">
      <c r="A328" s="214">
        <v>31811</v>
      </c>
      <c r="B328" s="214" t="s">
        <v>296</v>
      </c>
      <c r="C328" s="215" t="s">
        <v>2</v>
      </c>
      <c r="D328" s="216">
        <v>145.54</v>
      </c>
      <c r="E328" s="217"/>
    </row>
    <row r="329" spans="1:5" ht="28.5">
      <c r="A329" s="214">
        <v>31812</v>
      </c>
      <c r="B329" s="214" t="s">
        <v>297</v>
      </c>
      <c r="C329" s="215" t="s">
        <v>2</v>
      </c>
      <c r="D329" s="216">
        <v>63.88</v>
      </c>
      <c r="E329" s="353"/>
    </row>
    <row r="330" spans="1:5" ht="28.5">
      <c r="A330" s="214">
        <v>31813</v>
      </c>
      <c r="B330" s="214" t="s">
        <v>298</v>
      </c>
      <c r="C330" s="215" t="s">
        <v>2</v>
      </c>
      <c r="D330" s="216">
        <v>54.94</v>
      </c>
      <c r="E330" s="217"/>
    </row>
    <row r="331" spans="1:5" ht="15">
      <c r="A331" s="213">
        <v>320</v>
      </c>
      <c r="B331" s="351" t="s">
        <v>1405</v>
      </c>
      <c r="C331" s="352"/>
      <c r="D331" s="352"/>
      <c r="E331" s="353"/>
    </row>
    <row r="332" spans="1:5" ht="14.25">
      <c r="A332" s="214">
        <v>32001</v>
      </c>
      <c r="B332" s="214" t="s">
        <v>299</v>
      </c>
      <c r="C332" s="215" t="s">
        <v>4</v>
      </c>
      <c r="D332" s="216">
        <v>76.7</v>
      </c>
      <c r="E332" s="217"/>
    </row>
    <row r="333" spans="1:5" ht="15">
      <c r="A333" s="213">
        <v>321</v>
      </c>
      <c r="B333" s="351" t="s">
        <v>1406</v>
      </c>
      <c r="C333" s="352"/>
      <c r="D333" s="352"/>
      <c r="E333" s="217"/>
    </row>
    <row r="334" spans="1:5" ht="28.5">
      <c r="A334" s="214">
        <v>32147</v>
      </c>
      <c r="B334" s="214" t="s">
        <v>300</v>
      </c>
      <c r="C334" s="215" t="s">
        <v>4</v>
      </c>
      <c r="D334" s="216">
        <v>87.14</v>
      </c>
      <c r="E334" s="217"/>
    </row>
    <row r="335" spans="1:5" ht="15">
      <c r="A335" s="213">
        <v>322</v>
      </c>
      <c r="B335" s="351" t="s">
        <v>1406</v>
      </c>
      <c r="C335" s="352"/>
      <c r="D335" s="352"/>
      <c r="E335" s="353"/>
    </row>
    <row r="336" spans="1:5" ht="14.25">
      <c r="A336" s="214">
        <v>32219</v>
      </c>
      <c r="B336" s="214" t="s">
        <v>301</v>
      </c>
      <c r="C336" s="215" t="s">
        <v>4</v>
      </c>
      <c r="D336" s="216">
        <v>146.78</v>
      </c>
      <c r="E336" s="217"/>
    </row>
    <row r="337" spans="1:5" ht="28.5">
      <c r="A337" s="214">
        <v>32223</v>
      </c>
      <c r="B337" s="214" t="s">
        <v>302</v>
      </c>
      <c r="C337" s="215" t="s">
        <v>4</v>
      </c>
      <c r="D337" s="216">
        <v>87.14</v>
      </c>
      <c r="E337" s="353"/>
    </row>
    <row r="338" spans="1:5" ht="15">
      <c r="A338" s="213">
        <v>325</v>
      </c>
      <c r="B338" s="351" t="s">
        <v>1407</v>
      </c>
      <c r="C338" s="352"/>
      <c r="D338" s="352"/>
      <c r="E338" s="217"/>
    </row>
    <row r="339" spans="1:5" ht="15">
      <c r="A339" s="214">
        <v>32502</v>
      </c>
      <c r="B339" s="214" t="s">
        <v>303</v>
      </c>
      <c r="C339" s="215" t="s">
        <v>4</v>
      </c>
      <c r="D339" s="216">
        <v>470.83</v>
      </c>
      <c r="E339" s="353"/>
    </row>
    <row r="340" spans="1:5" ht="28.5">
      <c r="A340" s="214">
        <v>32505</v>
      </c>
      <c r="B340" s="214" t="s">
        <v>304</v>
      </c>
      <c r="C340" s="215" t="s">
        <v>4</v>
      </c>
      <c r="D340" s="216">
        <v>296.67</v>
      </c>
      <c r="E340" s="217"/>
    </row>
    <row r="341" spans="1:5" ht="15">
      <c r="A341" s="213">
        <v>335</v>
      </c>
      <c r="B341" s="351" t="s">
        <v>1408</v>
      </c>
      <c r="C341" s="352"/>
      <c r="D341" s="352"/>
      <c r="E341" s="217"/>
    </row>
    <row r="342" spans="1:5" ht="28.5">
      <c r="A342" s="214">
        <v>33503</v>
      </c>
      <c r="B342" s="214" t="s">
        <v>305</v>
      </c>
      <c r="C342" s="215" t="s">
        <v>1</v>
      </c>
      <c r="D342" s="216">
        <v>7.91</v>
      </c>
      <c r="E342" s="353"/>
    </row>
    <row r="343" spans="1:5" ht="28.5">
      <c r="A343" s="214">
        <v>33506</v>
      </c>
      <c r="B343" s="214" t="s">
        <v>306</v>
      </c>
      <c r="C343" s="215" t="s">
        <v>1</v>
      </c>
      <c r="D343" s="216">
        <v>72.33</v>
      </c>
      <c r="E343" s="217"/>
    </row>
    <row r="344" spans="1:5" ht="28.5">
      <c r="A344" s="214">
        <v>33511</v>
      </c>
      <c r="B344" s="214" t="s">
        <v>307</v>
      </c>
      <c r="C344" s="215" t="s">
        <v>1</v>
      </c>
      <c r="D344" s="216">
        <v>41.67</v>
      </c>
      <c r="E344" s="217"/>
    </row>
    <row r="345" spans="1:5" ht="15">
      <c r="A345" s="214">
        <v>33518</v>
      </c>
      <c r="B345" s="214" t="s">
        <v>308</v>
      </c>
      <c r="C345" s="215" t="s">
        <v>1</v>
      </c>
      <c r="D345" s="216">
        <v>118</v>
      </c>
      <c r="E345" s="353"/>
    </row>
    <row r="346" spans="1:5" ht="28.5">
      <c r="A346" s="214">
        <v>33556</v>
      </c>
      <c r="B346" s="214" t="s">
        <v>1790</v>
      </c>
      <c r="C346" s="215" t="s">
        <v>1</v>
      </c>
      <c r="D346" s="216">
        <v>6.16</v>
      </c>
      <c r="E346" s="217"/>
    </row>
    <row r="347" spans="1:5" ht="28.5">
      <c r="A347" s="214">
        <v>33599</v>
      </c>
      <c r="B347" s="214" t="s">
        <v>309</v>
      </c>
      <c r="C347" s="215" t="s">
        <v>1</v>
      </c>
      <c r="D347" s="216">
        <v>23.67</v>
      </c>
      <c r="E347" s="217"/>
    </row>
    <row r="348" spans="1:5" ht="15">
      <c r="A348" s="213">
        <v>340</v>
      </c>
      <c r="B348" s="351" t="s">
        <v>1409</v>
      </c>
      <c r="C348" s="352"/>
      <c r="D348" s="352"/>
      <c r="E348" s="217"/>
    </row>
    <row r="349" spans="1:5" ht="28.5">
      <c r="A349" s="214">
        <v>34005</v>
      </c>
      <c r="B349" s="214" t="s">
        <v>310</v>
      </c>
      <c r="C349" s="215" t="s">
        <v>4</v>
      </c>
      <c r="D349" s="216">
        <v>53.33</v>
      </c>
      <c r="E349" s="217"/>
    </row>
    <row r="350" spans="1:5" ht="15">
      <c r="A350" s="213">
        <v>341</v>
      </c>
      <c r="B350" s="351" t="s">
        <v>1410</v>
      </c>
      <c r="C350" s="352"/>
      <c r="D350" s="352"/>
      <c r="E350" s="217"/>
    </row>
    <row r="351" spans="1:5" ht="28.5">
      <c r="A351" s="214">
        <v>34114</v>
      </c>
      <c r="B351" s="214" t="s">
        <v>311</v>
      </c>
      <c r="C351" s="215" t="s">
        <v>4</v>
      </c>
      <c r="D351" s="216">
        <v>89.25</v>
      </c>
      <c r="E351" s="217"/>
    </row>
    <row r="352" spans="1:5" ht="15">
      <c r="A352" s="213">
        <v>343</v>
      </c>
      <c r="B352" s="351" t="s">
        <v>1411</v>
      </c>
      <c r="C352" s="352"/>
      <c r="D352" s="352"/>
      <c r="E352" s="353"/>
    </row>
    <row r="353" spans="1:5" ht="28.5">
      <c r="A353" s="214">
        <v>34383</v>
      </c>
      <c r="B353" s="214" t="s">
        <v>312</v>
      </c>
      <c r="C353" s="215" t="s">
        <v>2</v>
      </c>
      <c r="D353" s="216">
        <v>38.869999999999997</v>
      </c>
      <c r="E353" s="217"/>
    </row>
    <row r="354" spans="1:5" ht="15">
      <c r="A354" s="214">
        <v>34384</v>
      </c>
      <c r="B354" s="214" t="s">
        <v>313</v>
      </c>
      <c r="C354" s="215" t="s">
        <v>2</v>
      </c>
      <c r="D354" s="216">
        <v>47.65</v>
      </c>
      <c r="E354" s="353"/>
    </row>
    <row r="355" spans="1:5" ht="15">
      <c r="A355" s="213">
        <v>345</v>
      </c>
      <c r="B355" s="351" t="s">
        <v>1412</v>
      </c>
      <c r="C355" s="352"/>
      <c r="D355" s="352"/>
      <c r="E355" s="217"/>
    </row>
    <row r="356" spans="1:5" ht="28.5">
      <c r="A356" s="214">
        <v>34544</v>
      </c>
      <c r="B356" s="214" t="s">
        <v>314</v>
      </c>
      <c r="C356" s="215" t="s">
        <v>3</v>
      </c>
      <c r="D356" s="216">
        <v>46.59</v>
      </c>
      <c r="E356" s="353"/>
    </row>
    <row r="357" spans="1:5" ht="15">
      <c r="A357" s="213">
        <v>346</v>
      </c>
      <c r="B357" s="351" t="s">
        <v>1413</v>
      </c>
      <c r="C357" s="352"/>
      <c r="D357" s="352"/>
      <c r="E357" s="217"/>
    </row>
    <row r="358" spans="1:5" ht="28.5">
      <c r="A358" s="214">
        <v>34656</v>
      </c>
      <c r="B358" s="214" t="s">
        <v>315</v>
      </c>
      <c r="C358" s="215" t="s">
        <v>4</v>
      </c>
      <c r="D358" s="216">
        <v>65.78</v>
      </c>
      <c r="E358" s="217"/>
    </row>
    <row r="359" spans="1:5" ht="28.5">
      <c r="A359" s="214">
        <v>34666</v>
      </c>
      <c r="B359" s="214" t="s">
        <v>316</v>
      </c>
      <c r="C359" s="215" t="s">
        <v>4</v>
      </c>
      <c r="D359" s="216">
        <v>65.78</v>
      </c>
      <c r="E359" s="353"/>
    </row>
    <row r="360" spans="1:5" ht="15">
      <c r="A360" s="213">
        <v>347</v>
      </c>
      <c r="B360" s="351" t="s">
        <v>1413</v>
      </c>
      <c r="C360" s="352"/>
      <c r="D360" s="352"/>
      <c r="E360" s="217"/>
    </row>
    <row r="361" spans="1:5" ht="28.5">
      <c r="A361" s="214">
        <v>34787</v>
      </c>
      <c r="B361" s="214" t="s">
        <v>317</v>
      </c>
      <c r="C361" s="215" t="s">
        <v>4</v>
      </c>
      <c r="D361" s="216">
        <v>55.54</v>
      </c>
      <c r="E361" s="353"/>
    </row>
    <row r="362" spans="1:5" ht="15">
      <c r="A362" s="213">
        <v>348</v>
      </c>
      <c r="B362" s="351" t="s">
        <v>1414</v>
      </c>
      <c r="C362" s="352"/>
      <c r="D362" s="352"/>
      <c r="E362" s="217"/>
    </row>
    <row r="363" spans="1:5" ht="42.75">
      <c r="A363" s="214">
        <v>34850</v>
      </c>
      <c r="B363" s="214" t="s">
        <v>318</v>
      </c>
      <c r="C363" s="215" t="s">
        <v>9</v>
      </c>
      <c r="D363" s="216">
        <v>125.57</v>
      </c>
      <c r="E363" s="217"/>
    </row>
    <row r="364" spans="1:5" ht="15">
      <c r="A364" s="213">
        <v>351</v>
      </c>
      <c r="B364" s="351" t="s">
        <v>1415</v>
      </c>
      <c r="C364" s="352"/>
      <c r="D364" s="352"/>
      <c r="E364" s="217"/>
    </row>
    <row r="365" spans="1:5" ht="15">
      <c r="A365" s="214">
        <v>35114</v>
      </c>
      <c r="B365" s="214" t="s">
        <v>319</v>
      </c>
      <c r="C365" s="215" t="s">
        <v>1</v>
      </c>
      <c r="D365" s="216">
        <v>1.2</v>
      </c>
      <c r="E365" s="353"/>
    </row>
    <row r="366" spans="1:5" ht="28.5">
      <c r="A366" s="214">
        <v>35145</v>
      </c>
      <c r="B366" s="214" t="s">
        <v>320</v>
      </c>
      <c r="C366" s="215" t="s">
        <v>4</v>
      </c>
      <c r="D366" s="216">
        <v>73.66</v>
      </c>
      <c r="E366" s="217"/>
    </row>
    <row r="367" spans="1:5" ht="28.5">
      <c r="A367" s="214">
        <v>35155</v>
      </c>
      <c r="B367" s="214" t="s">
        <v>321</v>
      </c>
      <c r="C367" s="215" t="s">
        <v>4</v>
      </c>
      <c r="D367" s="216">
        <v>115.25</v>
      </c>
      <c r="E367" s="353"/>
    </row>
    <row r="368" spans="1:5" ht="15">
      <c r="A368" s="213">
        <v>352</v>
      </c>
      <c r="B368" s="351" t="s">
        <v>1416</v>
      </c>
      <c r="C368" s="352"/>
      <c r="D368" s="352"/>
      <c r="E368" s="217"/>
    </row>
    <row r="369" spans="1:5" ht="28.5">
      <c r="A369" s="214">
        <v>35211</v>
      </c>
      <c r="B369" s="214" t="s">
        <v>322</v>
      </c>
      <c r="C369" s="215" t="s">
        <v>10</v>
      </c>
      <c r="D369" s="216">
        <v>22.97</v>
      </c>
      <c r="E369" s="353"/>
    </row>
    <row r="370" spans="1:5" ht="15">
      <c r="A370" s="213">
        <v>355</v>
      </c>
      <c r="B370" s="351" t="s">
        <v>1417</v>
      </c>
      <c r="C370" s="352"/>
      <c r="D370" s="352"/>
      <c r="E370" s="217"/>
    </row>
    <row r="371" spans="1:5" ht="28.5">
      <c r="A371" s="214">
        <v>35504</v>
      </c>
      <c r="B371" s="214" t="s">
        <v>323</v>
      </c>
      <c r="C371" s="215" t="s">
        <v>3</v>
      </c>
      <c r="D371" s="216">
        <v>0.9</v>
      </c>
      <c r="E371" s="217"/>
    </row>
    <row r="372" spans="1:5" ht="57">
      <c r="A372" s="214">
        <v>35571</v>
      </c>
      <c r="B372" s="214" t="s">
        <v>6001</v>
      </c>
      <c r="C372" s="215" t="s">
        <v>4</v>
      </c>
      <c r="D372" s="216">
        <v>143.26</v>
      </c>
      <c r="E372" s="217"/>
    </row>
    <row r="373" spans="1:5" ht="28.5">
      <c r="A373" s="214">
        <v>35579</v>
      </c>
      <c r="B373" s="214" t="s">
        <v>3537</v>
      </c>
      <c r="C373" s="215" t="s">
        <v>4</v>
      </c>
      <c r="D373" s="216">
        <v>231.25</v>
      </c>
      <c r="E373" s="217"/>
    </row>
    <row r="374" spans="1:5" ht="15">
      <c r="A374" s="213">
        <v>356</v>
      </c>
      <c r="B374" s="351" t="s">
        <v>1418</v>
      </c>
      <c r="C374" s="352"/>
      <c r="D374" s="352"/>
      <c r="E374" s="353"/>
    </row>
    <row r="375" spans="1:5" ht="28.5">
      <c r="A375" s="214">
        <v>35625</v>
      </c>
      <c r="B375" s="214" t="s">
        <v>324</v>
      </c>
      <c r="C375" s="215" t="s">
        <v>4</v>
      </c>
      <c r="D375" s="216">
        <v>106.09</v>
      </c>
      <c r="E375" s="217"/>
    </row>
    <row r="376" spans="1:5" ht="15">
      <c r="A376" s="213">
        <v>360</v>
      </c>
      <c r="B376" s="351" t="s">
        <v>1419</v>
      </c>
      <c r="C376" s="352"/>
      <c r="D376" s="352"/>
      <c r="E376" s="353"/>
    </row>
    <row r="377" spans="1:5" ht="14.25">
      <c r="A377" s="214">
        <v>36002</v>
      </c>
      <c r="B377" s="214" t="s">
        <v>325</v>
      </c>
      <c r="C377" s="215" t="s">
        <v>1</v>
      </c>
      <c r="D377" s="216">
        <v>14.71</v>
      </c>
      <c r="E377" s="217"/>
    </row>
    <row r="378" spans="1:5" ht="28.5">
      <c r="A378" s="214">
        <v>36010</v>
      </c>
      <c r="B378" s="214" t="s">
        <v>326</v>
      </c>
      <c r="C378" s="215" t="s">
        <v>1</v>
      </c>
      <c r="D378" s="216">
        <v>21.56</v>
      </c>
      <c r="E378" s="217"/>
    </row>
    <row r="379" spans="1:5" ht="14.25">
      <c r="A379" s="214">
        <v>36012</v>
      </c>
      <c r="B379" s="214" t="s">
        <v>327</v>
      </c>
      <c r="C379" s="215" t="s">
        <v>1</v>
      </c>
      <c r="D379" s="216">
        <v>3.42</v>
      </c>
      <c r="E379" s="217"/>
    </row>
    <row r="380" spans="1:5" ht="28.5">
      <c r="A380" s="214">
        <v>36018</v>
      </c>
      <c r="B380" s="214" t="s">
        <v>328</v>
      </c>
      <c r="C380" s="215" t="s">
        <v>1</v>
      </c>
      <c r="D380" s="216">
        <v>20.74</v>
      </c>
      <c r="E380" s="353"/>
    </row>
    <row r="381" spans="1:5" ht="28.5">
      <c r="A381" s="214">
        <v>36034</v>
      </c>
      <c r="B381" s="214" t="s">
        <v>329</v>
      </c>
      <c r="C381" s="215" t="s">
        <v>1</v>
      </c>
      <c r="D381" s="216">
        <v>41.22</v>
      </c>
      <c r="E381" s="217"/>
    </row>
    <row r="382" spans="1:5" ht="28.5">
      <c r="A382" s="214">
        <v>36044</v>
      </c>
      <c r="B382" s="214" t="s">
        <v>330</v>
      </c>
      <c r="C382" s="215" t="s">
        <v>1</v>
      </c>
      <c r="D382" s="216">
        <v>39.74</v>
      </c>
      <c r="E382" s="353"/>
    </row>
    <row r="383" spans="1:5" ht="28.5">
      <c r="A383" s="214">
        <v>36091</v>
      </c>
      <c r="B383" s="214" t="s">
        <v>331</v>
      </c>
      <c r="C383" s="215" t="s">
        <v>1</v>
      </c>
      <c r="D383" s="216">
        <v>24.5</v>
      </c>
      <c r="E383" s="217"/>
    </row>
    <row r="384" spans="1:5" ht="15">
      <c r="A384" s="213">
        <v>362</v>
      </c>
      <c r="B384" s="351" t="s">
        <v>1420</v>
      </c>
      <c r="C384" s="352"/>
      <c r="D384" s="352"/>
      <c r="E384" s="217"/>
    </row>
    <row r="385" spans="1:5" ht="14.25">
      <c r="A385" s="214">
        <v>36221</v>
      </c>
      <c r="B385" s="214" t="s">
        <v>332</v>
      </c>
      <c r="C385" s="215" t="s">
        <v>1</v>
      </c>
      <c r="D385" s="216">
        <v>17.02</v>
      </c>
      <c r="E385" s="217"/>
    </row>
    <row r="386" spans="1:5" ht="15">
      <c r="A386" s="213">
        <v>365</v>
      </c>
      <c r="B386" s="351" t="s">
        <v>1421</v>
      </c>
      <c r="C386" s="352"/>
      <c r="D386" s="352"/>
      <c r="E386" s="217"/>
    </row>
    <row r="387" spans="1:5" ht="28.5">
      <c r="A387" s="214">
        <v>36506</v>
      </c>
      <c r="B387" s="214" t="s">
        <v>333</v>
      </c>
      <c r="C387" s="215" t="s">
        <v>1</v>
      </c>
      <c r="D387" s="216">
        <v>32.79</v>
      </c>
      <c r="E387" s="217"/>
    </row>
    <row r="388" spans="1:5" ht="28.5">
      <c r="A388" s="214">
        <v>36512</v>
      </c>
      <c r="B388" s="214" t="s">
        <v>334</v>
      </c>
      <c r="C388" s="215" t="s">
        <v>2</v>
      </c>
      <c r="D388" s="216">
        <v>1.5</v>
      </c>
      <c r="E388" s="217"/>
    </row>
    <row r="389" spans="1:5" ht="28.5">
      <c r="A389" s="214">
        <v>36514</v>
      </c>
      <c r="B389" s="214" t="s">
        <v>335</v>
      </c>
      <c r="C389" s="215" t="s">
        <v>2</v>
      </c>
      <c r="D389" s="216">
        <v>1.97</v>
      </c>
      <c r="E389" s="217"/>
    </row>
    <row r="390" spans="1:5" ht="28.5">
      <c r="A390" s="214">
        <v>36517</v>
      </c>
      <c r="B390" s="214" t="s">
        <v>336</v>
      </c>
      <c r="C390" s="215" t="s">
        <v>2</v>
      </c>
      <c r="D390" s="216">
        <v>1.22</v>
      </c>
      <c r="E390" s="353"/>
    </row>
    <row r="391" spans="1:5" ht="15">
      <c r="A391" s="213">
        <v>368</v>
      </c>
      <c r="B391" s="351" t="s">
        <v>1414</v>
      </c>
      <c r="C391" s="352"/>
      <c r="D391" s="352"/>
      <c r="E391" s="217"/>
    </row>
    <row r="392" spans="1:5" ht="57">
      <c r="A392" s="214">
        <v>36825</v>
      </c>
      <c r="B392" s="214" t="s">
        <v>337</v>
      </c>
      <c r="C392" s="215" t="s">
        <v>9</v>
      </c>
      <c r="D392" s="216">
        <v>105.46</v>
      </c>
      <c r="E392" s="353"/>
    </row>
    <row r="393" spans="1:5" ht="15">
      <c r="A393" s="213">
        <v>370</v>
      </c>
      <c r="B393" s="351" t="s">
        <v>1422</v>
      </c>
      <c r="C393" s="352"/>
      <c r="D393" s="352"/>
      <c r="E393" s="217"/>
    </row>
    <row r="394" spans="1:5" ht="28.5">
      <c r="A394" s="214">
        <v>37009</v>
      </c>
      <c r="B394" s="214" t="s">
        <v>3538</v>
      </c>
      <c r="C394" s="215" t="s">
        <v>4</v>
      </c>
      <c r="D394" s="216">
        <v>315.73</v>
      </c>
      <c r="E394" s="217"/>
    </row>
    <row r="395" spans="1:5" ht="14.25">
      <c r="A395" s="214">
        <v>37013</v>
      </c>
      <c r="B395" s="214" t="s">
        <v>338</v>
      </c>
      <c r="C395" s="215" t="s">
        <v>4</v>
      </c>
      <c r="D395" s="216">
        <v>340.92</v>
      </c>
      <c r="E395" s="217"/>
    </row>
    <row r="396" spans="1:5" ht="14.25">
      <c r="A396" s="214">
        <v>37043</v>
      </c>
      <c r="B396" s="214" t="s">
        <v>14</v>
      </c>
      <c r="C396" s="215" t="s">
        <v>3</v>
      </c>
      <c r="D396" s="216">
        <v>13.13</v>
      </c>
      <c r="E396" s="217"/>
    </row>
    <row r="397" spans="1:5" ht="15">
      <c r="A397" s="214">
        <v>37057</v>
      </c>
      <c r="B397" s="214" t="s">
        <v>339</v>
      </c>
      <c r="C397" s="215" t="s">
        <v>4</v>
      </c>
      <c r="D397" s="216">
        <v>486.33</v>
      </c>
      <c r="E397" s="353"/>
    </row>
    <row r="398" spans="1:5" ht="28.5">
      <c r="A398" s="214">
        <v>37090</v>
      </c>
      <c r="B398" s="214" t="s">
        <v>340</v>
      </c>
      <c r="C398" s="215" t="s">
        <v>2</v>
      </c>
      <c r="D398" s="216">
        <v>2.48</v>
      </c>
      <c r="E398" s="217"/>
    </row>
    <row r="399" spans="1:5" ht="15">
      <c r="A399" s="213">
        <v>371</v>
      </c>
      <c r="B399" s="351" t="s">
        <v>1423</v>
      </c>
      <c r="C399" s="352"/>
      <c r="D399" s="352"/>
      <c r="E399" s="353"/>
    </row>
    <row r="400" spans="1:5" ht="14.25">
      <c r="A400" s="214">
        <v>37103</v>
      </c>
      <c r="B400" s="214" t="s">
        <v>341</v>
      </c>
      <c r="C400" s="215" t="s">
        <v>4</v>
      </c>
      <c r="D400" s="219">
        <v>1393.61</v>
      </c>
      <c r="E400" s="217"/>
    </row>
    <row r="401" spans="1:5" ht="15">
      <c r="A401" s="213">
        <v>375</v>
      </c>
      <c r="B401" s="351" t="s">
        <v>1424</v>
      </c>
      <c r="C401" s="352"/>
      <c r="D401" s="352"/>
      <c r="E401" s="217"/>
    </row>
    <row r="402" spans="1:5" ht="14.25">
      <c r="A402" s="214">
        <v>37502</v>
      </c>
      <c r="B402" s="214" t="s">
        <v>6002</v>
      </c>
      <c r="C402" s="215" t="s">
        <v>9</v>
      </c>
      <c r="D402" s="216">
        <v>36.479999999999997</v>
      </c>
      <c r="E402" s="217"/>
    </row>
    <row r="403" spans="1:5" ht="28.5">
      <c r="A403" s="214">
        <v>37509</v>
      </c>
      <c r="B403" s="214" t="s">
        <v>3539</v>
      </c>
      <c r="C403" s="215" t="s">
        <v>9</v>
      </c>
      <c r="D403" s="216">
        <v>96.81</v>
      </c>
      <c r="E403" s="217"/>
    </row>
    <row r="404" spans="1:5" ht="14.25">
      <c r="A404" s="214">
        <v>37513</v>
      </c>
      <c r="B404" s="214" t="s">
        <v>342</v>
      </c>
      <c r="C404" s="215" t="s">
        <v>9</v>
      </c>
      <c r="D404" s="216">
        <v>21.48</v>
      </c>
      <c r="E404" s="217"/>
    </row>
    <row r="405" spans="1:5" ht="15">
      <c r="A405" s="214">
        <v>37514</v>
      </c>
      <c r="B405" s="214" t="s">
        <v>343</v>
      </c>
      <c r="C405" s="215" t="s">
        <v>9</v>
      </c>
      <c r="D405" s="216">
        <v>27.52</v>
      </c>
      <c r="E405" s="353"/>
    </row>
    <row r="406" spans="1:5" ht="28.5">
      <c r="A406" s="214">
        <v>37517</v>
      </c>
      <c r="B406" s="214" t="s">
        <v>344</v>
      </c>
      <c r="C406" s="215" t="s">
        <v>9</v>
      </c>
      <c r="D406" s="216">
        <v>16.920000000000002</v>
      </c>
      <c r="E406" s="217"/>
    </row>
    <row r="407" spans="1:5" ht="15">
      <c r="A407" s="214">
        <v>37519</v>
      </c>
      <c r="B407" s="214" t="s">
        <v>345</v>
      </c>
      <c r="C407" s="215" t="s">
        <v>9</v>
      </c>
      <c r="D407" s="216">
        <v>7.38</v>
      </c>
      <c r="E407" s="353"/>
    </row>
    <row r="408" spans="1:5" ht="14.25">
      <c r="A408" s="214">
        <v>37564</v>
      </c>
      <c r="B408" s="214" t="s">
        <v>346</v>
      </c>
      <c r="C408" s="215" t="s">
        <v>9</v>
      </c>
      <c r="D408" s="216">
        <v>34.950000000000003</v>
      </c>
      <c r="E408" s="217"/>
    </row>
    <row r="409" spans="1:5" ht="14.25">
      <c r="A409" s="214">
        <v>37566</v>
      </c>
      <c r="B409" s="214" t="s">
        <v>347</v>
      </c>
      <c r="C409" s="215" t="s">
        <v>9</v>
      </c>
      <c r="D409" s="216">
        <v>16.579999999999998</v>
      </c>
      <c r="E409" s="217"/>
    </row>
    <row r="410" spans="1:5" ht="15">
      <c r="A410" s="213">
        <v>377</v>
      </c>
      <c r="B410" s="351" t="s">
        <v>1424</v>
      </c>
      <c r="C410" s="352"/>
      <c r="D410" s="352"/>
      <c r="E410" s="217"/>
    </row>
    <row r="411" spans="1:5" ht="28.5">
      <c r="A411" s="214">
        <v>37733</v>
      </c>
      <c r="B411" s="214" t="s">
        <v>348</v>
      </c>
      <c r="C411" s="215" t="s">
        <v>9</v>
      </c>
      <c r="D411" s="216">
        <v>35.42</v>
      </c>
      <c r="E411" s="217"/>
    </row>
    <row r="412" spans="1:5" ht="15">
      <c r="A412" s="213">
        <v>380</v>
      </c>
      <c r="B412" s="351" t="s">
        <v>1425</v>
      </c>
      <c r="C412" s="352"/>
      <c r="D412" s="352"/>
      <c r="E412" s="217"/>
    </row>
    <row r="413" spans="1:5" ht="14.25">
      <c r="A413" s="214">
        <v>38001</v>
      </c>
      <c r="B413" s="214" t="s">
        <v>349</v>
      </c>
      <c r="C413" s="215" t="s">
        <v>9</v>
      </c>
      <c r="D413" s="216">
        <v>17.34</v>
      </c>
      <c r="E413" s="217"/>
    </row>
    <row r="414" spans="1:5" ht="14.25">
      <c r="A414" s="214">
        <v>38003</v>
      </c>
      <c r="B414" s="214" t="s">
        <v>350</v>
      </c>
      <c r="C414" s="215" t="s">
        <v>3</v>
      </c>
      <c r="D414" s="216">
        <v>1.66</v>
      </c>
      <c r="E414" s="217"/>
    </row>
    <row r="415" spans="1:5" ht="28.5">
      <c r="A415" s="214">
        <v>38006</v>
      </c>
      <c r="B415" s="214" t="s">
        <v>351</v>
      </c>
      <c r="C415" s="215" t="s">
        <v>9</v>
      </c>
      <c r="D415" s="216">
        <v>29.53</v>
      </c>
      <c r="E415" s="217"/>
    </row>
    <row r="416" spans="1:5" ht="28.5">
      <c r="A416" s="214">
        <v>38009</v>
      </c>
      <c r="B416" s="214" t="s">
        <v>352</v>
      </c>
      <c r="C416" s="215" t="s">
        <v>9</v>
      </c>
      <c r="D416" s="216">
        <v>7.38</v>
      </c>
      <c r="E416" s="353"/>
    </row>
    <row r="417" spans="1:5" ht="28.5">
      <c r="A417" s="214">
        <v>38012</v>
      </c>
      <c r="B417" s="214" t="s">
        <v>353</v>
      </c>
      <c r="C417" s="215" t="s">
        <v>2</v>
      </c>
      <c r="D417" s="216">
        <v>2.98</v>
      </c>
      <c r="E417" s="217"/>
    </row>
    <row r="418" spans="1:5" ht="15">
      <c r="A418" s="214">
        <v>38013</v>
      </c>
      <c r="B418" s="214" t="s">
        <v>354</v>
      </c>
      <c r="C418" s="215" t="s">
        <v>2</v>
      </c>
      <c r="D418" s="216">
        <v>0.9</v>
      </c>
      <c r="E418" s="353"/>
    </row>
    <row r="419" spans="1:5" ht="14.25">
      <c r="A419" s="214">
        <v>38014</v>
      </c>
      <c r="B419" s="214" t="s">
        <v>13</v>
      </c>
      <c r="C419" s="215" t="s">
        <v>3</v>
      </c>
      <c r="D419" s="216">
        <v>7.55</v>
      </c>
      <c r="E419" s="217"/>
    </row>
    <row r="420" spans="1:5" ht="14.25">
      <c r="A420" s="214">
        <v>38016</v>
      </c>
      <c r="B420" s="214" t="s">
        <v>1003</v>
      </c>
      <c r="C420" s="215" t="s">
        <v>3</v>
      </c>
      <c r="D420" s="216">
        <v>15.26</v>
      </c>
      <c r="E420" s="217"/>
    </row>
    <row r="421" spans="1:5" ht="14.25">
      <c r="A421" s="214">
        <v>38017</v>
      </c>
      <c r="B421" s="214" t="s">
        <v>355</v>
      </c>
      <c r="C421" s="215" t="s">
        <v>3</v>
      </c>
      <c r="D421" s="216">
        <v>4.17</v>
      </c>
      <c r="E421" s="217"/>
    </row>
    <row r="422" spans="1:5" ht="14.25">
      <c r="A422" s="214">
        <v>38018</v>
      </c>
      <c r="B422" s="214" t="s">
        <v>15</v>
      </c>
      <c r="C422" s="215" t="s">
        <v>3</v>
      </c>
      <c r="D422" s="216">
        <v>29.26</v>
      </c>
      <c r="E422" s="217"/>
    </row>
    <row r="423" spans="1:5" ht="14.25">
      <c r="A423" s="214">
        <v>38021</v>
      </c>
      <c r="B423" s="214" t="s">
        <v>356</v>
      </c>
      <c r="C423" s="215" t="s">
        <v>9</v>
      </c>
      <c r="D423" s="216">
        <v>117.36</v>
      </c>
      <c r="E423" s="217"/>
    </row>
    <row r="424" spans="1:5" ht="14.25">
      <c r="A424" s="214">
        <v>38022</v>
      </c>
      <c r="B424" s="214" t="s">
        <v>357</v>
      </c>
      <c r="C424" s="215" t="s">
        <v>9</v>
      </c>
      <c r="D424" s="216">
        <v>37.78</v>
      </c>
      <c r="E424" s="217"/>
    </row>
    <row r="425" spans="1:5" ht="14.25">
      <c r="A425" s="214">
        <v>38024</v>
      </c>
      <c r="B425" s="214" t="s">
        <v>358</v>
      </c>
      <c r="C425" s="215" t="s">
        <v>2</v>
      </c>
      <c r="D425" s="216">
        <v>6.68</v>
      </c>
      <c r="E425" s="217"/>
    </row>
    <row r="426" spans="1:5" ht="14.25">
      <c r="A426" s="214">
        <v>38025</v>
      </c>
      <c r="B426" s="214" t="s">
        <v>359</v>
      </c>
      <c r="C426" s="215" t="s">
        <v>9</v>
      </c>
      <c r="D426" s="216">
        <v>21.77</v>
      </c>
      <c r="E426" s="217"/>
    </row>
    <row r="427" spans="1:5" ht="14.25">
      <c r="A427" s="214">
        <v>38028</v>
      </c>
      <c r="B427" s="214" t="s">
        <v>360</v>
      </c>
      <c r="C427" s="215" t="s">
        <v>9</v>
      </c>
      <c r="D427" s="216">
        <v>28.81</v>
      </c>
      <c r="E427" s="217"/>
    </row>
    <row r="428" spans="1:5" ht="14.25">
      <c r="A428" s="214">
        <v>38029</v>
      </c>
      <c r="B428" s="214" t="s">
        <v>361</v>
      </c>
      <c r="C428" s="215" t="s">
        <v>9</v>
      </c>
      <c r="D428" s="216">
        <v>38.880000000000003</v>
      </c>
      <c r="E428" s="217"/>
    </row>
    <row r="429" spans="1:5" ht="14.25">
      <c r="A429" s="214">
        <v>38030</v>
      </c>
      <c r="B429" s="214" t="s">
        <v>362</v>
      </c>
      <c r="C429" s="215" t="s">
        <v>9</v>
      </c>
      <c r="D429" s="216">
        <v>37.07</v>
      </c>
      <c r="E429" s="217"/>
    </row>
    <row r="430" spans="1:5" ht="28.5">
      <c r="A430" s="214">
        <v>38051</v>
      </c>
      <c r="B430" s="214" t="s">
        <v>363</v>
      </c>
      <c r="C430" s="215" t="s">
        <v>9</v>
      </c>
      <c r="D430" s="216">
        <v>33.36</v>
      </c>
      <c r="E430" s="217"/>
    </row>
    <row r="431" spans="1:5" ht="28.5">
      <c r="A431" s="214">
        <v>38088</v>
      </c>
      <c r="B431" s="214" t="s">
        <v>364</v>
      </c>
      <c r="C431" s="215" t="s">
        <v>9</v>
      </c>
      <c r="D431" s="216">
        <v>66.61</v>
      </c>
      <c r="E431" s="217"/>
    </row>
    <row r="432" spans="1:5" ht="15">
      <c r="A432" s="213">
        <v>385</v>
      </c>
      <c r="B432" s="351" t="s">
        <v>365</v>
      </c>
      <c r="C432" s="352"/>
      <c r="D432" s="352"/>
      <c r="E432" s="217"/>
    </row>
    <row r="433" spans="1:5" ht="14.25">
      <c r="A433" s="214">
        <v>38509</v>
      </c>
      <c r="B433" s="214" t="s">
        <v>366</v>
      </c>
      <c r="C433" s="215" t="s">
        <v>4</v>
      </c>
      <c r="D433" s="216">
        <v>14.29</v>
      </c>
      <c r="E433" s="217"/>
    </row>
    <row r="434" spans="1:5" ht="14.25">
      <c r="A434" s="214">
        <v>38511</v>
      </c>
      <c r="B434" s="214" t="s">
        <v>367</v>
      </c>
      <c r="C434" s="215" t="s">
        <v>7</v>
      </c>
      <c r="D434" s="216">
        <v>172.71</v>
      </c>
      <c r="E434" s="217"/>
    </row>
    <row r="435" spans="1:5" ht="15">
      <c r="A435" s="213">
        <v>390</v>
      </c>
      <c r="B435" s="351" t="s">
        <v>238</v>
      </c>
      <c r="C435" s="352"/>
      <c r="D435" s="352"/>
      <c r="E435" s="217"/>
    </row>
    <row r="436" spans="1:5" ht="28.5">
      <c r="A436" s="214">
        <v>39002</v>
      </c>
      <c r="B436" s="214" t="s">
        <v>368</v>
      </c>
      <c r="C436" s="215" t="s">
        <v>4</v>
      </c>
      <c r="D436" s="216">
        <v>230.83</v>
      </c>
      <c r="E436" s="217"/>
    </row>
    <row r="437" spans="1:5" ht="14.25">
      <c r="A437" s="214">
        <v>39013</v>
      </c>
      <c r="B437" s="214" t="s">
        <v>369</v>
      </c>
      <c r="C437" s="215" t="s">
        <v>9</v>
      </c>
      <c r="D437" s="216">
        <v>12.5</v>
      </c>
      <c r="E437" s="217"/>
    </row>
    <row r="438" spans="1:5" ht="15">
      <c r="A438" s="214">
        <v>39021</v>
      </c>
      <c r="B438" s="214" t="s">
        <v>370</v>
      </c>
      <c r="C438" s="215" t="s">
        <v>3</v>
      </c>
      <c r="D438" s="216">
        <v>27.95</v>
      </c>
      <c r="E438" s="353"/>
    </row>
    <row r="439" spans="1:5" ht="28.5">
      <c r="A439" s="214">
        <v>39075</v>
      </c>
      <c r="B439" s="214" t="s">
        <v>371</v>
      </c>
      <c r="C439" s="215" t="s">
        <v>4</v>
      </c>
      <c r="D439" s="219">
        <v>1291.5999999999999</v>
      </c>
      <c r="E439" s="217"/>
    </row>
    <row r="440" spans="1:5" ht="28.5">
      <c r="A440" s="214">
        <v>39089</v>
      </c>
      <c r="B440" s="214" t="s">
        <v>372</v>
      </c>
      <c r="C440" s="215" t="s">
        <v>2</v>
      </c>
      <c r="D440" s="219">
        <v>1811.66</v>
      </c>
      <c r="E440" s="217"/>
    </row>
    <row r="441" spans="1:5" ht="28.5">
      <c r="A441" s="214">
        <v>39090</v>
      </c>
      <c r="B441" s="214" t="s">
        <v>373</v>
      </c>
      <c r="C441" s="215" t="s">
        <v>11</v>
      </c>
      <c r="D441" s="219">
        <v>1317.87</v>
      </c>
      <c r="E441" s="353"/>
    </row>
    <row r="442" spans="1:5" ht="15">
      <c r="A442" s="213">
        <v>391</v>
      </c>
      <c r="B442" s="351" t="s">
        <v>1426</v>
      </c>
      <c r="C442" s="352"/>
      <c r="D442" s="352"/>
      <c r="E442" s="217"/>
    </row>
    <row r="443" spans="1:5" ht="15" customHeight="1">
      <c r="A443" s="214">
        <v>39113</v>
      </c>
      <c r="B443" s="214" t="s">
        <v>374</v>
      </c>
      <c r="C443" s="215" t="s">
        <v>2</v>
      </c>
      <c r="D443" s="216">
        <v>243.17</v>
      </c>
      <c r="E443" s="217"/>
    </row>
    <row r="444" spans="1:5" ht="14.25">
      <c r="A444" s="214">
        <v>39114</v>
      </c>
      <c r="B444" s="214" t="s">
        <v>375</v>
      </c>
      <c r="C444" s="215" t="s">
        <v>2</v>
      </c>
      <c r="D444" s="216">
        <v>45</v>
      </c>
      <c r="E444" s="217"/>
    </row>
    <row r="445" spans="1:5" ht="28.5">
      <c r="A445" s="214">
        <v>39115</v>
      </c>
      <c r="B445" s="214" t="s">
        <v>376</v>
      </c>
      <c r="C445" s="215" t="s">
        <v>2</v>
      </c>
      <c r="D445" s="216">
        <v>241.14</v>
      </c>
      <c r="E445" s="217"/>
    </row>
    <row r="446" spans="1:5" ht="28.5">
      <c r="A446" s="214">
        <v>39123</v>
      </c>
      <c r="B446" s="214" t="s">
        <v>377</v>
      </c>
      <c r="C446" s="215" t="s">
        <v>1</v>
      </c>
      <c r="D446" s="216">
        <v>11.21</v>
      </c>
      <c r="E446" s="217"/>
    </row>
    <row r="447" spans="1:5" ht="28.5">
      <c r="A447" s="214">
        <v>39125</v>
      </c>
      <c r="B447" s="214" t="s">
        <v>378</v>
      </c>
      <c r="C447" s="215" t="s">
        <v>1</v>
      </c>
      <c r="D447" s="216">
        <v>40.130000000000003</v>
      </c>
      <c r="E447" s="217"/>
    </row>
    <row r="448" spans="1:5" ht="28.5">
      <c r="A448" s="214">
        <v>39165</v>
      </c>
      <c r="B448" s="214" t="s">
        <v>379</v>
      </c>
      <c r="C448" s="215" t="s">
        <v>2</v>
      </c>
      <c r="D448" s="216">
        <v>239.33</v>
      </c>
      <c r="E448" s="353"/>
    </row>
    <row r="449" spans="1:5" ht="15">
      <c r="A449" s="213">
        <v>395</v>
      </c>
      <c r="B449" s="351" t="s">
        <v>1426</v>
      </c>
      <c r="C449" s="352"/>
      <c r="D449" s="352"/>
      <c r="E449" s="217"/>
    </row>
    <row r="450" spans="1:5" ht="28.5">
      <c r="A450" s="214">
        <v>39515</v>
      </c>
      <c r="B450" s="214" t="s">
        <v>380</v>
      </c>
      <c r="C450" s="215" t="s">
        <v>2</v>
      </c>
      <c r="D450" s="216">
        <v>14.09</v>
      </c>
      <c r="E450" s="217"/>
    </row>
    <row r="451" spans="1:5" ht="30">
      <c r="A451" s="213">
        <v>398</v>
      </c>
      <c r="B451" s="351" t="s">
        <v>1427</v>
      </c>
      <c r="C451" s="352"/>
      <c r="D451" s="352"/>
      <c r="E451" s="217"/>
    </row>
    <row r="452" spans="1:5" ht="28.5">
      <c r="A452" s="214">
        <v>39841</v>
      </c>
      <c r="B452" s="214" t="s">
        <v>381</v>
      </c>
      <c r="C452" s="215" t="s">
        <v>4</v>
      </c>
      <c r="D452" s="216">
        <v>341.67</v>
      </c>
      <c r="E452" s="217"/>
    </row>
    <row r="453" spans="1:5" ht="15">
      <c r="A453" s="213">
        <v>4</v>
      </c>
      <c r="B453" s="351" t="s">
        <v>1428</v>
      </c>
      <c r="C453" s="352"/>
      <c r="D453" s="352"/>
      <c r="E453" s="217"/>
    </row>
    <row r="454" spans="1:5" ht="15">
      <c r="A454" s="213">
        <v>401</v>
      </c>
      <c r="B454" s="351" t="s">
        <v>382</v>
      </c>
      <c r="C454" s="352"/>
      <c r="D454" s="352"/>
      <c r="E454" s="217"/>
    </row>
    <row r="455" spans="1:5" ht="28.5">
      <c r="A455" s="214">
        <v>40102</v>
      </c>
      <c r="B455" s="214" t="s">
        <v>383</v>
      </c>
      <c r="C455" s="215" t="s">
        <v>2</v>
      </c>
      <c r="D455" s="219">
        <v>2206.58</v>
      </c>
      <c r="E455" s="353"/>
    </row>
    <row r="456" spans="1:5" ht="28.5">
      <c r="A456" s="214">
        <v>40140</v>
      </c>
      <c r="B456" s="214" t="s">
        <v>384</v>
      </c>
      <c r="C456" s="215" t="s">
        <v>2</v>
      </c>
      <c r="D456" s="219">
        <v>2702.41</v>
      </c>
      <c r="E456" s="217"/>
    </row>
    <row r="457" spans="1:5" ht="14.45" customHeight="1">
      <c r="A457" s="213">
        <v>402</v>
      </c>
      <c r="B457" s="351" t="s">
        <v>1429</v>
      </c>
      <c r="C457" s="352"/>
      <c r="D457" s="352"/>
      <c r="E457" s="353"/>
    </row>
    <row r="458" spans="1:5" ht="28.5">
      <c r="A458" s="214">
        <v>40211</v>
      </c>
      <c r="B458" s="214" t="s">
        <v>385</v>
      </c>
      <c r="C458" s="215" t="s">
        <v>2</v>
      </c>
      <c r="D458" s="216">
        <v>45.56</v>
      </c>
      <c r="E458" s="217"/>
    </row>
    <row r="459" spans="1:5" ht="28.5">
      <c r="A459" s="214">
        <v>40264</v>
      </c>
      <c r="B459" s="214" t="s">
        <v>6003</v>
      </c>
      <c r="C459" s="215" t="s">
        <v>2</v>
      </c>
      <c r="D459" s="216">
        <v>837.07</v>
      </c>
      <c r="E459" s="353"/>
    </row>
    <row r="460" spans="1:5" ht="15">
      <c r="A460" s="213">
        <v>403</v>
      </c>
      <c r="B460" s="351" t="s">
        <v>238</v>
      </c>
      <c r="C460" s="352"/>
      <c r="D460" s="352"/>
      <c r="E460" s="353"/>
    </row>
    <row r="461" spans="1:5" ht="28.5">
      <c r="A461" s="214">
        <v>40303</v>
      </c>
      <c r="B461" s="214" t="s">
        <v>386</v>
      </c>
      <c r="C461" s="215" t="s">
        <v>2</v>
      </c>
      <c r="D461" s="216">
        <v>67.62</v>
      </c>
      <c r="E461" s="217"/>
    </row>
    <row r="462" spans="1:5" ht="28.5">
      <c r="A462" s="214">
        <v>40304</v>
      </c>
      <c r="B462" s="214" t="s">
        <v>387</v>
      </c>
      <c r="C462" s="215" t="s">
        <v>2</v>
      </c>
      <c r="D462" s="216">
        <v>88.33</v>
      </c>
      <c r="E462" s="217"/>
    </row>
    <row r="463" spans="1:5" ht="28.5">
      <c r="A463" s="214">
        <v>40305</v>
      </c>
      <c r="B463" s="214" t="s">
        <v>388</v>
      </c>
      <c r="C463" s="215" t="s">
        <v>2</v>
      </c>
      <c r="D463" s="216">
        <v>107.48</v>
      </c>
      <c r="E463" s="217"/>
    </row>
    <row r="464" spans="1:5" ht="28.5">
      <c r="A464" s="214">
        <v>40306</v>
      </c>
      <c r="B464" s="214" t="s">
        <v>389</v>
      </c>
      <c r="C464" s="215" t="s">
        <v>2</v>
      </c>
      <c r="D464" s="216">
        <v>20.94</v>
      </c>
      <c r="E464" s="353"/>
    </row>
    <row r="465" spans="1:5" ht="15">
      <c r="A465" s="213">
        <v>404</v>
      </c>
      <c r="B465" s="351" t="s">
        <v>1430</v>
      </c>
      <c r="C465" s="352"/>
      <c r="D465" s="352"/>
      <c r="E465" s="217"/>
    </row>
    <row r="466" spans="1:5" ht="28.5">
      <c r="A466" s="214">
        <v>40401</v>
      </c>
      <c r="B466" s="214" t="s">
        <v>390</v>
      </c>
      <c r="C466" s="215" t="s">
        <v>2</v>
      </c>
      <c r="D466" s="216">
        <v>12.35</v>
      </c>
      <c r="E466" s="353"/>
    </row>
    <row r="467" spans="1:5" ht="15">
      <c r="A467" s="213">
        <v>405</v>
      </c>
      <c r="B467" s="351" t="s">
        <v>1431</v>
      </c>
      <c r="C467" s="352"/>
      <c r="D467" s="352"/>
      <c r="E467" s="217"/>
    </row>
    <row r="468" spans="1:5" ht="28.5">
      <c r="A468" s="214">
        <v>40504</v>
      </c>
      <c r="B468" s="214" t="s">
        <v>391</v>
      </c>
      <c r="C468" s="215" t="s">
        <v>2</v>
      </c>
      <c r="D468" s="216">
        <v>36.49</v>
      </c>
      <c r="E468" s="217"/>
    </row>
    <row r="469" spans="1:5" ht="14.25">
      <c r="A469" s="214">
        <v>40522</v>
      </c>
      <c r="B469" s="214" t="s">
        <v>392</v>
      </c>
      <c r="C469" s="215" t="s">
        <v>2</v>
      </c>
      <c r="D469" s="216">
        <v>9.4</v>
      </c>
      <c r="E469" s="217"/>
    </row>
    <row r="470" spans="1:5" ht="14.25">
      <c r="A470" s="214">
        <v>40523</v>
      </c>
      <c r="B470" s="214" t="s">
        <v>393</v>
      </c>
      <c r="C470" s="215" t="s">
        <v>2</v>
      </c>
      <c r="D470" s="216">
        <v>7.21</v>
      </c>
      <c r="E470" s="217"/>
    </row>
    <row r="471" spans="1:5" ht="15">
      <c r="A471" s="214">
        <v>40524</v>
      </c>
      <c r="B471" s="214" t="s">
        <v>394</v>
      </c>
      <c r="C471" s="215" t="s">
        <v>2</v>
      </c>
      <c r="D471" s="216">
        <v>5.88</v>
      </c>
      <c r="E471" s="353"/>
    </row>
    <row r="472" spans="1:5" ht="15">
      <c r="A472" s="213">
        <v>406</v>
      </c>
      <c r="B472" s="351" t="s">
        <v>1432</v>
      </c>
      <c r="C472" s="352"/>
      <c r="D472" s="352"/>
      <c r="E472" s="217"/>
    </row>
    <row r="473" spans="1:5" ht="28.5">
      <c r="A473" s="214">
        <v>40612</v>
      </c>
      <c r="B473" s="214" t="s">
        <v>1282</v>
      </c>
      <c r="C473" s="215" t="s">
        <v>2</v>
      </c>
      <c r="D473" s="216">
        <v>16.97</v>
      </c>
      <c r="E473" s="353"/>
    </row>
    <row r="474" spans="1:5" ht="15">
      <c r="A474" s="213">
        <v>407</v>
      </c>
      <c r="B474" s="351" t="s">
        <v>1433</v>
      </c>
      <c r="C474" s="352"/>
      <c r="D474" s="352"/>
      <c r="E474" s="217"/>
    </row>
    <row r="475" spans="1:5" ht="28.5">
      <c r="A475" s="214">
        <v>40761</v>
      </c>
      <c r="B475" s="214" t="s">
        <v>395</v>
      </c>
      <c r="C475" s="215" t="s">
        <v>2</v>
      </c>
      <c r="D475" s="216">
        <v>430.64</v>
      </c>
      <c r="E475" s="217"/>
    </row>
    <row r="476" spans="1:5" ht="15">
      <c r="A476" s="213">
        <v>409</v>
      </c>
      <c r="B476" s="351" t="s">
        <v>238</v>
      </c>
      <c r="C476" s="352"/>
      <c r="D476" s="352"/>
      <c r="E476" s="217"/>
    </row>
    <row r="477" spans="1:5" ht="28.5">
      <c r="A477" s="214">
        <v>40974</v>
      </c>
      <c r="B477" s="214" t="s">
        <v>396</v>
      </c>
      <c r="C477" s="215" t="s">
        <v>2</v>
      </c>
      <c r="D477" s="216">
        <v>62.78</v>
      </c>
      <c r="E477" s="217"/>
    </row>
    <row r="478" spans="1:5" ht="15">
      <c r="A478" s="213">
        <v>410</v>
      </c>
      <c r="B478" s="351" t="s">
        <v>1434</v>
      </c>
      <c r="C478" s="352"/>
      <c r="D478" s="352"/>
      <c r="E478" s="353"/>
    </row>
    <row r="479" spans="1:5" ht="28.5">
      <c r="A479" s="214">
        <v>41054</v>
      </c>
      <c r="B479" s="214" t="s">
        <v>3540</v>
      </c>
      <c r="C479" s="215" t="s">
        <v>2</v>
      </c>
      <c r="D479" s="219">
        <v>31090.17</v>
      </c>
      <c r="E479" s="217"/>
    </row>
    <row r="480" spans="1:5" ht="28.5">
      <c r="A480" s="214">
        <v>41055</v>
      </c>
      <c r="B480" s="214" t="s">
        <v>3541</v>
      </c>
      <c r="C480" s="215" t="s">
        <v>2</v>
      </c>
      <c r="D480" s="219">
        <v>16467.09</v>
      </c>
      <c r="E480" s="353"/>
    </row>
    <row r="481" spans="1:5" ht="28.5">
      <c r="A481" s="214">
        <v>41056</v>
      </c>
      <c r="B481" s="214" t="s">
        <v>3542</v>
      </c>
      <c r="C481" s="215" t="s">
        <v>2</v>
      </c>
      <c r="D481" s="219">
        <v>22184.43</v>
      </c>
      <c r="E481" s="217"/>
    </row>
    <row r="482" spans="1:5" ht="28.5">
      <c r="A482" s="214">
        <v>41058</v>
      </c>
      <c r="B482" s="214" t="s">
        <v>3543</v>
      </c>
      <c r="C482" s="215" t="s">
        <v>2</v>
      </c>
      <c r="D482" s="219">
        <v>19878.900000000001</v>
      </c>
      <c r="E482" s="353"/>
    </row>
    <row r="483" spans="1:5" ht="15">
      <c r="A483" s="213">
        <v>411</v>
      </c>
      <c r="B483" s="351" t="s">
        <v>1435</v>
      </c>
      <c r="C483" s="352"/>
      <c r="D483" s="352"/>
      <c r="E483" s="217"/>
    </row>
    <row r="484" spans="1:5" ht="28.5">
      <c r="A484" s="214">
        <v>41106</v>
      </c>
      <c r="B484" s="214" t="s">
        <v>3544</v>
      </c>
      <c r="C484" s="215" t="s">
        <v>1</v>
      </c>
      <c r="D484" s="216">
        <v>51.73</v>
      </c>
      <c r="E484" s="353"/>
    </row>
    <row r="485" spans="1:5" ht="15">
      <c r="A485" s="213">
        <v>415</v>
      </c>
      <c r="B485" s="351" t="s">
        <v>1436</v>
      </c>
      <c r="C485" s="352"/>
      <c r="D485" s="352"/>
      <c r="E485" s="217"/>
    </row>
    <row r="486" spans="1:5" ht="28.5">
      <c r="A486" s="214">
        <v>41520</v>
      </c>
      <c r="B486" s="214" t="s">
        <v>397</v>
      </c>
      <c r="C486" s="215" t="s">
        <v>2</v>
      </c>
      <c r="D486" s="219">
        <v>1291.68</v>
      </c>
      <c r="E486" s="217"/>
    </row>
    <row r="487" spans="1:5" ht="42.75">
      <c r="A487" s="214">
        <v>41528</v>
      </c>
      <c r="B487" s="214" t="s">
        <v>398</v>
      </c>
      <c r="C487" s="215" t="s">
        <v>2</v>
      </c>
      <c r="D487" s="216">
        <v>497.96</v>
      </c>
      <c r="E487" s="217"/>
    </row>
    <row r="488" spans="1:5" ht="42.75">
      <c r="A488" s="214">
        <v>41530</v>
      </c>
      <c r="B488" s="214" t="s">
        <v>399</v>
      </c>
      <c r="C488" s="215" t="s">
        <v>2</v>
      </c>
      <c r="D488" s="216">
        <v>729.42</v>
      </c>
      <c r="E488" s="217"/>
    </row>
    <row r="489" spans="1:5" ht="42.75">
      <c r="A489" s="214">
        <v>41533</v>
      </c>
      <c r="B489" s="214" t="s">
        <v>400</v>
      </c>
      <c r="C489" s="215" t="s">
        <v>2</v>
      </c>
      <c r="D489" s="216">
        <v>528.66</v>
      </c>
      <c r="E489" s="353"/>
    </row>
    <row r="490" spans="1:5" ht="42.75">
      <c r="A490" s="214">
        <v>41536</v>
      </c>
      <c r="B490" s="214" t="s">
        <v>401</v>
      </c>
      <c r="C490" s="215" t="s">
        <v>2</v>
      </c>
      <c r="D490" s="216">
        <v>558.01</v>
      </c>
      <c r="E490" s="217"/>
    </row>
    <row r="491" spans="1:5" ht="28.5">
      <c r="A491" s="214">
        <v>41537</v>
      </c>
      <c r="B491" s="214" t="s">
        <v>402</v>
      </c>
      <c r="C491" s="215" t="s">
        <v>2</v>
      </c>
      <c r="D491" s="216">
        <v>26.5</v>
      </c>
      <c r="E491" s="353"/>
    </row>
    <row r="492" spans="1:5" ht="28.5">
      <c r="A492" s="214">
        <v>41542</v>
      </c>
      <c r="B492" s="214" t="s">
        <v>403</v>
      </c>
      <c r="C492" s="215" t="s">
        <v>2</v>
      </c>
      <c r="D492" s="216">
        <v>809.33</v>
      </c>
      <c r="E492" s="217"/>
    </row>
    <row r="493" spans="1:5" ht="28.5">
      <c r="A493" s="214">
        <v>41543</v>
      </c>
      <c r="B493" s="214" t="s">
        <v>404</v>
      </c>
      <c r="C493" s="215" t="s">
        <v>2</v>
      </c>
      <c r="D493" s="219">
        <v>3811.5</v>
      </c>
      <c r="E493" s="217"/>
    </row>
    <row r="494" spans="1:5" ht="28.5">
      <c r="A494" s="214">
        <v>41569</v>
      </c>
      <c r="B494" s="214" t="s">
        <v>405</v>
      </c>
      <c r="C494" s="215" t="s">
        <v>2</v>
      </c>
      <c r="D494" s="216">
        <v>190.03</v>
      </c>
      <c r="E494" s="217"/>
    </row>
    <row r="495" spans="1:5" ht="28.5">
      <c r="A495" s="214">
        <v>41579</v>
      </c>
      <c r="B495" s="214" t="s">
        <v>3545</v>
      </c>
      <c r="C495" s="215" t="s">
        <v>2</v>
      </c>
      <c r="D495" s="219">
        <v>1346.1</v>
      </c>
      <c r="E495" s="217"/>
    </row>
    <row r="496" spans="1:5" ht="28.5">
      <c r="A496" s="214">
        <v>41588</v>
      </c>
      <c r="B496" s="214" t="s">
        <v>3546</v>
      </c>
      <c r="C496" s="215" t="s">
        <v>2</v>
      </c>
      <c r="D496" s="216">
        <v>3.97</v>
      </c>
      <c r="E496" s="217"/>
    </row>
    <row r="497" spans="1:5" ht="15">
      <c r="A497" s="213">
        <v>416</v>
      </c>
      <c r="B497" s="351" t="s">
        <v>1437</v>
      </c>
      <c r="C497" s="352"/>
      <c r="D497" s="352"/>
      <c r="E497" s="217"/>
    </row>
    <row r="498" spans="1:5" ht="14.25">
      <c r="A498" s="214">
        <v>41667</v>
      </c>
      <c r="B498" s="214" t="s">
        <v>406</v>
      </c>
      <c r="C498" s="215" t="s">
        <v>2</v>
      </c>
      <c r="D498" s="216">
        <v>4.9000000000000004</v>
      </c>
      <c r="E498" s="217"/>
    </row>
    <row r="499" spans="1:5" ht="15">
      <c r="A499" s="213">
        <v>417</v>
      </c>
      <c r="B499" s="351" t="s">
        <v>1437</v>
      </c>
      <c r="C499" s="352"/>
      <c r="D499" s="352"/>
      <c r="E499" s="217"/>
    </row>
    <row r="500" spans="1:5" ht="42.75">
      <c r="A500" s="214">
        <v>41724</v>
      </c>
      <c r="B500" s="214" t="s">
        <v>407</v>
      </c>
      <c r="C500" s="215" t="s">
        <v>2</v>
      </c>
      <c r="D500" s="216">
        <v>479.76</v>
      </c>
      <c r="E500" s="217"/>
    </row>
    <row r="501" spans="1:5" ht="42.75">
      <c r="A501" s="214">
        <v>41726</v>
      </c>
      <c r="B501" s="214" t="s">
        <v>408</v>
      </c>
      <c r="C501" s="215" t="s">
        <v>2</v>
      </c>
      <c r="D501" s="216">
        <v>545.82000000000005</v>
      </c>
      <c r="E501" s="217"/>
    </row>
    <row r="502" spans="1:5" ht="15">
      <c r="A502" s="213">
        <v>418</v>
      </c>
      <c r="B502" s="351" t="s">
        <v>1437</v>
      </c>
      <c r="C502" s="352"/>
      <c r="D502" s="352"/>
      <c r="E502" s="217"/>
    </row>
    <row r="503" spans="1:5" ht="42.75">
      <c r="A503" s="214">
        <v>41815</v>
      </c>
      <c r="B503" s="214" t="s">
        <v>409</v>
      </c>
      <c r="C503" s="215" t="s">
        <v>2</v>
      </c>
      <c r="D503" s="219">
        <v>1310.05</v>
      </c>
      <c r="E503" s="353"/>
    </row>
    <row r="504" spans="1:5" ht="42.75">
      <c r="A504" s="214">
        <v>41817</v>
      </c>
      <c r="B504" s="214" t="s">
        <v>410</v>
      </c>
      <c r="C504" s="215" t="s">
        <v>2</v>
      </c>
      <c r="D504" s="219">
        <v>1310.05</v>
      </c>
      <c r="E504" s="217"/>
    </row>
    <row r="505" spans="1:5" ht="42.75">
      <c r="A505" s="214">
        <v>41821</v>
      </c>
      <c r="B505" s="214" t="s">
        <v>411</v>
      </c>
      <c r="C505" s="215" t="s">
        <v>2</v>
      </c>
      <c r="D505" s="216">
        <v>731.09</v>
      </c>
      <c r="E505" s="353"/>
    </row>
    <row r="506" spans="1:5" ht="28.5">
      <c r="A506" s="214">
        <v>41860</v>
      </c>
      <c r="B506" s="214" t="s">
        <v>412</v>
      </c>
      <c r="C506" s="215" t="s">
        <v>2</v>
      </c>
      <c r="D506" s="219">
        <v>1486.21</v>
      </c>
      <c r="E506" s="217"/>
    </row>
    <row r="507" spans="1:5" ht="28.5">
      <c r="A507" s="214">
        <v>41861</v>
      </c>
      <c r="B507" s="214" t="s">
        <v>413</v>
      </c>
      <c r="C507" s="215" t="s">
        <v>2</v>
      </c>
      <c r="D507" s="216">
        <v>103.36</v>
      </c>
      <c r="E507" s="217"/>
    </row>
    <row r="508" spans="1:5" ht="28.5">
      <c r="A508" s="214">
        <v>41866</v>
      </c>
      <c r="B508" s="214" t="s">
        <v>1791</v>
      </c>
      <c r="C508" s="215" t="s">
        <v>2</v>
      </c>
      <c r="D508" s="216">
        <v>164.75</v>
      </c>
      <c r="E508" s="353"/>
    </row>
    <row r="509" spans="1:5" ht="15">
      <c r="A509" s="213">
        <v>419</v>
      </c>
      <c r="B509" s="351" t="s">
        <v>1437</v>
      </c>
      <c r="C509" s="352"/>
      <c r="D509" s="352"/>
      <c r="E509" s="217"/>
    </row>
    <row r="510" spans="1:5" ht="42.75">
      <c r="A510" s="214">
        <v>41962</v>
      </c>
      <c r="B510" s="214" t="s">
        <v>414</v>
      </c>
      <c r="C510" s="215" t="s">
        <v>2</v>
      </c>
      <c r="D510" s="216">
        <v>613.02</v>
      </c>
      <c r="E510" s="217"/>
    </row>
    <row r="511" spans="1:5" ht="15">
      <c r="A511" s="213">
        <v>420</v>
      </c>
      <c r="B511" s="351" t="s">
        <v>1438</v>
      </c>
      <c r="C511" s="352"/>
      <c r="D511" s="352"/>
      <c r="E511" s="217"/>
    </row>
    <row r="512" spans="1:5" ht="15" customHeight="1">
      <c r="A512" s="214">
        <v>42047</v>
      </c>
      <c r="B512" s="214" t="s">
        <v>6004</v>
      </c>
      <c r="C512" s="215" t="s">
        <v>1</v>
      </c>
      <c r="D512" s="216">
        <v>577.75</v>
      </c>
      <c r="E512" s="217"/>
    </row>
    <row r="513" spans="1:5" ht="28.5">
      <c r="A513" s="214">
        <v>42051</v>
      </c>
      <c r="B513" s="214" t="s">
        <v>6005</v>
      </c>
      <c r="C513" s="215" t="s">
        <v>1</v>
      </c>
      <c r="D513" s="216">
        <v>72.22</v>
      </c>
      <c r="E513" s="217"/>
    </row>
    <row r="514" spans="1:5" ht="14.25">
      <c r="A514" s="214">
        <v>42052</v>
      </c>
      <c r="B514" s="214" t="s">
        <v>6006</v>
      </c>
      <c r="C514" s="215" t="s">
        <v>1</v>
      </c>
      <c r="D514" s="216">
        <v>135.16999999999999</v>
      </c>
      <c r="E514" s="217"/>
    </row>
    <row r="515" spans="1:5" ht="28.5">
      <c r="A515" s="214">
        <v>42087</v>
      </c>
      <c r="B515" s="214" t="s">
        <v>6007</v>
      </c>
      <c r="C515" s="215" t="s">
        <v>2</v>
      </c>
      <c r="D515" s="216">
        <v>100.54</v>
      </c>
      <c r="E515" s="353"/>
    </row>
    <row r="516" spans="1:5" ht="14.25">
      <c r="A516" s="214">
        <v>42090</v>
      </c>
      <c r="B516" s="214" t="s">
        <v>6008</v>
      </c>
      <c r="C516" s="215" t="s">
        <v>1</v>
      </c>
      <c r="D516" s="216">
        <v>95.71</v>
      </c>
      <c r="E516" s="217"/>
    </row>
    <row r="517" spans="1:5" ht="28.5">
      <c r="A517" s="214">
        <v>42091</v>
      </c>
      <c r="B517" s="214" t="s">
        <v>415</v>
      </c>
      <c r="C517" s="215" t="s">
        <v>2</v>
      </c>
      <c r="D517" s="216">
        <v>20.37</v>
      </c>
      <c r="E517" s="353"/>
    </row>
    <row r="518" spans="1:5" ht="30">
      <c r="A518" s="213">
        <v>423</v>
      </c>
      <c r="B518" s="351" t="s">
        <v>1439</v>
      </c>
      <c r="C518" s="352"/>
      <c r="D518" s="352"/>
      <c r="E518" s="217"/>
    </row>
    <row r="519" spans="1:5" ht="28.5">
      <c r="A519" s="214">
        <v>42301</v>
      </c>
      <c r="B519" s="214" t="s">
        <v>6055</v>
      </c>
      <c r="C519" s="215" t="s">
        <v>2</v>
      </c>
      <c r="D519" s="216">
        <v>18.21</v>
      </c>
      <c r="E519" s="217"/>
    </row>
    <row r="520" spans="1:5" ht="28.5">
      <c r="A520" s="214">
        <v>42302</v>
      </c>
      <c r="B520" s="214" t="s">
        <v>6056</v>
      </c>
      <c r="C520" s="215" t="s">
        <v>2</v>
      </c>
      <c r="D520" s="216">
        <v>19.43</v>
      </c>
      <c r="E520" s="217"/>
    </row>
    <row r="521" spans="1:5" ht="28.5">
      <c r="A521" s="214">
        <v>42303</v>
      </c>
      <c r="B521" s="214" t="s">
        <v>6057</v>
      </c>
      <c r="C521" s="215" t="s">
        <v>2</v>
      </c>
      <c r="D521" s="216">
        <v>18.46</v>
      </c>
      <c r="E521" s="217"/>
    </row>
    <row r="522" spans="1:5" ht="15">
      <c r="A522" s="213">
        <v>425</v>
      </c>
      <c r="B522" s="351" t="s">
        <v>1440</v>
      </c>
      <c r="C522" s="352"/>
      <c r="D522" s="352"/>
      <c r="E522" s="217"/>
    </row>
    <row r="523" spans="1:5" ht="28.5">
      <c r="A523" s="214">
        <v>42501</v>
      </c>
      <c r="B523" s="214" t="s">
        <v>416</v>
      </c>
      <c r="C523" s="215" t="s">
        <v>1</v>
      </c>
      <c r="D523" s="216">
        <v>3.85</v>
      </c>
      <c r="E523" s="217"/>
    </row>
    <row r="524" spans="1:5" ht="14.45" customHeight="1">
      <c r="A524" s="214">
        <v>42502</v>
      </c>
      <c r="B524" s="214" t="s">
        <v>417</v>
      </c>
      <c r="C524" s="215" t="s">
        <v>1</v>
      </c>
      <c r="D524" s="216">
        <v>5.0599999999999996</v>
      </c>
      <c r="E524" s="353"/>
    </row>
    <row r="525" spans="1:5" ht="28.5">
      <c r="A525" s="214">
        <v>42503</v>
      </c>
      <c r="B525" s="214" t="s">
        <v>418</v>
      </c>
      <c r="C525" s="215" t="s">
        <v>1</v>
      </c>
      <c r="D525" s="216">
        <v>8.6199999999999992</v>
      </c>
      <c r="E525" s="217"/>
    </row>
    <row r="526" spans="1:5" ht="28.5">
      <c r="A526" s="214">
        <v>42504</v>
      </c>
      <c r="B526" s="214" t="s">
        <v>419</v>
      </c>
      <c r="C526" s="215" t="s">
        <v>1</v>
      </c>
      <c r="D526" s="216">
        <v>11.2</v>
      </c>
      <c r="E526" s="217"/>
    </row>
    <row r="527" spans="1:5" ht="28.5">
      <c r="A527" s="214">
        <v>42505</v>
      </c>
      <c r="B527" s="214" t="s">
        <v>420</v>
      </c>
      <c r="C527" s="215" t="s">
        <v>1</v>
      </c>
      <c r="D527" s="216">
        <v>12.93</v>
      </c>
      <c r="E527" s="217"/>
    </row>
    <row r="528" spans="1:5" ht="28.5">
      <c r="A528" s="214">
        <v>42506</v>
      </c>
      <c r="B528" s="214" t="s">
        <v>421</v>
      </c>
      <c r="C528" s="215" t="s">
        <v>1</v>
      </c>
      <c r="D528" s="216">
        <v>19.36</v>
      </c>
      <c r="E528" s="353"/>
    </row>
    <row r="529" spans="1:5" ht="28.5">
      <c r="A529" s="214">
        <v>42508</v>
      </c>
      <c r="B529" s="214" t="s">
        <v>422</v>
      </c>
      <c r="C529" s="215" t="s">
        <v>1</v>
      </c>
      <c r="D529" s="216">
        <v>41.29</v>
      </c>
      <c r="E529" s="217"/>
    </row>
    <row r="530" spans="1:5" ht="28.5">
      <c r="A530" s="214">
        <v>42509</v>
      </c>
      <c r="B530" s="214" t="s">
        <v>423</v>
      </c>
      <c r="C530" s="215" t="s">
        <v>1</v>
      </c>
      <c r="D530" s="216">
        <v>81.3</v>
      </c>
      <c r="E530" s="217"/>
    </row>
    <row r="531" spans="1:5" ht="28.5">
      <c r="A531" s="214">
        <v>42511</v>
      </c>
      <c r="B531" s="214" t="s">
        <v>424</v>
      </c>
      <c r="C531" s="215" t="s">
        <v>2</v>
      </c>
      <c r="D531" s="216">
        <v>4.62</v>
      </c>
      <c r="E531" s="217"/>
    </row>
    <row r="532" spans="1:5" ht="28.5">
      <c r="A532" s="214">
        <v>42521</v>
      </c>
      <c r="B532" s="214" t="s">
        <v>425</v>
      </c>
      <c r="C532" s="215" t="s">
        <v>2</v>
      </c>
      <c r="D532" s="216">
        <v>1.83</v>
      </c>
      <c r="E532" s="217"/>
    </row>
    <row r="533" spans="1:5" ht="28.5">
      <c r="A533" s="214">
        <v>42529</v>
      </c>
      <c r="B533" s="214" t="s">
        <v>426</v>
      </c>
      <c r="C533" s="215" t="s">
        <v>1</v>
      </c>
      <c r="D533" s="216">
        <v>7.28</v>
      </c>
      <c r="E533" s="217"/>
    </row>
    <row r="534" spans="1:5" ht="14.25">
      <c r="A534" s="214">
        <v>42530</v>
      </c>
      <c r="B534" s="214" t="s">
        <v>427</v>
      </c>
      <c r="C534" s="215" t="s">
        <v>2</v>
      </c>
      <c r="D534" s="216">
        <v>61.78</v>
      </c>
      <c r="E534" s="217"/>
    </row>
    <row r="535" spans="1:5" ht="28.5">
      <c r="A535" s="214">
        <v>42535</v>
      </c>
      <c r="B535" s="214" t="s">
        <v>428</v>
      </c>
      <c r="C535" s="215" t="s">
        <v>1</v>
      </c>
      <c r="D535" s="216">
        <v>4.4800000000000004</v>
      </c>
      <c r="E535" s="217"/>
    </row>
    <row r="536" spans="1:5" ht="15" customHeight="1">
      <c r="A536" s="214">
        <v>42546</v>
      </c>
      <c r="B536" s="214" t="s">
        <v>429</v>
      </c>
      <c r="C536" s="215" t="s">
        <v>1</v>
      </c>
      <c r="D536" s="216">
        <v>10.46</v>
      </c>
      <c r="E536" s="217"/>
    </row>
    <row r="537" spans="1:5" ht="14.25">
      <c r="A537" s="214">
        <v>42548</v>
      </c>
      <c r="B537" s="214" t="s">
        <v>430</v>
      </c>
      <c r="C537" s="215" t="s">
        <v>1</v>
      </c>
      <c r="D537" s="216">
        <v>191.11</v>
      </c>
      <c r="E537" s="217"/>
    </row>
    <row r="538" spans="1:5" ht="28.5">
      <c r="A538" s="214">
        <v>42552</v>
      </c>
      <c r="B538" s="214" t="s">
        <v>431</v>
      </c>
      <c r="C538" s="215" t="s">
        <v>2</v>
      </c>
      <c r="D538" s="216">
        <v>3.94</v>
      </c>
      <c r="E538" s="217"/>
    </row>
    <row r="539" spans="1:5" ht="57">
      <c r="A539" s="214">
        <v>42558</v>
      </c>
      <c r="B539" s="214" t="s">
        <v>1248</v>
      </c>
      <c r="C539" s="215" t="s">
        <v>2</v>
      </c>
      <c r="D539" s="216">
        <v>8.9600000000000009</v>
      </c>
      <c r="E539" s="217"/>
    </row>
    <row r="540" spans="1:5" ht="28.5">
      <c r="A540" s="214">
        <v>42565</v>
      </c>
      <c r="B540" s="214" t="s">
        <v>432</v>
      </c>
      <c r="C540" s="215" t="s">
        <v>1</v>
      </c>
      <c r="D540" s="216">
        <v>2.98</v>
      </c>
      <c r="E540" s="217"/>
    </row>
    <row r="541" spans="1:5" ht="28.5">
      <c r="A541" s="214">
        <v>42588</v>
      </c>
      <c r="B541" s="214" t="s">
        <v>433</v>
      </c>
      <c r="C541" s="215" t="s">
        <v>1</v>
      </c>
      <c r="D541" s="216">
        <v>4.18</v>
      </c>
      <c r="E541" s="217"/>
    </row>
    <row r="542" spans="1:5" ht="30">
      <c r="A542" s="213">
        <v>426</v>
      </c>
      <c r="B542" s="351" t="s">
        <v>1441</v>
      </c>
      <c r="C542" s="352"/>
      <c r="D542" s="352"/>
      <c r="E542" s="217"/>
    </row>
    <row r="543" spans="1:5" ht="28.5">
      <c r="A543" s="214">
        <v>42636</v>
      </c>
      <c r="B543" s="214" t="s">
        <v>434</v>
      </c>
      <c r="C543" s="215" t="s">
        <v>1</v>
      </c>
      <c r="D543" s="216">
        <v>34.14</v>
      </c>
      <c r="E543" s="217"/>
    </row>
    <row r="544" spans="1:5" ht="28.5">
      <c r="A544" s="214">
        <v>42673</v>
      </c>
      <c r="B544" s="214" t="s">
        <v>435</v>
      </c>
      <c r="C544" s="215" t="s">
        <v>1</v>
      </c>
      <c r="D544" s="216">
        <v>4.4800000000000004</v>
      </c>
      <c r="E544" s="217"/>
    </row>
    <row r="545" spans="1:5" ht="28.5">
      <c r="A545" s="214">
        <v>42674</v>
      </c>
      <c r="B545" s="214" t="s">
        <v>436</v>
      </c>
      <c r="C545" s="215" t="s">
        <v>1</v>
      </c>
      <c r="D545" s="216">
        <v>6.65</v>
      </c>
      <c r="E545" s="217"/>
    </row>
    <row r="546" spans="1:5" ht="28.5">
      <c r="A546" s="214">
        <v>42690</v>
      </c>
      <c r="B546" s="214" t="s">
        <v>437</v>
      </c>
      <c r="C546" s="215" t="s">
        <v>1</v>
      </c>
      <c r="D546" s="216">
        <v>13.59</v>
      </c>
      <c r="E546" s="217"/>
    </row>
    <row r="547" spans="1:5" ht="15">
      <c r="A547" s="213">
        <v>427</v>
      </c>
      <c r="B547" s="351" t="s">
        <v>1442</v>
      </c>
      <c r="C547" s="352"/>
      <c r="D547" s="352"/>
      <c r="E547" s="217"/>
    </row>
    <row r="548" spans="1:5" ht="14.45" customHeight="1">
      <c r="A548" s="214">
        <v>42701</v>
      </c>
      <c r="B548" s="214" t="s">
        <v>438</v>
      </c>
      <c r="C548" s="215" t="s">
        <v>1</v>
      </c>
      <c r="D548" s="216">
        <v>9.23</v>
      </c>
      <c r="E548" s="353"/>
    </row>
    <row r="549" spans="1:5" ht="28.5">
      <c r="A549" s="214">
        <v>42717</v>
      </c>
      <c r="B549" s="214" t="s">
        <v>439</v>
      </c>
      <c r="C549" s="215" t="s">
        <v>1</v>
      </c>
      <c r="D549" s="216">
        <v>3.23</v>
      </c>
      <c r="E549" s="217"/>
    </row>
    <row r="550" spans="1:5" ht="15">
      <c r="A550" s="213">
        <v>429</v>
      </c>
      <c r="B550" s="351" t="s">
        <v>1451</v>
      </c>
      <c r="C550" s="352"/>
      <c r="D550" s="352"/>
      <c r="E550" s="217"/>
    </row>
    <row r="551" spans="1:5" ht="28.5">
      <c r="A551" s="214">
        <v>42906</v>
      </c>
      <c r="B551" s="214" t="s">
        <v>3547</v>
      </c>
      <c r="C551" s="215" t="s">
        <v>2</v>
      </c>
      <c r="D551" s="216">
        <v>6.21</v>
      </c>
      <c r="E551" s="217"/>
    </row>
    <row r="552" spans="1:5" ht="15">
      <c r="A552" s="213">
        <v>430</v>
      </c>
      <c r="B552" s="351" t="s">
        <v>440</v>
      </c>
      <c r="C552" s="352"/>
      <c r="D552" s="352"/>
      <c r="E552" s="217"/>
    </row>
    <row r="553" spans="1:5" ht="28.5">
      <c r="A553" s="214">
        <v>43004</v>
      </c>
      <c r="B553" s="214" t="s">
        <v>441</v>
      </c>
      <c r="C553" s="215" t="s">
        <v>1</v>
      </c>
      <c r="D553" s="216">
        <v>1.8</v>
      </c>
      <c r="E553" s="353"/>
    </row>
    <row r="554" spans="1:5" ht="28.5">
      <c r="A554" s="214">
        <v>43005</v>
      </c>
      <c r="B554" s="214" t="s">
        <v>442</v>
      </c>
      <c r="C554" s="215" t="s">
        <v>1</v>
      </c>
      <c r="D554" s="216">
        <v>2.73</v>
      </c>
      <c r="E554" s="217"/>
    </row>
    <row r="555" spans="1:5" ht="28.5">
      <c r="A555" s="214">
        <v>43006</v>
      </c>
      <c r="B555" s="214" t="s">
        <v>443</v>
      </c>
      <c r="C555" s="215" t="s">
        <v>1</v>
      </c>
      <c r="D555" s="216">
        <v>4.5</v>
      </c>
      <c r="E555" s="217"/>
    </row>
    <row r="556" spans="1:5" ht="28.5">
      <c r="A556" s="214">
        <v>43007</v>
      </c>
      <c r="B556" s="214" t="s">
        <v>444</v>
      </c>
      <c r="C556" s="215" t="s">
        <v>1</v>
      </c>
      <c r="D556" s="216">
        <v>6.79</v>
      </c>
      <c r="E556" s="353"/>
    </row>
    <row r="557" spans="1:5" ht="28.5">
      <c r="A557" s="214">
        <v>43009</v>
      </c>
      <c r="B557" s="214" t="s">
        <v>6009</v>
      </c>
      <c r="C557" s="215" t="s">
        <v>1</v>
      </c>
      <c r="D557" s="216">
        <v>111.91</v>
      </c>
      <c r="E557" s="217"/>
    </row>
    <row r="558" spans="1:5" ht="28.5">
      <c r="A558" s="214">
        <v>43015</v>
      </c>
      <c r="B558" s="214" t="s">
        <v>445</v>
      </c>
      <c r="C558" s="215" t="s">
        <v>1</v>
      </c>
      <c r="D558" s="216">
        <v>18.71</v>
      </c>
      <c r="E558" s="353"/>
    </row>
    <row r="559" spans="1:5" ht="28.5">
      <c r="A559" s="214">
        <v>43016</v>
      </c>
      <c r="B559" s="214" t="s">
        <v>446</v>
      </c>
      <c r="C559" s="215" t="s">
        <v>1</v>
      </c>
      <c r="D559" s="216">
        <v>27.98</v>
      </c>
      <c r="E559" s="217"/>
    </row>
    <row r="560" spans="1:5" ht="28.5">
      <c r="A560" s="214">
        <v>43023</v>
      </c>
      <c r="B560" s="214" t="s">
        <v>6010</v>
      </c>
      <c r="C560" s="215" t="s">
        <v>1</v>
      </c>
      <c r="D560" s="216">
        <v>216.29</v>
      </c>
      <c r="E560" s="217"/>
    </row>
    <row r="561" spans="1:5" ht="28.5">
      <c r="A561" s="214">
        <v>43036</v>
      </c>
      <c r="B561" s="214" t="s">
        <v>3548</v>
      </c>
      <c r="C561" s="215" t="s">
        <v>1</v>
      </c>
      <c r="D561" s="216">
        <v>10.039999999999999</v>
      </c>
      <c r="E561" s="217"/>
    </row>
    <row r="562" spans="1:5" ht="28.5">
      <c r="A562" s="214">
        <v>43038</v>
      </c>
      <c r="B562" s="214" t="s">
        <v>3549</v>
      </c>
      <c r="C562" s="215" t="s">
        <v>1</v>
      </c>
      <c r="D562" s="216">
        <v>20.69</v>
      </c>
      <c r="E562" s="217"/>
    </row>
    <row r="563" spans="1:5" ht="28.5">
      <c r="A563" s="214">
        <v>43039</v>
      </c>
      <c r="B563" s="214" t="s">
        <v>3550</v>
      </c>
      <c r="C563" s="215" t="s">
        <v>1</v>
      </c>
      <c r="D563" s="216">
        <v>13.17</v>
      </c>
      <c r="E563" s="217"/>
    </row>
    <row r="564" spans="1:5" ht="28.5">
      <c r="A564" s="214">
        <v>43040</v>
      </c>
      <c r="B564" s="214" t="s">
        <v>3551</v>
      </c>
      <c r="C564" s="215" t="s">
        <v>1</v>
      </c>
      <c r="D564" s="216">
        <v>30.7</v>
      </c>
      <c r="E564" s="217"/>
    </row>
    <row r="565" spans="1:5" ht="28.5">
      <c r="A565" s="214">
        <v>43041</v>
      </c>
      <c r="B565" s="214" t="s">
        <v>3552</v>
      </c>
      <c r="C565" s="215" t="s">
        <v>1</v>
      </c>
      <c r="D565" s="216">
        <v>41.71</v>
      </c>
      <c r="E565" s="217"/>
    </row>
    <row r="566" spans="1:5" ht="28.5">
      <c r="A566" s="214">
        <v>43044</v>
      </c>
      <c r="B566" s="214" t="s">
        <v>3553</v>
      </c>
      <c r="C566" s="215" t="s">
        <v>1</v>
      </c>
      <c r="D566" s="216">
        <v>63.44</v>
      </c>
      <c r="E566" s="217"/>
    </row>
    <row r="567" spans="1:5" ht="28.5">
      <c r="A567" s="214">
        <v>43055</v>
      </c>
      <c r="B567" s="214" t="s">
        <v>447</v>
      </c>
      <c r="C567" s="215" t="s">
        <v>1</v>
      </c>
      <c r="D567" s="216">
        <v>24.02</v>
      </c>
      <c r="E567" s="217"/>
    </row>
    <row r="568" spans="1:5" ht="28.5">
      <c r="A568" s="214">
        <v>43059</v>
      </c>
      <c r="B568" s="214" t="s">
        <v>6011</v>
      </c>
      <c r="C568" s="215" t="s">
        <v>1</v>
      </c>
      <c r="D568" s="216">
        <v>19.579999999999998</v>
      </c>
      <c r="E568" s="217"/>
    </row>
    <row r="569" spans="1:5" ht="15">
      <c r="A569" s="213">
        <v>431</v>
      </c>
      <c r="B569" s="351" t="s">
        <v>1443</v>
      </c>
      <c r="C569" s="352"/>
      <c r="D569" s="352"/>
      <c r="E569" s="217"/>
    </row>
    <row r="570" spans="1:5" ht="28.5">
      <c r="A570" s="214">
        <v>43113</v>
      </c>
      <c r="B570" s="214" t="s">
        <v>448</v>
      </c>
      <c r="C570" s="215" t="s">
        <v>1</v>
      </c>
      <c r="D570" s="216">
        <v>78.489999999999995</v>
      </c>
      <c r="E570" s="217"/>
    </row>
    <row r="571" spans="1:5" ht="14.25">
      <c r="A571" s="214">
        <v>43127</v>
      </c>
      <c r="B571" s="214" t="s">
        <v>449</v>
      </c>
      <c r="C571" s="215" t="s">
        <v>1</v>
      </c>
      <c r="D571" s="216">
        <v>2.88</v>
      </c>
      <c r="E571" s="217"/>
    </row>
    <row r="572" spans="1:5" ht="28.5">
      <c r="A572" s="214">
        <v>43137</v>
      </c>
      <c r="B572" s="214" t="s">
        <v>6012</v>
      </c>
      <c r="C572" s="215" t="s">
        <v>1</v>
      </c>
      <c r="D572" s="216">
        <v>81.96</v>
      </c>
      <c r="E572" s="217"/>
    </row>
    <row r="573" spans="1:5" ht="28.5">
      <c r="A573" s="214">
        <v>43149</v>
      </c>
      <c r="B573" s="214" t="s">
        <v>6013</v>
      </c>
      <c r="C573" s="215" t="s">
        <v>1</v>
      </c>
      <c r="D573" s="216">
        <v>23.4</v>
      </c>
      <c r="E573" s="217"/>
    </row>
    <row r="574" spans="1:5" ht="14.25">
      <c r="A574" s="214">
        <v>43150</v>
      </c>
      <c r="B574" s="214" t="s">
        <v>6014</v>
      </c>
      <c r="C574" s="215" t="s">
        <v>1</v>
      </c>
      <c r="D574" s="216">
        <v>85.48</v>
      </c>
      <c r="E574" s="217"/>
    </row>
    <row r="575" spans="1:5" ht="28.5">
      <c r="A575" s="214">
        <v>43160</v>
      </c>
      <c r="B575" s="214" t="s">
        <v>6015</v>
      </c>
      <c r="C575" s="215" t="s">
        <v>1</v>
      </c>
      <c r="D575" s="216">
        <v>30.74</v>
      </c>
      <c r="E575" s="353"/>
    </row>
    <row r="576" spans="1:5" ht="28.5">
      <c r="A576" s="214">
        <v>43174</v>
      </c>
      <c r="B576" s="214" t="s">
        <v>6016</v>
      </c>
      <c r="C576" s="215" t="s">
        <v>1</v>
      </c>
      <c r="D576" s="216">
        <v>42.01</v>
      </c>
      <c r="E576" s="217"/>
    </row>
    <row r="577" spans="1:5" ht="28.5">
      <c r="A577" s="214">
        <v>43175</v>
      </c>
      <c r="B577" s="214" t="s">
        <v>6017</v>
      </c>
      <c r="C577" s="215" t="s">
        <v>1</v>
      </c>
      <c r="D577" s="216">
        <v>7.58</v>
      </c>
      <c r="E577" s="217"/>
    </row>
    <row r="578" spans="1:5" ht="28.5">
      <c r="A578" s="214">
        <v>43180</v>
      </c>
      <c r="B578" s="214" t="s">
        <v>6018</v>
      </c>
      <c r="C578" s="215" t="s">
        <v>1</v>
      </c>
      <c r="D578" s="216">
        <v>12.52</v>
      </c>
      <c r="E578" s="217"/>
    </row>
    <row r="579" spans="1:5" ht="28.5">
      <c r="A579" s="214">
        <v>43188</v>
      </c>
      <c r="B579" s="214" t="s">
        <v>1792</v>
      </c>
      <c r="C579" s="215" t="s">
        <v>1</v>
      </c>
      <c r="D579" s="216">
        <v>17.36</v>
      </c>
      <c r="E579" s="217"/>
    </row>
    <row r="580" spans="1:5" ht="28.5">
      <c r="A580" s="214">
        <v>43190</v>
      </c>
      <c r="B580" s="214" t="s">
        <v>6019</v>
      </c>
      <c r="C580" s="215" t="s">
        <v>1</v>
      </c>
      <c r="D580" s="216">
        <v>58.86</v>
      </c>
      <c r="E580" s="217"/>
    </row>
    <row r="581" spans="1:5" ht="28.5">
      <c r="A581" s="214">
        <v>43193</v>
      </c>
      <c r="B581" s="214" t="s">
        <v>450</v>
      </c>
      <c r="C581" s="215" t="s">
        <v>1</v>
      </c>
      <c r="D581" s="216">
        <v>11.78</v>
      </c>
      <c r="E581" s="217"/>
    </row>
    <row r="582" spans="1:5" ht="28.5">
      <c r="A582" s="214">
        <v>43194</v>
      </c>
      <c r="B582" s="214" t="s">
        <v>6020</v>
      </c>
      <c r="C582" s="215" t="s">
        <v>1</v>
      </c>
      <c r="D582" s="216">
        <v>276.10000000000002</v>
      </c>
      <c r="E582" s="217"/>
    </row>
    <row r="583" spans="1:5" ht="28.5">
      <c r="A583" s="214">
        <v>43199</v>
      </c>
      <c r="B583" s="214" t="s">
        <v>6021</v>
      </c>
      <c r="C583" s="215" t="s">
        <v>1</v>
      </c>
      <c r="D583" s="216">
        <v>172.42</v>
      </c>
      <c r="E583" s="217"/>
    </row>
    <row r="584" spans="1:5" ht="15">
      <c r="A584" s="213">
        <v>432</v>
      </c>
      <c r="B584" s="351" t="s">
        <v>1443</v>
      </c>
      <c r="C584" s="352"/>
      <c r="D584" s="352"/>
      <c r="E584" s="217"/>
    </row>
    <row r="585" spans="1:5" ht="28.5">
      <c r="A585" s="214">
        <v>43204</v>
      </c>
      <c r="B585" s="214" t="s">
        <v>451</v>
      </c>
      <c r="C585" s="215" t="s">
        <v>1</v>
      </c>
      <c r="D585" s="216">
        <v>87.89</v>
      </c>
      <c r="E585" s="217"/>
    </row>
    <row r="586" spans="1:5" ht="28.5">
      <c r="A586" s="214">
        <v>43205</v>
      </c>
      <c r="B586" s="214" t="s">
        <v>6022</v>
      </c>
      <c r="C586" s="215" t="s">
        <v>1</v>
      </c>
      <c r="D586" s="216">
        <v>4.47</v>
      </c>
      <c r="E586" s="217"/>
    </row>
    <row r="587" spans="1:5" ht="28.5">
      <c r="A587" s="214">
        <v>43206</v>
      </c>
      <c r="B587" s="214" t="s">
        <v>6023</v>
      </c>
      <c r="C587" s="215" t="s">
        <v>1</v>
      </c>
      <c r="D587" s="216">
        <v>5.54</v>
      </c>
      <c r="E587" s="217"/>
    </row>
    <row r="588" spans="1:5" ht="28.5">
      <c r="A588" s="214">
        <v>43236</v>
      </c>
      <c r="B588" s="214" t="s">
        <v>6024</v>
      </c>
      <c r="C588" s="215" t="s">
        <v>1</v>
      </c>
      <c r="D588" s="216">
        <v>142.96</v>
      </c>
      <c r="E588" s="217"/>
    </row>
    <row r="589" spans="1:5" ht="28.5">
      <c r="A589" s="214">
        <v>43243</v>
      </c>
      <c r="B589" s="214" t="s">
        <v>452</v>
      </c>
      <c r="C589" s="215" t="s">
        <v>3</v>
      </c>
      <c r="D589" s="216">
        <v>113.73</v>
      </c>
      <c r="E589" s="217"/>
    </row>
    <row r="590" spans="1:5" ht="28.5">
      <c r="A590" s="214">
        <v>43253</v>
      </c>
      <c r="B590" s="214" t="s">
        <v>6025</v>
      </c>
      <c r="C590" s="215" t="s">
        <v>1</v>
      </c>
      <c r="D590" s="216">
        <v>399.91</v>
      </c>
      <c r="E590" s="353"/>
    </row>
    <row r="591" spans="1:5" ht="14.25">
      <c r="A591" s="214">
        <v>43287</v>
      </c>
      <c r="B591" s="214" t="s">
        <v>3554</v>
      </c>
      <c r="C591" s="215" t="s">
        <v>1</v>
      </c>
      <c r="D591" s="216">
        <v>4.24</v>
      </c>
      <c r="E591" s="217"/>
    </row>
    <row r="592" spans="1:5" ht="15">
      <c r="A592" s="213">
        <v>433</v>
      </c>
      <c r="B592" s="351" t="s">
        <v>3555</v>
      </c>
      <c r="C592" s="352"/>
      <c r="D592" s="352"/>
      <c r="E592" s="217"/>
    </row>
    <row r="593" spans="1:5" ht="28.5">
      <c r="A593" s="214">
        <v>43387</v>
      </c>
      <c r="B593" s="214" t="s">
        <v>3556</v>
      </c>
      <c r="C593" s="215" t="s">
        <v>1</v>
      </c>
      <c r="D593" s="216">
        <v>16.53</v>
      </c>
      <c r="E593" s="217"/>
    </row>
    <row r="594" spans="1:5" ht="15">
      <c r="A594" s="213">
        <v>434</v>
      </c>
      <c r="B594" s="351" t="s">
        <v>1444</v>
      </c>
      <c r="C594" s="352"/>
      <c r="D594" s="352"/>
      <c r="E594" s="217"/>
    </row>
    <row r="595" spans="1:5" ht="28.5">
      <c r="A595" s="214">
        <v>43406</v>
      </c>
      <c r="B595" s="214" t="s">
        <v>1793</v>
      </c>
      <c r="C595" s="215" t="s">
        <v>1</v>
      </c>
      <c r="D595" s="216">
        <v>8.31</v>
      </c>
      <c r="E595" s="217"/>
    </row>
    <row r="596" spans="1:5" ht="28.5">
      <c r="A596" s="214">
        <v>43441</v>
      </c>
      <c r="B596" s="214" t="s">
        <v>6026</v>
      </c>
      <c r="C596" s="215" t="s">
        <v>1</v>
      </c>
      <c r="D596" s="216">
        <v>1.97</v>
      </c>
      <c r="E596" s="217"/>
    </row>
    <row r="597" spans="1:5" ht="28.5">
      <c r="A597" s="214">
        <v>43496</v>
      </c>
      <c r="B597" s="214" t="s">
        <v>6027</v>
      </c>
      <c r="C597" s="215" t="s">
        <v>1</v>
      </c>
      <c r="D597" s="216">
        <v>11.72</v>
      </c>
      <c r="E597" s="217"/>
    </row>
    <row r="598" spans="1:5" ht="15">
      <c r="A598" s="213">
        <v>435</v>
      </c>
      <c r="B598" s="351" t="s">
        <v>1445</v>
      </c>
      <c r="C598" s="352"/>
      <c r="D598" s="352"/>
      <c r="E598" s="353"/>
    </row>
    <row r="599" spans="1:5" ht="28.5">
      <c r="A599" s="214">
        <v>43540</v>
      </c>
      <c r="B599" s="214" t="s">
        <v>453</v>
      </c>
      <c r="C599" s="215" t="s">
        <v>2</v>
      </c>
      <c r="D599" s="219">
        <v>3608.25</v>
      </c>
      <c r="E599" s="217"/>
    </row>
    <row r="600" spans="1:5" ht="15">
      <c r="A600" s="213">
        <v>437</v>
      </c>
      <c r="B600" s="351" t="s">
        <v>1397</v>
      </c>
      <c r="C600" s="352"/>
      <c r="D600" s="352"/>
      <c r="E600" s="353"/>
    </row>
    <row r="601" spans="1:5" ht="14.25">
      <c r="A601" s="214">
        <v>43702</v>
      </c>
      <c r="B601" s="214" t="s">
        <v>454</v>
      </c>
      <c r="C601" s="215" t="s">
        <v>2</v>
      </c>
      <c r="D601" s="216">
        <v>6.19</v>
      </c>
      <c r="E601" s="217"/>
    </row>
    <row r="602" spans="1:5" ht="28.5">
      <c r="A602" s="214">
        <v>43792</v>
      </c>
      <c r="B602" s="214" t="s">
        <v>455</v>
      </c>
      <c r="C602" s="215" t="s">
        <v>2</v>
      </c>
      <c r="D602" s="216">
        <v>8.92</v>
      </c>
      <c r="E602" s="217"/>
    </row>
    <row r="603" spans="1:5" ht="28.5">
      <c r="A603" s="214">
        <v>43795</v>
      </c>
      <c r="B603" s="214" t="s">
        <v>456</v>
      </c>
      <c r="C603" s="215" t="s">
        <v>2</v>
      </c>
      <c r="D603" s="216">
        <v>6.75</v>
      </c>
      <c r="E603" s="217"/>
    </row>
    <row r="604" spans="1:5" ht="15">
      <c r="A604" s="213">
        <v>438</v>
      </c>
      <c r="B604" s="351" t="s">
        <v>1437</v>
      </c>
      <c r="C604" s="352"/>
      <c r="D604" s="352"/>
      <c r="E604" s="353"/>
    </row>
    <row r="605" spans="1:5" ht="28.5">
      <c r="A605" s="214">
        <v>43807</v>
      </c>
      <c r="B605" s="214" t="s">
        <v>457</v>
      </c>
      <c r="C605" s="215" t="s">
        <v>2</v>
      </c>
      <c r="D605" s="216">
        <v>815.07</v>
      </c>
      <c r="E605" s="217"/>
    </row>
    <row r="606" spans="1:5" ht="28.5">
      <c r="A606" s="214">
        <v>43835</v>
      </c>
      <c r="B606" s="214" t="s">
        <v>458</v>
      </c>
      <c r="C606" s="215" t="s">
        <v>2</v>
      </c>
      <c r="D606" s="216">
        <v>75.48</v>
      </c>
      <c r="E606" s="217"/>
    </row>
    <row r="607" spans="1:5" ht="28.5">
      <c r="A607" s="214">
        <v>43836</v>
      </c>
      <c r="B607" s="214" t="s">
        <v>459</v>
      </c>
      <c r="C607" s="215" t="s">
        <v>2</v>
      </c>
      <c r="D607" s="216">
        <v>255.67</v>
      </c>
      <c r="E607" s="217"/>
    </row>
    <row r="608" spans="1:5" ht="28.5">
      <c r="A608" s="214">
        <v>43837</v>
      </c>
      <c r="B608" s="214" t="s">
        <v>460</v>
      </c>
      <c r="C608" s="215" t="s">
        <v>2</v>
      </c>
      <c r="D608" s="216">
        <v>777.85</v>
      </c>
      <c r="E608" s="217"/>
    </row>
    <row r="609" spans="1:5" ht="28.5">
      <c r="A609" s="214">
        <v>43838</v>
      </c>
      <c r="B609" s="214" t="s">
        <v>461</v>
      </c>
      <c r="C609" s="215" t="s">
        <v>2</v>
      </c>
      <c r="D609" s="216">
        <v>777.85</v>
      </c>
      <c r="E609" s="217"/>
    </row>
    <row r="610" spans="1:5" ht="15">
      <c r="A610" s="213">
        <v>440</v>
      </c>
      <c r="B610" s="351" t="s">
        <v>1446</v>
      </c>
      <c r="C610" s="352"/>
      <c r="D610" s="352"/>
      <c r="E610" s="353"/>
    </row>
    <row r="611" spans="1:5" ht="14.25">
      <c r="A611" s="214">
        <v>44014</v>
      </c>
      <c r="B611" s="214" t="s">
        <v>462</v>
      </c>
      <c r="C611" s="215" t="s">
        <v>2</v>
      </c>
      <c r="D611" s="216">
        <v>44.45</v>
      </c>
      <c r="E611" s="217"/>
    </row>
    <row r="612" spans="1:5" ht="14.25">
      <c r="A612" s="214">
        <v>44034</v>
      </c>
      <c r="B612" s="214" t="s">
        <v>463</v>
      </c>
      <c r="C612" s="215" t="s">
        <v>2</v>
      </c>
      <c r="D612" s="216">
        <v>44.45</v>
      </c>
      <c r="E612" s="217"/>
    </row>
    <row r="613" spans="1:5" ht="14.25">
      <c r="A613" s="214">
        <v>44059</v>
      </c>
      <c r="B613" s="214" t="s">
        <v>464</v>
      </c>
      <c r="C613" s="215" t="s">
        <v>2</v>
      </c>
      <c r="D613" s="216">
        <v>44.45</v>
      </c>
      <c r="E613" s="217"/>
    </row>
    <row r="614" spans="1:5" ht="14.25">
      <c r="A614" s="214">
        <v>44097</v>
      </c>
      <c r="B614" s="214" t="s">
        <v>465</v>
      </c>
      <c r="C614" s="215" t="s">
        <v>2</v>
      </c>
      <c r="D614" s="216">
        <v>93.52</v>
      </c>
      <c r="E614" s="217"/>
    </row>
    <row r="615" spans="1:5" ht="15">
      <c r="A615" s="213">
        <v>441</v>
      </c>
      <c r="B615" s="351" t="s">
        <v>1447</v>
      </c>
      <c r="C615" s="352"/>
      <c r="D615" s="352"/>
      <c r="E615" s="353"/>
    </row>
    <row r="616" spans="1:5" ht="14.25">
      <c r="A616" s="214">
        <v>44112</v>
      </c>
      <c r="B616" s="214" t="s">
        <v>466</v>
      </c>
      <c r="C616" s="215" t="s">
        <v>2</v>
      </c>
      <c r="D616" s="216">
        <v>93.52</v>
      </c>
      <c r="E616" s="217"/>
    </row>
    <row r="617" spans="1:5" ht="14.25">
      <c r="A617" s="214">
        <v>44128</v>
      </c>
      <c r="B617" s="214" t="s">
        <v>467</v>
      </c>
      <c r="C617" s="215" t="s">
        <v>2</v>
      </c>
      <c r="D617" s="216">
        <v>93.52</v>
      </c>
      <c r="E617" s="217"/>
    </row>
    <row r="618" spans="1:5" ht="15">
      <c r="A618" s="213">
        <v>444</v>
      </c>
      <c r="B618" s="351" t="s">
        <v>1448</v>
      </c>
      <c r="C618" s="352"/>
      <c r="D618" s="352"/>
      <c r="E618" s="217"/>
    </row>
    <row r="619" spans="1:5" ht="28.5">
      <c r="A619" s="214">
        <v>44481</v>
      </c>
      <c r="B619" s="214" t="s">
        <v>468</v>
      </c>
      <c r="C619" s="215" t="s">
        <v>2</v>
      </c>
      <c r="D619" s="219">
        <v>1550.36</v>
      </c>
      <c r="E619" s="353"/>
    </row>
    <row r="620" spans="1:5" ht="15">
      <c r="A620" s="213">
        <v>445</v>
      </c>
      <c r="B620" s="351" t="s">
        <v>1449</v>
      </c>
      <c r="C620" s="352"/>
      <c r="D620" s="352"/>
      <c r="E620" s="217"/>
    </row>
    <row r="621" spans="1:5" ht="28.5">
      <c r="A621" s="214">
        <v>44561</v>
      </c>
      <c r="B621" s="214" t="s">
        <v>6028</v>
      </c>
      <c r="C621" s="215" t="s">
        <v>2</v>
      </c>
      <c r="D621" s="216">
        <v>381.78</v>
      </c>
      <c r="E621" s="217"/>
    </row>
    <row r="622" spans="1:5" ht="28.5">
      <c r="A622" s="214">
        <v>44562</v>
      </c>
      <c r="B622" s="214" t="s">
        <v>469</v>
      </c>
      <c r="C622" s="215" t="s">
        <v>2</v>
      </c>
      <c r="D622" s="216">
        <v>180.87</v>
      </c>
      <c r="E622" s="217"/>
    </row>
    <row r="623" spans="1:5" ht="28.5">
      <c r="A623" s="214">
        <v>44582</v>
      </c>
      <c r="B623" s="214" t="s">
        <v>6029</v>
      </c>
      <c r="C623" s="215" t="s">
        <v>2</v>
      </c>
      <c r="D623" s="216">
        <v>385.04</v>
      </c>
      <c r="E623" s="217"/>
    </row>
    <row r="624" spans="1:5" ht="15">
      <c r="A624" s="213">
        <v>446</v>
      </c>
      <c r="B624" s="351" t="s">
        <v>1448</v>
      </c>
      <c r="C624" s="352"/>
      <c r="D624" s="352"/>
      <c r="E624" s="217"/>
    </row>
    <row r="625" spans="1:5" ht="28.5">
      <c r="A625" s="214">
        <v>44624</v>
      </c>
      <c r="B625" s="214" t="s">
        <v>3557</v>
      </c>
      <c r="C625" s="215" t="s">
        <v>2</v>
      </c>
      <c r="D625" s="216">
        <v>122.63</v>
      </c>
      <c r="E625" s="353"/>
    </row>
    <row r="626" spans="1:5" ht="28.5">
      <c r="A626" s="214">
        <v>44659</v>
      </c>
      <c r="B626" s="214" t="s">
        <v>470</v>
      </c>
      <c r="C626" s="215" t="s">
        <v>2</v>
      </c>
      <c r="D626" s="216">
        <v>8.7799999999999994</v>
      </c>
      <c r="E626" s="217"/>
    </row>
    <row r="627" spans="1:5" ht="28.5">
      <c r="A627" s="214">
        <v>44660</v>
      </c>
      <c r="B627" s="214" t="s">
        <v>471</v>
      </c>
      <c r="C627" s="215" t="s">
        <v>2</v>
      </c>
      <c r="D627" s="216">
        <v>8.7799999999999994</v>
      </c>
      <c r="E627" s="217"/>
    </row>
    <row r="628" spans="1:5" ht="28.5">
      <c r="A628" s="214">
        <v>44661</v>
      </c>
      <c r="B628" s="214" t="s">
        <v>472</v>
      </c>
      <c r="C628" s="215" t="s">
        <v>2</v>
      </c>
      <c r="D628" s="216">
        <v>8.7799999999999994</v>
      </c>
      <c r="E628" s="217"/>
    </row>
    <row r="629" spans="1:5" ht="28.5">
      <c r="A629" s="214">
        <v>44662</v>
      </c>
      <c r="B629" s="214" t="s">
        <v>473</v>
      </c>
      <c r="C629" s="215" t="s">
        <v>2</v>
      </c>
      <c r="D629" s="216">
        <v>8.7799999999999994</v>
      </c>
      <c r="E629" s="217"/>
    </row>
    <row r="630" spans="1:5" ht="28.5">
      <c r="A630" s="214">
        <v>44663</v>
      </c>
      <c r="B630" s="214" t="s">
        <v>474</v>
      </c>
      <c r="C630" s="215" t="s">
        <v>2</v>
      </c>
      <c r="D630" s="216">
        <v>12.43</v>
      </c>
      <c r="E630" s="353"/>
    </row>
    <row r="631" spans="1:5" ht="28.5">
      <c r="A631" s="214">
        <v>44664</v>
      </c>
      <c r="B631" s="214" t="s">
        <v>475</v>
      </c>
      <c r="C631" s="215" t="s">
        <v>2</v>
      </c>
      <c r="D631" s="216">
        <v>31.88</v>
      </c>
      <c r="E631" s="217"/>
    </row>
    <row r="632" spans="1:5" ht="28.5">
      <c r="A632" s="214">
        <v>44665</v>
      </c>
      <c r="B632" s="214" t="s">
        <v>476</v>
      </c>
      <c r="C632" s="215" t="s">
        <v>2</v>
      </c>
      <c r="D632" s="216">
        <v>31.88</v>
      </c>
      <c r="E632" s="217"/>
    </row>
    <row r="633" spans="1:5" ht="28.5">
      <c r="A633" s="214">
        <v>44666</v>
      </c>
      <c r="B633" s="214" t="s">
        <v>477</v>
      </c>
      <c r="C633" s="215" t="s">
        <v>2</v>
      </c>
      <c r="D633" s="216">
        <v>31.88</v>
      </c>
      <c r="E633" s="353"/>
    </row>
    <row r="634" spans="1:5" ht="28.5">
      <c r="A634" s="214">
        <v>44667</v>
      </c>
      <c r="B634" s="214" t="s">
        <v>478</v>
      </c>
      <c r="C634" s="215" t="s">
        <v>2</v>
      </c>
      <c r="D634" s="216">
        <v>31.88</v>
      </c>
      <c r="E634" s="217"/>
    </row>
    <row r="635" spans="1:5" ht="28.5">
      <c r="A635" s="214">
        <v>44668</v>
      </c>
      <c r="B635" s="214" t="s">
        <v>479</v>
      </c>
      <c r="C635" s="215" t="s">
        <v>2</v>
      </c>
      <c r="D635" s="216">
        <v>32.99</v>
      </c>
      <c r="E635" s="353"/>
    </row>
    <row r="636" spans="1:5" ht="28.5">
      <c r="A636" s="214">
        <v>44669</v>
      </c>
      <c r="B636" s="214" t="s">
        <v>480</v>
      </c>
      <c r="C636" s="215" t="s">
        <v>2</v>
      </c>
      <c r="D636" s="216">
        <v>32.99</v>
      </c>
      <c r="E636" s="217"/>
    </row>
    <row r="637" spans="1:5" ht="28.5">
      <c r="A637" s="214">
        <v>44670</v>
      </c>
      <c r="B637" s="214" t="s">
        <v>481</v>
      </c>
      <c r="C637" s="215" t="s">
        <v>2</v>
      </c>
      <c r="D637" s="216">
        <v>46.2</v>
      </c>
      <c r="E637" s="217"/>
    </row>
    <row r="638" spans="1:5" ht="28.5">
      <c r="A638" s="214">
        <v>44671</v>
      </c>
      <c r="B638" s="214" t="s">
        <v>482</v>
      </c>
      <c r="C638" s="215" t="s">
        <v>2</v>
      </c>
      <c r="D638" s="216">
        <v>46.2</v>
      </c>
      <c r="E638" s="217"/>
    </row>
    <row r="639" spans="1:5" ht="28.5">
      <c r="A639" s="214">
        <v>44672</v>
      </c>
      <c r="B639" s="214" t="s">
        <v>483</v>
      </c>
      <c r="C639" s="215" t="s">
        <v>2</v>
      </c>
      <c r="D639" s="216">
        <v>46.2</v>
      </c>
      <c r="E639" s="353"/>
    </row>
    <row r="640" spans="1:5" ht="28.5">
      <c r="A640" s="214">
        <v>44673</v>
      </c>
      <c r="B640" s="214" t="s">
        <v>484</v>
      </c>
      <c r="C640" s="215" t="s">
        <v>2</v>
      </c>
      <c r="D640" s="216">
        <v>46.2</v>
      </c>
      <c r="E640" s="217"/>
    </row>
    <row r="641" spans="1:5" ht="28.5">
      <c r="A641" s="214">
        <v>44674</v>
      </c>
      <c r="B641" s="214" t="s">
        <v>485</v>
      </c>
      <c r="C641" s="215" t="s">
        <v>2</v>
      </c>
      <c r="D641" s="216">
        <v>58.23</v>
      </c>
      <c r="E641" s="217"/>
    </row>
    <row r="642" spans="1:5" ht="28.5">
      <c r="A642" s="214">
        <v>44675</v>
      </c>
      <c r="B642" s="214" t="s">
        <v>486</v>
      </c>
      <c r="C642" s="215" t="s">
        <v>2</v>
      </c>
      <c r="D642" s="216">
        <v>58.23</v>
      </c>
      <c r="E642" s="217"/>
    </row>
    <row r="643" spans="1:5" ht="28.5">
      <c r="A643" s="214">
        <v>44676</v>
      </c>
      <c r="B643" s="214" t="s">
        <v>487</v>
      </c>
      <c r="C643" s="215" t="s">
        <v>2</v>
      </c>
      <c r="D643" s="216">
        <v>180.87</v>
      </c>
      <c r="E643" s="217"/>
    </row>
    <row r="644" spans="1:5" ht="28.5">
      <c r="A644" s="214">
        <v>44680</v>
      </c>
      <c r="B644" s="214" t="s">
        <v>3558</v>
      </c>
      <c r="C644" s="215" t="s">
        <v>2</v>
      </c>
      <c r="D644" s="216">
        <v>107.44</v>
      </c>
      <c r="E644" s="217"/>
    </row>
    <row r="645" spans="1:5" ht="15">
      <c r="A645" s="213">
        <v>447</v>
      </c>
      <c r="B645" s="351" t="s">
        <v>1448</v>
      </c>
      <c r="C645" s="352"/>
      <c r="D645" s="352"/>
      <c r="E645" s="217"/>
    </row>
    <row r="646" spans="1:5" ht="28.5">
      <c r="A646" s="214">
        <v>44711</v>
      </c>
      <c r="B646" s="214" t="s">
        <v>488</v>
      </c>
      <c r="C646" s="215" t="s">
        <v>2</v>
      </c>
      <c r="D646" s="216">
        <v>180.87</v>
      </c>
      <c r="E646" s="217"/>
    </row>
    <row r="647" spans="1:5" ht="28.5">
      <c r="A647" s="214">
        <v>44712</v>
      </c>
      <c r="B647" s="214" t="s">
        <v>489</v>
      </c>
      <c r="C647" s="215" t="s">
        <v>2</v>
      </c>
      <c r="D647" s="216">
        <v>83.23</v>
      </c>
      <c r="E647" s="217"/>
    </row>
    <row r="648" spans="1:5" ht="28.5">
      <c r="A648" s="214">
        <v>44714</v>
      </c>
      <c r="B648" s="214" t="s">
        <v>6030</v>
      </c>
      <c r="C648" s="215" t="s">
        <v>2</v>
      </c>
      <c r="D648" s="216">
        <v>415.43</v>
      </c>
      <c r="E648" s="217"/>
    </row>
    <row r="649" spans="1:5" ht="28.5">
      <c r="A649" s="214">
        <v>44715</v>
      </c>
      <c r="B649" s="214" t="s">
        <v>490</v>
      </c>
      <c r="C649" s="215" t="s">
        <v>2</v>
      </c>
      <c r="D649" s="216">
        <v>8.7799999999999994</v>
      </c>
      <c r="E649" s="217"/>
    </row>
    <row r="650" spans="1:5" ht="28.5">
      <c r="A650" s="214">
        <v>44734</v>
      </c>
      <c r="B650" s="214" t="s">
        <v>3559</v>
      </c>
      <c r="C650" s="215" t="s">
        <v>2</v>
      </c>
      <c r="D650" s="216">
        <v>126.8</v>
      </c>
      <c r="E650" s="217"/>
    </row>
    <row r="651" spans="1:5" ht="28.5">
      <c r="A651" s="214">
        <v>44740</v>
      </c>
      <c r="B651" s="214" t="s">
        <v>491</v>
      </c>
      <c r="C651" s="215" t="s">
        <v>2</v>
      </c>
      <c r="D651" s="216">
        <v>14.62</v>
      </c>
      <c r="E651" s="217"/>
    </row>
    <row r="652" spans="1:5" ht="28.5">
      <c r="A652" s="214">
        <v>44760</v>
      </c>
      <c r="B652" s="214" t="s">
        <v>492</v>
      </c>
      <c r="C652" s="215" t="s">
        <v>2</v>
      </c>
      <c r="D652" s="216">
        <v>26.95</v>
      </c>
      <c r="E652" s="217"/>
    </row>
    <row r="653" spans="1:5" ht="28.5">
      <c r="A653" s="214">
        <v>44781</v>
      </c>
      <c r="B653" s="214" t="s">
        <v>493</v>
      </c>
      <c r="C653" s="215" t="s">
        <v>2</v>
      </c>
      <c r="D653" s="216">
        <v>12.81</v>
      </c>
      <c r="E653" s="217"/>
    </row>
    <row r="654" spans="1:5" ht="28.5">
      <c r="A654" s="214">
        <v>44793</v>
      </c>
      <c r="B654" s="214" t="s">
        <v>494</v>
      </c>
      <c r="C654" s="215" t="s">
        <v>2</v>
      </c>
      <c r="D654" s="216">
        <v>811.15</v>
      </c>
      <c r="E654" s="217"/>
    </row>
    <row r="655" spans="1:5" ht="15">
      <c r="A655" s="213">
        <v>448</v>
      </c>
      <c r="B655" s="351" t="s">
        <v>1448</v>
      </c>
      <c r="C655" s="352"/>
      <c r="D655" s="352"/>
      <c r="E655" s="217"/>
    </row>
    <row r="656" spans="1:5" ht="28.5">
      <c r="A656" s="214">
        <v>44805</v>
      </c>
      <c r="B656" s="214" t="s">
        <v>495</v>
      </c>
      <c r="C656" s="215" t="s">
        <v>2</v>
      </c>
      <c r="D656" s="216">
        <v>415.43</v>
      </c>
      <c r="E656" s="217"/>
    </row>
    <row r="657" spans="1:5" ht="28.5">
      <c r="A657" s="214">
        <v>44808</v>
      </c>
      <c r="B657" s="214" t="s">
        <v>496</v>
      </c>
      <c r="C657" s="215" t="s">
        <v>2</v>
      </c>
      <c r="D657" s="216">
        <v>34.54</v>
      </c>
      <c r="E657" s="217"/>
    </row>
    <row r="658" spans="1:5" ht="28.5">
      <c r="A658" s="214">
        <v>44833</v>
      </c>
      <c r="B658" s="214" t="s">
        <v>497</v>
      </c>
      <c r="C658" s="215" t="s">
        <v>2</v>
      </c>
      <c r="D658" s="216">
        <v>14.62</v>
      </c>
      <c r="E658" s="217"/>
    </row>
    <row r="659" spans="1:5" ht="28.5">
      <c r="A659" s="214">
        <v>44851</v>
      </c>
      <c r="B659" s="214" t="s">
        <v>498</v>
      </c>
      <c r="C659" s="215" t="s">
        <v>2</v>
      </c>
      <c r="D659" s="216">
        <v>34.83</v>
      </c>
      <c r="E659" s="217"/>
    </row>
    <row r="660" spans="1:5" ht="28.5">
      <c r="A660" s="214">
        <v>44852</v>
      </c>
      <c r="B660" s="214" t="s">
        <v>499</v>
      </c>
      <c r="C660" s="215" t="s">
        <v>2</v>
      </c>
      <c r="D660" s="216">
        <v>44.07</v>
      </c>
      <c r="E660" s="353"/>
    </row>
    <row r="661" spans="1:5" ht="28.5">
      <c r="A661" s="214">
        <v>44871</v>
      </c>
      <c r="B661" s="214" t="s">
        <v>500</v>
      </c>
      <c r="C661" s="215" t="s">
        <v>2</v>
      </c>
      <c r="D661" s="216">
        <v>71.099999999999994</v>
      </c>
      <c r="E661" s="217"/>
    </row>
    <row r="662" spans="1:5" ht="15">
      <c r="A662" s="213">
        <v>449</v>
      </c>
      <c r="B662" s="351" t="s">
        <v>1450</v>
      </c>
      <c r="C662" s="352"/>
      <c r="D662" s="352"/>
      <c r="E662" s="217"/>
    </row>
    <row r="663" spans="1:5" ht="28.5">
      <c r="A663" s="214">
        <v>44905</v>
      </c>
      <c r="B663" s="214" t="s">
        <v>501</v>
      </c>
      <c r="C663" s="215" t="s">
        <v>2</v>
      </c>
      <c r="D663" s="216">
        <v>135.27000000000001</v>
      </c>
      <c r="E663" s="217"/>
    </row>
    <row r="664" spans="1:5" ht="28.5">
      <c r="A664" s="214">
        <v>44924</v>
      </c>
      <c r="B664" s="214" t="s">
        <v>6031</v>
      </c>
      <c r="C664" s="215" t="s">
        <v>2</v>
      </c>
      <c r="D664" s="216">
        <v>493.76</v>
      </c>
      <c r="E664" s="217"/>
    </row>
    <row r="665" spans="1:5" ht="28.5">
      <c r="A665" s="214">
        <v>44951</v>
      </c>
      <c r="B665" s="214" t="s">
        <v>502</v>
      </c>
      <c r="C665" s="215" t="s">
        <v>2</v>
      </c>
      <c r="D665" s="216">
        <v>34.54</v>
      </c>
      <c r="E665" s="217"/>
    </row>
    <row r="666" spans="1:5" ht="28.5">
      <c r="A666" s="214">
        <v>44960</v>
      </c>
      <c r="B666" s="214" t="s">
        <v>6032</v>
      </c>
      <c r="C666" s="215" t="s">
        <v>2</v>
      </c>
      <c r="D666" s="216">
        <v>449.84</v>
      </c>
      <c r="E666" s="217"/>
    </row>
    <row r="667" spans="1:5" ht="15">
      <c r="A667" s="213">
        <v>450</v>
      </c>
      <c r="B667" s="351" t="s">
        <v>1451</v>
      </c>
      <c r="C667" s="352"/>
      <c r="D667" s="352"/>
      <c r="E667" s="217"/>
    </row>
    <row r="668" spans="1:5" ht="28.5">
      <c r="A668" s="214">
        <v>45001</v>
      </c>
      <c r="B668" s="214" t="s">
        <v>503</v>
      </c>
      <c r="C668" s="215" t="s">
        <v>2</v>
      </c>
      <c r="D668" s="216">
        <v>34.82</v>
      </c>
      <c r="E668" s="217"/>
    </row>
    <row r="669" spans="1:5" ht="28.5">
      <c r="A669" s="214">
        <v>45002</v>
      </c>
      <c r="B669" s="214" t="s">
        <v>504</v>
      </c>
      <c r="C669" s="215" t="s">
        <v>2</v>
      </c>
      <c r="D669" s="216">
        <v>52.37</v>
      </c>
      <c r="E669" s="217"/>
    </row>
    <row r="670" spans="1:5" ht="28.5">
      <c r="A670" s="214">
        <v>45003</v>
      </c>
      <c r="B670" s="214" t="s">
        <v>505</v>
      </c>
      <c r="C670" s="215" t="s">
        <v>2</v>
      </c>
      <c r="D670" s="216">
        <v>60.96</v>
      </c>
      <c r="E670" s="353"/>
    </row>
    <row r="671" spans="1:5" ht="28.5">
      <c r="A671" s="214">
        <v>45005</v>
      </c>
      <c r="B671" s="214" t="s">
        <v>506</v>
      </c>
      <c r="C671" s="215" t="s">
        <v>2</v>
      </c>
      <c r="D671" s="216">
        <v>90.53</v>
      </c>
      <c r="E671" s="217"/>
    </row>
    <row r="672" spans="1:5" ht="28.5">
      <c r="A672" s="214">
        <v>45035</v>
      </c>
      <c r="B672" s="214" t="s">
        <v>507</v>
      </c>
      <c r="C672" s="215" t="s">
        <v>2</v>
      </c>
      <c r="D672" s="216">
        <v>91.62</v>
      </c>
      <c r="E672" s="217"/>
    </row>
    <row r="673" spans="1:5" ht="28.5">
      <c r="A673" s="214">
        <v>45037</v>
      </c>
      <c r="B673" s="214" t="s">
        <v>508</v>
      </c>
      <c r="C673" s="215" t="s">
        <v>2</v>
      </c>
      <c r="D673" s="216">
        <v>354.3</v>
      </c>
      <c r="E673" s="217"/>
    </row>
    <row r="674" spans="1:5" ht="28.5">
      <c r="A674" s="214">
        <v>45038</v>
      </c>
      <c r="B674" s="214" t="s">
        <v>3560</v>
      </c>
      <c r="C674" s="215" t="s">
        <v>2</v>
      </c>
      <c r="D674" s="216">
        <v>660.63</v>
      </c>
      <c r="E674" s="217"/>
    </row>
    <row r="675" spans="1:5" ht="28.5">
      <c r="A675" s="214">
        <v>45040</v>
      </c>
      <c r="B675" s="214" t="s">
        <v>3561</v>
      </c>
      <c r="C675" s="215" t="s">
        <v>2</v>
      </c>
      <c r="D675" s="219">
        <v>3898.05</v>
      </c>
      <c r="E675" s="217"/>
    </row>
    <row r="676" spans="1:5" ht="28.5">
      <c r="A676" s="214">
        <v>45044</v>
      </c>
      <c r="B676" s="214" t="s">
        <v>509</v>
      </c>
      <c r="C676" s="215" t="s">
        <v>2</v>
      </c>
      <c r="D676" s="216">
        <v>42.78</v>
      </c>
      <c r="E676" s="217"/>
    </row>
    <row r="677" spans="1:5" ht="15">
      <c r="A677" s="214">
        <v>45067</v>
      </c>
      <c r="B677" s="214" t="s">
        <v>1794</v>
      </c>
      <c r="C677" s="215" t="s">
        <v>2</v>
      </c>
      <c r="D677" s="216">
        <v>32.94</v>
      </c>
      <c r="E677" s="353"/>
    </row>
    <row r="678" spans="1:5" ht="30">
      <c r="A678" s="213">
        <v>451</v>
      </c>
      <c r="B678" s="351" t="s">
        <v>1452</v>
      </c>
      <c r="C678" s="352"/>
      <c r="D678" s="352"/>
      <c r="E678" s="217"/>
    </row>
    <row r="679" spans="1:5" ht="28.5">
      <c r="A679" s="214">
        <v>45104</v>
      </c>
      <c r="B679" s="214" t="s">
        <v>3562</v>
      </c>
      <c r="C679" s="215" t="s">
        <v>2</v>
      </c>
      <c r="D679" s="216">
        <v>3.58</v>
      </c>
      <c r="E679" s="217"/>
    </row>
    <row r="680" spans="1:5" ht="30">
      <c r="A680" s="213">
        <v>452</v>
      </c>
      <c r="B680" s="351" t="s">
        <v>1452</v>
      </c>
      <c r="C680" s="352"/>
      <c r="D680" s="352"/>
      <c r="E680" s="353"/>
    </row>
    <row r="681" spans="1:5" ht="15" customHeight="1">
      <c r="A681" s="214">
        <v>45270</v>
      </c>
      <c r="B681" s="214" t="s">
        <v>1795</v>
      </c>
      <c r="C681" s="215" t="s">
        <v>2</v>
      </c>
      <c r="D681" s="216">
        <v>19.43</v>
      </c>
      <c r="E681" s="217"/>
    </row>
    <row r="682" spans="1:5" ht="15">
      <c r="A682" s="213">
        <v>454</v>
      </c>
      <c r="B682" s="351" t="s">
        <v>510</v>
      </c>
      <c r="C682" s="352"/>
      <c r="D682" s="352"/>
      <c r="E682" s="217"/>
    </row>
    <row r="683" spans="1:5" ht="15" customHeight="1">
      <c r="A683" s="214">
        <v>45442</v>
      </c>
      <c r="B683" s="214" t="s">
        <v>511</v>
      </c>
      <c r="C683" s="215" t="s">
        <v>2</v>
      </c>
      <c r="D683" s="219">
        <v>3254.71</v>
      </c>
      <c r="E683" s="217"/>
    </row>
    <row r="684" spans="1:5" ht="42.75">
      <c r="A684" s="214">
        <v>45454</v>
      </c>
      <c r="B684" s="214" t="s">
        <v>6058</v>
      </c>
      <c r="C684" s="215" t="s">
        <v>2</v>
      </c>
      <c r="D684" s="219">
        <v>15295.89</v>
      </c>
      <c r="E684" s="217"/>
    </row>
    <row r="685" spans="1:5" ht="42.75">
      <c r="A685" s="214">
        <v>45472</v>
      </c>
      <c r="B685" s="214" t="s">
        <v>3563</v>
      </c>
      <c r="C685" s="215" t="s">
        <v>2</v>
      </c>
      <c r="D685" s="219">
        <v>3253.54</v>
      </c>
      <c r="E685" s="217"/>
    </row>
    <row r="686" spans="1:5" ht="57">
      <c r="A686" s="214">
        <v>45473</v>
      </c>
      <c r="B686" s="214" t="s">
        <v>3564</v>
      </c>
      <c r="C686" s="215" t="s">
        <v>2</v>
      </c>
      <c r="D686" s="219">
        <v>1914.36</v>
      </c>
      <c r="E686" s="217"/>
    </row>
    <row r="687" spans="1:5" ht="42.75">
      <c r="A687" s="214">
        <v>45484</v>
      </c>
      <c r="B687" s="214" t="s">
        <v>3565</v>
      </c>
      <c r="C687" s="215" t="s">
        <v>2</v>
      </c>
      <c r="D687" s="219">
        <v>3933.94</v>
      </c>
      <c r="E687" s="217"/>
    </row>
    <row r="688" spans="1:5" ht="15">
      <c r="A688" s="213">
        <v>455</v>
      </c>
      <c r="B688" s="351" t="s">
        <v>1453</v>
      </c>
      <c r="C688" s="352"/>
      <c r="D688" s="352"/>
      <c r="E688" s="217"/>
    </row>
    <row r="689" spans="1:5" ht="28.5">
      <c r="A689" s="214">
        <v>45501</v>
      </c>
      <c r="B689" s="214" t="s">
        <v>512</v>
      </c>
      <c r="C689" s="215" t="s">
        <v>2</v>
      </c>
      <c r="D689" s="216">
        <v>19.47</v>
      </c>
      <c r="E689" s="217"/>
    </row>
    <row r="690" spans="1:5" ht="28.5">
      <c r="A690" s="214">
        <v>45502</v>
      </c>
      <c r="B690" s="214" t="s">
        <v>513</v>
      </c>
      <c r="C690" s="215" t="s">
        <v>2</v>
      </c>
      <c r="D690" s="216">
        <v>23.06</v>
      </c>
      <c r="E690" s="217"/>
    </row>
    <row r="691" spans="1:5" ht="14.45" customHeight="1">
      <c r="A691" s="214">
        <v>45505</v>
      </c>
      <c r="B691" s="214" t="s">
        <v>514</v>
      </c>
      <c r="C691" s="215" t="s">
        <v>2</v>
      </c>
      <c r="D691" s="216">
        <v>18.21</v>
      </c>
      <c r="E691" s="353"/>
    </row>
    <row r="692" spans="1:5" ht="28.5">
      <c r="A692" s="214">
        <v>45519</v>
      </c>
      <c r="B692" s="214" t="s">
        <v>515</v>
      </c>
      <c r="C692" s="215" t="s">
        <v>2</v>
      </c>
      <c r="D692" s="216">
        <v>29.2</v>
      </c>
      <c r="E692" s="217"/>
    </row>
    <row r="693" spans="1:5" ht="14.45" customHeight="1">
      <c r="A693" s="214">
        <v>45520</v>
      </c>
      <c r="B693" s="214" t="s">
        <v>516</v>
      </c>
      <c r="C693" s="215" t="s">
        <v>2</v>
      </c>
      <c r="D693" s="216">
        <v>26.48</v>
      </c>
      <c r="E693" s="353"/>
    </row>
    <row r="694" spans="1:5" ht="28.5">
      <c r="A694" s="214">
        <v>45523</v>
      </c>
      <c r="B694" s="214" t="s">
        <v>517</v>
      </c>
      <c r="C694" s="215" t="s">
        <v>2</v>
      </c>
      <c r="D694" s="216">
        <v>34.799999999999997</v>
      </c>
      <c r="E694" s="217"/>
    </row>
    <row r="695" spans="1:5" ht="15">
      <c r="A695" s="214">
        <v>45525</v>
      </c>
      <c r="B695" s="214" t="s">
        <v>518</v>
      </c>
      <c r="C695" s="215" t="s">
        <v>2</v>
      </c>
      <c r="D695" s="216">
        <v>7.41</v>
      </c>
      <c r="E695" s="353"/>
    </row>
    <row r="696" spans="1:5" ht="14.25">
      <c r="A696" s="214">
        <v>45526</v>
      </c>
      <c r="B696" s="214" t="s">
        <v>519</v>
      </c>
      <c r="C696" s="215" t="s">
        <v>2</v>
      </c>
      <c r="D696" s="216">
        <v>15.91</v>
      </c>
      <c r="E696" s="217"/>
    </row>
    <row r="697" spans="1:5" ht="15">
      <c r="A697" s="213">
        <v>458</v>
      </c>
      <c r="B697" s="351" t="s">
        <v>3566</v>
      </c>
      <c r="C697" s="352"/>
      <c r="D697" s="352"/>
      <c r="E697" s="217"/>
    </row>
    <row r="698" spans="1:5" ht="14.25">
      <c r="A698" s="214">
        <v>45831</v>
      </c>
      <c r="B698" s="214" t="s">
        <v>3567</v>
      </c>
      <c r="C698" s="215" t="s">
        <v>2</v>
      </c>
      <c r="D698" s="216">
        <v>10.49</v>
      </c>
      <c r="E698" s="217"/>
    </row>
    <row r="699" spans="1:5" ht="14.25">
      <c r="A699" s="214">
        <v>45832</v>
      </c>
      <c r="B699" s="214" t="s">
        <v>6059</v>
      </c>
      <c r="C699" s="215" t="s">
        <v>2</v>
      </c>
      <c r="D699" s="216">
        <v>17.37</v>
      </c>
      <c r="E699" s="217"/>
    </row>
    <row r="700" spans="1:5" ht="15">
      <c r="A700" s="213">
        <v>460</v>
      </c>
      <c r="B700" s="351" t="s">
        <v>1454</v>
      </c>
      <c r="C700" s="352"/>
      <c r="D700" s="352"/>
      <c r="E700" s="217"/>
    </row>
    <row r="701" spans="1:5" ht="42.75">
      <c r="A701" s="214">
        <v>46001</v>
      </c>
      <c r="B701" s="214" t="s">
        <v>520</v>
      </c>
      <c r="C701" s="215" t="s">
        <v>2</v>
      </c>
      <c r="D701" s="216">
        <v>114.91</v>
      </c>
      <c r="E701" s="353"/>
    </row>
    <row r="702" spans="1:5" ht="42.75">
      <c r="A702" s="214">
        <v>46002</v>
      </c>
      <c r="B702" s="214" t="s">
        <v>521</v>
      </c>
      <c r="C702" s="215" t="s">
        <v>2</v>
      </c>
      <c r="D702" s="216">
        <v>137.59</v>
      </c>
      <c r="E702" s="217"/>
    </row>
    <row r="703" spans="1:5" ht="42.75">
      <c r="A703" s="214">
        <v>46009</v>
      </c>
      <c r="B703" s="214" t="s">
        <v>522</v>
      </c>
      <c r="C703" s="215" t="s">
        <v>2</v>
      </c>
      <c r="D703" s="216">
        <v>88.49</v>
      </c>
      <c r="E703" s="217"/>
    </row>
    <row r="704" spans="1:5" ht="28.5">
      <c r="A704" s="214">
        <v>46027</v>
      </c>
      <c r="B704" s="214" t="s">
        <v>523</v>
      </c>
      <c r="C704" s="215" t="s">
        <v>2</v>
      </c>
      <c r="D704" s="216">
        <v>24.27</v>
      </c>
      <c r="E704" s="217"/>
    </row>
    <row r="705" spans="1:5" ht="14.25">
      <c r="A705" s="214">
        <v>46028</v>
      </c>
      <c r="B705" s="214" t="s">
        <v>524</v>
      </c>
      <c r="C705" s="215" t="s">
        <v>2</v>
      </c>
      <c r="D705" s="216">
        <v>62.37</v>
      </c>
      <c r="E705" s="217"/>
    </row>
    <row r="706" spans="1:5" ht="42.75">
      <c r="A706" s="214">
        <v>46036</v>
      </c>
      <c r="B706" s="214" t="s">
        <v>525</v>
      </c>
      <c r="C706" s="215" t="s">
        <v>2</v>
      </c>
      <c r="D706" s="216">
        <v>105.86</v>
      </c>
      <c r="E706" s="217"/>
    </row>
    <row r="707" spans="1:5" ht="15">
      <c r="A707" s="213">
        <v>465</v>
      </c>
      <c r="B707" s="351" t="s">
        <v>1455</v>
      </c>
      <c r="C707" s="352"/>
      <c r="D707" s="352"/>
      <c r="E707" s="217"/>
    </row>
    <row r="708" spans="1:5" ht="28.5">
      <c r="A708" s="214">
        <v>46504</v>
      </c>
      <c r="B708" s="214" t="s">
        <v>6033</v>
      </c>
      <c r="C708" s="215" t="s">
        <v>2</v>
      </c>
      <c r="D708" s="216">
        <v>7.17</v>
      </c>
      <c r="E708" s="217"/>
    </row>
    <row r="709" spans="1:5" ht="14.25">
      <c r="A709" s="214">
        <v>46506</v>
      </c>
      <c r="B709" s="214" t="s">
        <v>526</v>
      </c>
      <c r="C709" s="215" t="s">
        <v>2</v>
      </c>
      <c r="D709" s="216">
        <v>34.56</v>
      </c>
      <c r="E709" s="217"/>
    </row>
    <row r="710" spans="1:5" ht="28.5">
      <c r="A710" s="214">
        <v>46509</v>
      </c>
      <c r="B710" s="214" t="s">
        <v>6034</v>
      </c>
      <c r="C710" s="215" t="s">
        <v>2</v>
      </c>
      <c r="D710" s="216">
        <v>20.76</v>
      </c>
      <c r="E710" s="353"/>
    </row>
    <row r="711" spans="1:5" ht="28.5">
      <c r="A711" s="214">
        <v>46513</v>
      </c>
      <c r="B711" s="214" t="s">
        <v>527</v>
      </c>
      <c r="C711" s="215" t="s">
        <v>2</v>
      </c>
      <c r="D711" s="216">
        <v>80.47</v>
      </c>
      <c r="E711" s="217"/>
    </row>
    <row r="712" spans="1:5" ht="14.25">
      <c r="A712" s="214">
        <v>46524</v>
      </c>
      <c r="B712" s="214" t="s">
        <v>528</v>
      </c>
      <c r="C712" s="215" t="s">
        <v>2</v>
      </c>
      <c r="D712" s="216">
        <v>14.37</v>
      </c>
      <c r="E712" s="217"/>
    </row>
    <row r="713" spans="1:5" ht="15">
      <c r="A713" s="214">
        <v>46525</v>
      </c>
      <c r="B713" s="214" t="s">
        <v>529</v>
      </c>
      <c r="C713" s="215" t="s">
        <v>2</v>
      </c>
      <c r="D713" s="216">
        <v>14.37</v>
      </c>
      <c r="E713" s="353"/>
    </row>
    <row r="714" spans="1:5" ht="15">
      <c r="A714" s="213">
        <v>466</v>
      </c>
      <c r="B714" s="351" t="s">
        <v>1456</v>
      </c>
      <c r="C714" s="352"/>
      <c r="D714" s="352"/>
      <c r="E714" s="217"/>
    </row>
    <row r="715" spans="1:5" ht="42.75">
      <c r="A715" s="214">
        <v>46636</v>
      </c>
      <c r="B715" s="214" t="s">
        <v>530</v>
      </c>
      <c r="C715" s="215" t="s">
        <v>2</v>
      </c>
      <c r="D715" s="216">
        <v>36.56</v>
      </c>
      <c r="E715" s="217"/>
    </row>
    <row r="716" spans="1:5" ht="14.25">
      <c r="A716" s="214">
        <v>46656</v>
      </c>
      <c r="B716" s="214" t="s">
        <v>531</v>
      </c>
      <c r="C716" s="215" t="s">
        <v>2</v>
      </c>
      <c r="D716" s="216">
        <v>27.35</v>
      </c>
      <c r="E716" s="217"/>
    </row>
    <row r="717" spans="1:5" ht="28.5">
      <c r="A717" s="214">
        <v>46689</v>
      </c>
      <c r="B717" s="214" t="s">
        <v>532</v>
      </c>
      <c r="C717" s="215" t="s">
        <v>2</v>
      </c>
      <c r="D717" s="216">
        <v>99.7</v>
      </c>
      <c r="E717" s="217"/>
    </row>
    <row r="718" spans="1:5" ht="15">
      <c r="A718" s="213">
        <v>469</v>
      </c>
      <c r="B718" s="351" t="s">
        <v>1457</v>
      </c>
      <c r="C718" s="352"/>
      <c r="D718" s="352"/>
      <c r="E718" s="217"/>
    </row>
    <row r="719" spans="1:5" ht="57">
      <c r="A719" s="214">
        <v>46947</v>
      </c>
      <c r="B719" s="214" t="s">
        <v>6035</v>
      </c>
      <c r="C719" s="215" t="s">
        <v>2</v>
      </c>
      <c r="D719" s="216">
        <v>78.849999999999994</v>
      </c>
      <c r="E719" s="217"/>
    </row>
    <row r="720" spans="1:5" ht="57">
      <c r="A720" s="214">
        <v>46986</v>
      </c>
      <c r="B720" s="214" t="s">
        <v>6036</v>
      </c>
      <c r="C720" s="215" t="s">
        <v>2</v>
      </c>
      <c r="D720" s="216">
        <v>116.28</v>
      </c>
      <c r="E720" s="217"/>
    </row>
    <row r="721" spans="1:5" ht="15">
      <c r="A721" s="213">
        <v>471</v>
      </c>
      <c r="B721" s="351" t="s">
        <v>1457</v>
      </c>
      <c r="C721" s="352"/>
      <c r="D721" s="352"/>
      <c r="E721" s="353"/>
    </row>
    <row r="722" spans="1:5" ht="57">
      <c r="A722" s="214">
        <v>47160</v>
      </c>
      <c r="B722" s="214" t="s">
        <v>6037</v>
      </c>
      <c r="C722" s="215" t="s">
        <v>2</v>
      </c>
      <c r="D722" s="216">
        <v>114.51</v>
      </c>
      <c r="E722" s="217"/>
    </row>
    <row r="723" spans="1:5" ht="15">
      <c r="A723" s="213">
        <v>472</v>
      </c>
      <c r="B723" s="351" t="s">
        <v>1458</v>
      </c>
      <c r="C723" s="352"/>
      <c r="D723" s="352"/>
      <c r="E723" s="217"/>
    </row>
    <row r="724" spans="1:5" ht="42.75">
      <c r="A724" s="214">
        <v>47239</v>
      </c>
      <c r="B724" s="214" t="s">
        <v>533</v>
      </c>
      <c r="C724" s="215" t="s">
        <v>2</v>
      </c>
      <c r="D724" s="216">
        <v>430.85</v>
      </c>
      <c r="E724" s="217"/>
    </row>
    <row r="725" spans="1:5" ht="57">
      <c r="A725" s="214">
        <v>47270</v>
      </c>
      <c r="B725" s="214" t="s">
        <v>6038</v>
      </c>
      <c r="C725" s="215" t="s">
        <v>2</v>
      </c>
      <c r="D725" s="216">
        <v>144.07</v>
      </c>
      <c r="E725" s="217"/>
    </row>
    <row r="726" spans="1:5" ht="57">
      <c r="A726" s="214">
        <v>47271</v>
      </c>
      <c r="B726" s="214" t="s">
        <v>6039</v>
      </c>
      <c r="C726" s="215" t="s">
        <v>2</v>
      </c>
      <c r="D726" s="216">
        <v>76.69</v>
      </c>
      <c r="E726" s="217"/>
    </row>
    <row r="727" spans="1:5" ht="15">
      <c r="A727" s="213">
        <v>475</v>
      </c>
      <c r="B727" s="351" t="s">
        <v>1459</v>
      </c>
      <c r="C727" s="352"/>
      <c r="D727" s="352"/>
      <c r="E727" s="217"/>
    </row>
    <row r="728" spans="1:5" ht="28.5">
      <c r="A728" s="214">
        <v>47526</v>
      </c>
      <c r="B728" s="214" t="s">
        <v>534</v>
      </c>
      <c r="C728" s="215" t="s">
        <v>2</v>
      </c>
      <c r="D728" s="216">
        <v>169.01</v>
      </c>
      <c r="E728" s="217"/>
    </row>
    <row r="729" spans="1:5" ht="15">
      <c r="A729" s="214">
        <v>47527</v>
      </c>
      <c r="B729" s="214" t="s">
        <v>535</v>
      </c>
      <c r="C729" s="215" t="s">
        <v>2</v>
      </c>
      <c r="D729" s="219">
        <v>1146.8499999999999</v>
      </c>
      <c r="E729" s="353"/>
    </row>
    <row r="730" spans="1:5" ht="28.5">
      <c r="A730" s="214">
        <v>47530</v>
      </c>
      <c r="B730" s="214" t="s">
        <v>536</v>
      </c>
      <c r="C730" s="215" t="s">
        <v>2</v>
      </c>
      <c r="D730" s="219">
        <v>1045.3699999999999</v>
      </c>
      <c r="E730" s="217"/>
    </row>
    <row r="731" spans="1:5" ht="28.5">
      <c r="A731" s="214">
        <v>47561</v>
      </c>
      <c r="B731" s="214" t="s">
        <v>537</v>
      </c>
      <c r="C731" s="215" t="s">
        <v>2</v>
      </c>
      <c r="D731" s="216">
        <v>108.22</v>
      </c>
      <c r="E731" s="217"/>
    </row>
    <row r="732" spans="1:5" ht="28.5">
      <c r="A732" s="214">
        <v>47566</v>
      </c>
      <c r="B732" s="214" t="s">
        <v>538</v>
      </c>
      <c r="C732" s="215" t="s">
        <v>2</v>
      </c>
      <c r="D732" s="219">
        <v>1780.66</v>
      </c>
      <c r="E732" s="217"/>
    </row>
    <row r="733" spans="1:5" ht="28.5">
      <c r="A733" s="214">
        <v>47574</v>
      </c>
      <c r="B733" s="214" t="s">
        <v>539</v>
      </c>
      <c r="C733" s="215" t="s">
        <v>2</v>
      </c>
      <c r="D733" s="219">
        <v>4227.79</v>
      </c>
      <c r="E733" s="353"/>
    </row>
    <row r="734" spans="1:5" ht="15">
      <c r="A734" s="213">
        <v>476</v>
      </c>
      <c r="B734" s="351" t="s">
        <v>1460</v>
      </c>
      <c r="C734" s="352"/>
      <c r="D734" s="352"/>
      <c r="E734" s="217"/>
    </row>
    <row r="735" spans="1:5" ht="28.5">
      <c r="A735" s="214">
        <v>47633</v>
      </c>
      <c r="B735" s="214" t="s">
        <v>540</v>
      </c>
      <c r="C735" s="215" t="s">
        <v>2</v>
      </c>
      <c r="D735" s="219">
        <v>1739.01</v>
      </c>
      <c r="E735" s="217"/>
    </row>
    <row r="736" spans="1:5" ht="28.5">
      <c r="A736" s="214">
        <v>47634</v>
      </c>
      <c r="B736" s="214" t="s">
        <v>541</v>
      </c>
      <c r="C736" s="215" t="s">
        <v>2</v>
      </c>
      <c r="D736" s="219">
        <v>1711.82</v>
      </c>
      <c r="E736" s="353"/>
    </row>
    <row r="737" spans="1:5" ht="15">
      <c r="A737" s="213">
        <v>477</v>
      </c>
      <c r="B737" s="351" t="s">
        <v>1460</v>
      </c>
      <c r="C737" s="352"/>
      <c r="D737" s="352"/>
      <c r="E737" s="217"/>
    </row>
    <row r="738" spans="1:5" ht="57">
      <c r="A738" s="214">
        <v>47724</v>
      </c>
      <c r="B738" s="214" t="s">
        <v>3568</v>
      </c>
      <c r="C738" s="215" t="s">
        <v>2</v>
      </c>
      <c r="D738" s="219">
        <v>4086.5</v>
      </c>
      <c r="E738" s="353"/>
    </row>
    <row r="739" spans="1:5" ht="57">
      <c r="A739" s="214">
        <v>47766</v>
      </c>
      <c r="B739" s="214" t="s">
        <v>3569</v>
      </c>
      <c r="C739" s="215" t="s">
        <v>2</v>
      </c>
      <c r="D739" s="219">
        <v>5773.86</v>
      </c>
      <c r="E739" s="217"/>
    </row>
    <row r="740" spans="1:5" ht="28.5">
      <c r="A740" s="214">
        <v>47795</v>
      </c>
      <c r="B740" s="214" t="s">
        <v>542</v>
      </c>
      <c r="C740" s="215" t="s">
        <v>2</v>
      </c>
      <c r="D740" s="216">
        <v>727.01</v>
      </c>
      <c r="E740" s="217"/>
    </row>
    <row r="741" spans="1:5" ht="15">
      <c r="A741" s="213">
        <v>478</v>
      </c>
      <c r="B741" s="351" t="s">
        <v>1461</v>
      </c>
      <c r="C741" s="352"/>
      <c r="D741" s="352"/>
      <c r="E741" s="217"/>
    </row>
    <row r="742" spans="1:5" ht="57">
      <c r="A742" s="214">
        <v>47826</v>
      </c>
      <c r="B742" s="214" t="s">
        <v>3570</v>
      </c>
      <c r="C742" s="215" t="s">
        <v>2</v>
      </c>
      <c r="D742" s="219">
        <v>2105.79</v>
      </c>
      <c r="E742" s="353"/>
    </row>
    <row r="743" spans="1:5" ht="28.5">
      <c r="A743" s="214">
        <v>47855</v>
      </c>
      <c r="B743" s="214" t="s">
        <v>543</v>
      </c>
      <c r="C743" s="215" t="s">
        <v>2</v>
      </c>
      <c r="D743" s="216">
        <v>85.92</v>
      </c>
      <c r="E743" s="217"/>
    </row>
    <row r="744" spans="1:5" ht="28.5">
      <c r="A744" s="214">
        <v>47862</v>
      </c>
      <c r="B744" s="214" t="s">
        <v>544</v>
      </c>
      <c r="C744" s="215" t="s">
        <v>2</v>
      </c>
      <c r="D744" s="216">
        <v>294.36</v>
      </c>
      <c r="E744" s="217"/>
    </row>
    <row r="745" spans="1:5" ht="42.75">
      <c r="A745" s="214">
        <v>47876</v>
      </c>
      <c r="B745" s="214" t="s">
        <v>6060</v>
      </c>
      <c r="C745" s="215" t="s">
        <v>2</v>
      </c>
      <c r="D745" s="219">
        <v>10014.86</v>
      </c>
      <c r="E745" s="217"/>
    </row>
    <row r="746" spans="1:5" ht="15">
      <c r="A746" s="213">
        <v>480</v>
      </c>
      <c r="B746" s="351" t="s">
        <v>1462</v>
      </c>
      <c r="C746" s="352"/>
      <c r="D746" s="352"/>
      <c r="E746" s="217"/>
    </row>
    <row r="747" spans="1:5" ht="28.5">
      <c r="A747" s="214">
        <v>48002</v>
      </c>
      <c r="B747" s="214" t="s">
        <v>545</v>
      </c>
      <c r="C747" s="215" t="s">
        <v>2</v>
      </c>
      <c r="D747" s="216">
        <v>76.739999999999995</v>
      </c>
      <c r="E747" s="217"/>
    </row>
    <row r="748" spans="1:5" ht="28.5">
      <c r="A748" s="214">
        <v>48004</v>
      </c>
      <c r="B748" s="214" t="s">
        <v>546</v>
      </c>
      <c r="C748" s="215" t="s">
        <v>2</v>
      </c>
      <c r="D748" s="216">
        <v>179.23</v>
      </c>
      <c r="E748" s="217"/>
    </row>
    <row r="749" spans="1:5" ht="28.5">
      <c r="A749" s="214">
        <v>48015</v>
      </c>
      <c r="B749" s="214" t="s">
        <v>547</v>
      </c>
      <c r="C749" s="215" t="s">
        <v>2</v>
      </c>
      <c r="D749" s="216">
        <v>105.55</v>
      </c>
      <c r="E749" s="353"/>
    </row>
    <row r="750" spans="1:5" ht="28.5">
      <c r="A750" s="214">
        <v>48020</v>
      </c>
      <c r="B750" s="214" t="s">
        <v>548</v>
      </c>
      <c r="C750" s="215" t="s">
        <v>2</v>
      </c>
      <c r="D750" s="216">
        <v>12.34</v>
      </c>
      <c r="E750" s="217"/>
    </row>
    <row r="751" spans="1:5" ht="28.5">
      <c r="A751" s="214">
        <v>48035</v>
      </c>
      <c r="B751" s="214" t="s">
        <v>3571</v>
      </c>
      <c r="C751" s="215" t="s">
        <v>2</v>
      </c>
      <c r="D751" s="216">
        <v>181.29</v>
      </c>
      <c r="E751" s="217"/>
    </row>
    <row r="752" spans="1:5" ht="28.5">
      <c r="A752" s="214">
        <v>48036</v>
      </c>
      <c r="B752" s="214" t="s">
        <v>549</v>
      </c>
      <c r="C752" s="215" t="s">
        <v>2</v>
      </c>
      <c r="D752" s="216">
        <v>252.28</v>
      </c>
      <c r="E752" s="353"/>
    </row>
    <row r="753" spans="1:5" ht="28.5">
      <c r="A753" s="214">
        <v>48038</v>
      </c>
      <c r="B753" s="214" t="s">
        <v>550</v>
      </c>
      <c r="C753" s="215" t="s">
        <v>2</v>
      </c>
      <c r="D753" s="216">
        <v>19.2</v>
      </c>
      <c r="E753" s="217"/>
    </row>
    <row r="754" spans="1:5" ht="28.5">
      <c r="A754" s="214">
        <v>48041</v>
      </c>
      <c r="B754" s="214" t="s">
        <v>551</v>
      </c>
      <c r="C754" s="215" t="s">
        <v>2</v>
      </c>
      <c r="D754" s="216">
        <v>204.1</v>
      </c>
      <c r="E754" s="217"/>
    </row>
    <row r="755" spans="1:5" ht="28.5">
      <c r="A755" s="214">
        <v>48051</v>
      </c>
      <c r="B755" s="214" t="s">
        <v>552</v>
      </c>
      <c r="C755" s="215" t="s">
        <v>2</v>
      </c>
      <c r="D755" s="216">
        <v>17.28</v>
      </c>
      <c r="E755" s="217"/>
    </row>
    <row r="756" spans="1:5" ht="28.5">
      <c r="A756" s="214">
        <v>48052</v>
      </c>
      <c r="B756" s="214" t="s">
        <v>6040</v>
      </c>
      <c r="C756" s="215" t="s">
        <v>2</v>
      </c>
      <c r="D756" s="216">
        <v>12.36</v>
      </c>
      <c r="E756" s="353"/>
    </row>
    <row r="757" spans="1:5" ht="28.5">
      <c r="A757" s="214">
        <v>48053</v>
      </c>
      <c r="B757" s="214" t="s">
        <v>553</v>
      </c>
      <c r="C757" s="215" t="s">
        <v>2</v>
      </c>
      <c r="D757" s="216">
        <v>34.97</v>
      </c>
      <c r="E757" s="217"/>
    </row>
    <row r="758" spans="1:5" ht="28.5">
      <c r="A758" s="214">
        <v>48054</v>
      </c>
      <c r="B758" s="214" t="s">
        <v>554</v>
      </c>
      <c r="C758" s="215" t="s">
        <v>2</v>
      </c>
      <c r="D758" s="216">
        <v>12.34</v>
      </c>
      <c r="E758" s="217"/>
    </row>
    <row r="759" spans="1:5" ht="28.5">
      <c r="A759" s="214">
        <v>48055</v>
      </c>
      <c r="B759" s="214" t="s">
        <v>555</v>
      </c>
      <c r="C759" s="215" t="s">
        <v>2</v>
      </c>
      <c r="D759" s="216">
        <v>28.92</v>
      </c>
      <c r="E759" s="217"/>
    </row>
    <row r="760" spans="1:5" ht="28.5">
      <c r="A760" s="214">
        <v>48056</v>
      </c>
      <c r="B760" s="214" t="s">
        <v>556</v>
      </c>
      <c r="C760" s="215" t="s">
        <v>2</v>
      </c>
      <c r="D760" s="216">
        <v>11.54</v>
      </c>
      <c r="E760" s="217"/>
    </row>
    <row r="761" spans="1:5" ht="28.5">
      <c r="A761" s="214">
        <v>48057</v>
      </c>
      <c r="B761" s="214" t="s">
        <v>557</v>
      </c>
      <c r="C761" s="215" t="s">
        <v>2</v>
      </c>
      <c r="D761" s="216">
        <v>13.09</v>
      </c>
      <c r="E761" s="353"/>
    </row>
    <row r="762" spans="1:5" ht="28.5">
      <c r="A762" s="214">
        <v>48064</v>
      </c>
      <c r="B762" s="214" t="s">
        <v>558</v>
      </c>
      <c r="C762" s="215" t="s">
        <v>2</v>
      </c>
      <c r="D762" s="216">
        <v>20.67</v>
      </c>
      <c r="E762" s="217"/>
    </row>
    <row r="763" spans="1:5" ht="28.5">
      <c r="A763" s="214">
        <v>48067</v>
      </c>
      <c r="B763" s="214" t="s">
        <v>559</v>
      </c>
      <c r="C763" s="215" t="s">
        <v>2</v>
      </c>
      <c r="D763" s="216">
        <v>2.84</v>
      </c>
      <c r="E763" s="217"/>
    </row>
    <row r="764" spans="1:5" ht="42.75">
      <c r="A764" s="214">
        <v>48070</v>
      </c>
      <c r="B764" s="214" t="s">
        <v>1796</v>
      </c>
      <c r="C764" s="215" t="s">
        <v>2</v>
      </c>
      <c r="D764" s="216">
        <v>1.74</v>
      </c>
      <c r="E764" s="217"/>
    </row>
    <row r="765" spans="1:5" ht="28.5">
      <c r="A765" s="214">
        <v>48085</v>
      </c>
      <c r="B765" s="214" t="s">
        <v>560</v>
      </c>
      <c r="C765" s="215" t="s">
        <v>2</v>
      </c>
      <c r="D765" s="216">
        <v>72.680000000000007</v>
      </c>
      <c r="E765" s="217"/>
    </row>
    <row r="766" spans="1:5" ht="15">
      <c r="A766" s="213">
        <v>481</v>
      </c>
      <c r="B766" s="351" t="s">
        <v>1463</v>
      </c>
      <c r="C766" s="352"/>
      <c r="D766" s="352"/>
      <c r="E766" s="217"/>
    </row>
    <row r="767" spans="1:5" ht="28.5">
      <c r="A767" s="214">
        <v>48120</v>
      </c>
      <c r="B767" s="214" t="s">
        <v>561</v>
      </c>
      <c r="C767" s="215" t="s">
        <v>2</v>
      </c>
      <c r="D767" s="216">
        <v>17.28</v>
      </c>
      <c r="E767" s="217"/>
    </row>
    <row r="768" spans="1:5" ht="28.5">
      <c r="A768" s="214">
        <v>48145</v>
      </c>
      <c r="B768" s="214" t="s">
        <v>562</v>
      </c>
      <c r="C768" s="215" t="s">
        <v>2</v>
      </c>
      <c r="D768" s="216">
        <v>9.89</v>
      </c>
      <c r="E768" s="217"/>
    </row>
    <row r="769" spans="1:5" ht="28.5">
      <c r="A769" s="214">
        <v>48146</v>
      </c>
      <c r="B769" s="214" t="s">
        <v>563</v>
      </c>
      <c r="C769" s="215" t="s">
        <v>2</v>
      </c>
      <c r="D769" s="216">
        <v>9.3000000000000007</v>
      </c>
      <c r="E769" s="217"/>
    </row>
    <row r="770" spans="1:5" ht="28.5">
      <c r="A770" s="214">
        <v>48149</v>
      </c>
      <c r="B770" s="214" t="s">
        <v>564</v>
      </c>
      <c r="C770" s="215" t="s">
        <v>2</v>
      </c>
      <c r="D770" s="216">
        <v>60.23</v>
      </c>
      <c r="E770" s="217"/>
    </row>
    <row r="771" spans="1:5" ht="28.5">
      <c r="A771" s="214">
        <v>48150</v>
      </c>
      <c r="B771" s="214" t="s">
        <v>565</v>
      </c>
      <c r="C771" s="215" t="s">
        <v>1</v>
      </c>
      <c r="D771" s="216">
        <v>97.43</v>
      </c>
      <c r="E771" s="217"/>
    </row>
    <row r="772" spans="1:5" ht="28.5">
      <c r="A772" s="214">
        <v>48151</v>
      </c>
      <c r="B772" s="214" t="s">
        <v>566</v>
      </c>
      <c r="C772" s="215" t="s">
        <v>1</v>
      </c>
      <c r="D772" s="216">
        <v>75.88</v>
      </c>
      <c r="E772" s="217"/>
    </row>
    <row r="773" spans="1:5" ht="28.5">
      <c r="A773" s="214">
        <v>48152</v>
      </c>
      <c r="B773" s="214" t="s">
        <v>567</v>
      </c>
      <c r="C773" s="215" t="s">
        <v>1</v>
      </c>
      <c r="D773" s="216">
        <v>41.64</v>
      </c>
      <c r="E773" s="217"/>
    </row>
    <row r="774" spans="1:5" ht="15">
      <c r="A774" s="213">
        <v>482</v>
      </c>
      <c r="B774" s="351" t="s">
        <v>238</v>
      </c>
      <c r="C774" s="352"/>
      <c r="D774" s="352"/>
      <c r="E774" s="217"/>
    </row>
    <row r="775" spans="1:5" ht="14.25">
      <c r="A775" s="214">
        <v>48220</v>
      </c>
      <c r="B775" s="214" t="s">
        <v>1797</v>
      </c>
      <c r="C775" s="215" t="s">
        <v>2</v>
      </c>
      <c r="D775" s="216">
        <v>17.28</v>
      </c>
      <c r="E775" s="217"/>
    </row>
    <row r="776" spans="1:5" ht="15">
      <c r="A776" s="213">
        <v>483</v>
      </c>
      <c r="B776" s="351" t="s">
        <v>1426</v>
      </c>
      <c r="C776" s="352"/>
      <c r="D776" s="352"/>
      <c r="E776" s="217"/>
    </row>
    <row r="777" spans="1:5" ht="14.25">
      <c r="A777" s="214">
        <v>48316</v>
      </c>
      <c r="B777" s="214" t="s">
        <v>568</v>
      </c>
      <c r="C777" s="215" t="s">
        <v>2</v>
      </c>
      <c r="D777" s="216">
        <v>492.5</v>
      </c>
      <c r="E777" s="217"/>
    </row>
    <row r="778" spans="1:5" ht="28.5">
      <c r="A778" s="214">
        <v>48340</v>
      </c>
      <c r="B778" s="214" t="s">
        <v>569</v>
      </c>
      <c r="C778" s="215" t="s">
        <v>2</v>
      </c>
      <c r="D778" s="216">
        <v>42.92</v>
      </c>
      <c r="E778" s="217"/>
    </row>
    <row r="779" spans="1:5" ht="28.5">
      <c r="A779" s="214">
        <v>48341</v>
      </c>
      <c r="B779" s="214" t="s">
        <v>570</v>
      </c>
      <c r="C779" s="215" t="s">
        <v>2</v>
      </c>
      <c r="D779" s="216">
        <v>104.4</v>
      </c>
      <c r="E779" s="217"/>
    </row>
    <row r="780" spans="1:5" ht="15" customHeight="1">
      <c r="A780" s="214">
        <v>48342</v>
      </c>
      <c r="B780" s="214" t="s">
        <v>571</v>
      </c>
      <c r="C780" s="215" t="s">
        <v>2</v>
      </c>
      <c r="D780" s="216">
        <v>14.26</v>
      </c>
      <c r="E780" s="217"/>
    </row>
    <row r="781" spans="1:5" ht="28.5">
      <c r="A781" s="214">
        <v>48365</v>
      </c>
      <c r="B781" s="214" t="s">
        <v>572</v>
      </c>
      <c r="C781" s="215" t="s">
        <v>2</v>
      </c>
      <c r="D781" s="216">
        <v>9</v>
      </c>
      <c r="E781" s="353"/>
    </row>
    <row r="782" spans="1:5" ht="28.5">
      <c r="A782" s="214">
        <v>48390</v>
      </c>
      <c r="B782" s="214" t="s">
        <v>573</v>
      </c>
      <c r="C782" s="215" t="s">
        <v>1</v>
      </c>
      <c r="D782" s="216">
        <v>66.41</v>
      </c>
      <c r="E782" s="217"/>
    </row>
    <row r="783" spans="1:5" ht="30">
      <c r="A783" s="213">
        <v>484</v>
      </c>
      <c r="B783" s="351" t="s">
        <v>1464</v>
      </c>
      <c r="C783" s="352"/>
      <c r="D783" s="352"/>
      <c r="E783" s="217"/>
    </row>
    <row r="784" spans="1:5" ht="15" customHeight="1">
      <c r="A784" s="214">
        <v>48444</v>
      </c>
      <c r="B784" s="214" t="s">
        <v>3572</v>
      </c>
      <c r="C784" s="215" t="s">
        <v>2</v>
      </c>
      <c r="D784" s="216">
        <v>42.66</v>
      </c>
      <c r="E784" s="217"/>
    </row>
    <row r="785" spans="1:5" ht="28.5">
      <c r="A785" s="214">
        <v>48458</v>
      </c>
      <c r="B785" s="214" t="s">
        <v>574</v>
      </c>
      <c r="C785" s="215" t="s">
        <v>2</v>
      </c>
      <c r="D785" s="216">
        <v>1.65</v>
      </c>
      <c r="E785" s="217"/>
    </row>
    <row r="786" spans="1:5" ht="28.5">
      <c r="A786" s="214">
        <v>48474</v>
      </c>
      <c r="B786" s="214" t="s">
        <v>575</v>
      </c>
      <c r="C786" s="215" t="s">
        <v>2</v>
      </c>
      <c r="D786" s="216">
        <v>251.92</v>
      </c>
      <c r="E786" s="217"/>
    </row>
    <row r="787" spans="1:5" ht="30">
      <c r="A787" s="213">
        <v>485</v>
      </c>
      <c r="B787" s="351" t="s">
        <v>1464</v>
      </c>
      <c r="C787" s="352"/>
      <c r="D787" s="352"/>
      <c r="E787" s="217"/>
    </row>
    <row r="788" spans="1:5" ht="28.5">
      <c r="A788" s="214">
        <v>48502</v>
      </c>
      <c r="B788" s="214" t="s">
        <v>1798</v>
      </c>
      <c r="C788" s="215" t="s">
        <v>2</v>
      </c>
      <c r="D788" s="216">
        <v>1.33</v>
      </c>
      <c r="E788" s="217"/>
    </row>
    <row r="789" spans="1:5" ht="28.5">
      <c r="A789" s="214">
        <v>48503</v>
      </c>
      <c r="B789" s="214" t="s">
        <v>1799</v>
      </c>
      <c r="C789" s="215" t="s">
        <v>2</v>
      </c>
      <c r="D789" s="216">
        <v>1.87</v>
      </c>
      <c r="E789" s="353"/>
    </row>
    <row r="790" spans="1:5" ht="28.5">
      <c r="A790" s="214">
        <v>48505</v>
      </c>
      <c r="B790" s="214" t="s">
        <v>1800</v>
      </c>
      <c r="C790" s="215" t="s">
        <v>2</v>
      </c>
      <c r="D790" s="216">
        <v>2.64</v>
      </c>
      <c r="E790" s="217"/>
    </row>
    <row r="791" spans="1:5" ht="28.5">
      <c r="A791" s="214">
        <v>48506</v>
      </c>
      <c r="B791" s="214" t="s">
        <v>1801</v>
      </c>
      <c r="C791" s="215" t="s">
        <v>2</v>
      </c>
      <c r="D791" s="216">
        <v>6.09</v>
      </c>
      <c r="E791" s="353"/>
    </row>
    <row r="792" spans="1:5" ht="28.5">
      <c r="A792" s="214">
        <v>48508</v>
      </c>
      <c r="B792" s="214" t="s">
        <v>1802</v>
      </c>
      <c r="C792" s="215" t="s">
        <v>2</v>
      </c>
      <c r="D792" s="216">
        <v>9.77</v>
      </c>
      <c r="E792" s="217"/>
    </row>
    <row r="793" spans="1:5" ht="28.5">
      <c r="A793" s="214">
        <v>48510</v>
      </c>
      <c r="B793" s="214" t="s">
        <v>1803</v>
      </c>
      <c r="C793" s="215" t="s">
        <v>2</v>
      </c>
      <c r="D793" s="216">
        <v>13.18</v>
      </c>
      <c r="E793" s="217"/>
    </row>
    <row r="794" spans="1:5" ht="28.5">
      <c r="A794" s="214">
        <v>48512</v>
      </c>
      <c r="B794" s="214" t="s">
        <v>1804</v>
      </c>
      <c r="C794" s="215" t="s">
        <v>2</v>
      </c>
      <c r="D794" s="216">
        <v>45.1</v>
      </c>
      <c r="E794" s="217"/>
    </row>
    <row r="795" spans="1:5" ht="28.5">
      <c r="A795" s="214">
        <v>48516</v>
      </c>
      <c r="B795" s="214" t="s">
        <v>1805</v>
      </c>
      <c r="C795" s="215" t="s">
        <v>2</v>
      </c>
      <c r="D795" s="216">
        <v>0.7</v>
      </c>
      <c r="E795" s="217"/>
    </row>
    <row r="796" spans="1:5" ht="28.5">
      <c r="A796" s="214">
        <v>48517</v>
      </c>
      <c r="B796" s="214" t="s">
        <v>1806</v>
      </c>
      <c r="C796" s="215" t="s">
        <v>2</v>
      </c>
      <c r="D796" s="216">
        <v>1.38</v>
      </c>
      <c r="E796" s="217"/>
    </row>
    <row r="797" spans="1:5" ht="28.5">
      <c r="A797" s="214">
        <v>48518</v>
      </c>
      <c r="B797" s="214" t="s">
        <v>3573</v>
      </c>
      <c r="C797" s="215" t="s">
        <v>2</v>
      </c>
      <c r="D797" s="216">
        <v>2.0499999999999998</v>
      </c>
      <c r="E797" s="217"/>
    </row>
    <row r="798" spans="1:5" ht="14.45" customHeight="1">
      <c r="A798" s="214">
        <v>48519</v>
      </c>
      <c r="B798" s="214" t="s">
        <v>1807</v>
      </c>
      <c r="C798" s="215" t="s">
        <v>2</v>
      </c>
      <c r="D798" s="216">
        <v>2.35</v>
      </c>
      <c r="E798" s="353"/>
    </row>
    <row r="799" spans="1:5" ht="28.5">
      <c r="A799" s="214">
        <v>48520</v>
      </c>
      <c r="B799" s="214" t="s">
        <v>1808</v>
      </c>
      <c r="C799" s="215" t="s">
        <v>2</v>
      </c>
      <c r="D799" s="216">
        <v>3.36</v>
      </c>
      <c r="E799" s="217"/>
    </row>
    <row r="800" spans="1:5" ht="28.5">
      <c r="A800" s="214">
        <v>48522</v>
      </c>
      <c r="B800" s="214" t="s">
        <v>1809</v>
      </c>
      <c r="C800" s="215" t="s">
        <v>2</v>
      </c>
      <c r="D800" s="216">
        <v>8.27</v>
      </c>
      <c r="E800" s="217"/>
    </row>
    <row r="801" spans="1:5" ht="28.5">
      <c r="A801" s="214">
        <v>48524</v>
      </c>
      <c r="B801" s="214" t="s">
        <v>1810</v>
      </c>
      <c r="C801" s="215" t="s">
        <v>2</v>
      </c>
      <c r="D801" s="216">
        <v>10.45</v>
      </c>
      <c r="E801" s="217"/>
    </row>
    <row r="802" spans="1:5" ht="14.45" customHeight="1">
      <c r="A802" s="214">
        <v>48525</v>
      </c>
      <c r="B802" s="214" t="s">
        <v>1811</v>
      </c>
      <c r="C802" s="215" t="s">
        <v>2</v>
      </c>
      <c r="D802" s="216">
        <v>31.42</v>
      </c>
      <c r="E802" s="353"/>
    </row>
    <row r="803" spans="1:5" ht="28.5">
      <c r="A803" s="214">
        <v>48534</v>
      </c>
      <c r="B803" s="214" t="s">
        <v>576</v>
      </c>
      <c r="C803" s="215" t="s">
        <v>2</v>
      </c>
      <c r="D803" s="216">
        <v>0.52</v>
      </c>
      <c r="E803" s="217"/>
    </row>
    <row r="804" spans="1:5" ht="28.5">
      <c r="A804" s="214">
        <v>48538</v>
      </c>
      <c r="B804" s="214" t="s">
        <v>577</v>
      </c>
      <c r="C804" s="215" t="s">
        <v>2</v>
      </c>
      <c r="D804" s="216">
        <v>1.23</v>
      </c>
      <c r="E804" s="217"/>
    </row>
    <row r="805" spans="1:5" ht="15" customHeight="1">
      <c r="A805" s="214">
        <v>48553</v>
      </c>
      <c r="B805" s="214" t="s">
        <v>578</v>
      </c>
      <c r="C805" s="215" t="s">
        <v>2</v>
      </c>
      <c r="D805" s="216">
        <v>6.58</v>
      </c>
      <c r="E805" s="217"/>
    </row>
    <row r="806" spans="1:5" ht="28.5">
      <c r="A806" s="214">
        <v>48556</v>
      </c>
      <c r="B806" s="214" t="s">
        <v>579</v>
      </c>
      <c r="C806" s="215" t="s">
        <v>2</v>
      </c>
      <c r="D806" s="216">
        <v>3.75</v>
      </c>
      <c r="E806" s="217"/>
    </row>
    <row r="807" spans="1:5" ht="30">
      <c r="A807" s="213">
        <v>486</v>
      </c>
      <c r="B807" s="351" t="s">
        <v>1464</v>
      </c>
      <c r="C807" s="352"/>
      <c r="D807" s="352"/>
      <c r="E807" s="217"/>
    </row>
    <row r="808" spans="1:5" ht="28.5">
      <c r="A808" s="214">
        <v>48604</v>
      </c>
      <c r="B808" s="214" t="s">
        <v>580</v>
      </c>
      <c r="C808" s="215" t="s">
        <v>2</v>
      </c>
      <c r="D808" s="216">
        <v>4.34</v>
      </c>
      <c r="E808" s="217"/>
    </row>
    <row r="809" spans="1:5" ht="28.5">
      <c r="A809" s="214">
        <v>48605</v>
      </c>
      <c r="B809" s="214" t="s">
        <v>581</v>
      </c>
      <c r="C809" s="215" t="s">
        <v>2</v>
      </c>
      <c r="D809" s="216">
        <v>8.7200000000000006</v>
      </c>
      <c r="E809" s="217"/>
    </row>
    <row r="810" spans="1:5" ht="28.5">
      <c r="A810" s="214">
        <v>48606</v>
      </c>
      <c r="B810" s="214" t="s">
        <v>582</v>
      </c>
      <c r="C810" s="215" t="s">
        <v>2</v>
      </c>
      <c r="D810" s="216">
        <v>14.08</v>
      </c>
      <c r="E810" s="217"/>
    </row>
    <row r="811" spans="1:5" ht="28.5">
      <c r="A811" s="214">
        <v>48607</v>
      </c>
      <c r="B811" s="214" t="s">
        <v>583</v>
      </c>
      <c r="C811" s="215" t="s">
        <v>2</v>
      </c>
      <c r="D811" s="216">
        <v>19.88</v>
      </c>
      <c r="E811" s="217"/>
    </row>
    <row r="812" spans="1:5" ht="28.5">
      <c r="A812" s="214">
        <v>48630</v>
      </c>
      <c r="B812" s="214" t="s">
        <v>3574</v>
      </c>
      <c r="C812" s="215" t="s">
        <v>1</v>
      </c>
      <c r="D812" s="216">
        <v>5.09</v>
      </c>
      <c r="E812" s="217"/>
    </row>
    <row r="813" spans="1:5" ht="28.5">
      <c r="A813" s="214">
        <v>48634</v>
      </c>
      <c r="B813" s="214" t="s">
        <v>584</v>
      </c>
      <c r="C813" s="215" t="s">
        <v>1</v>
      </c>
      <c r="D813" s="216">
        <v>52.44</v>
      </c>
      <c r="E813" s="217"/>
    </row>
    <row r="814" spans="1:5" ht="28.5">
      <c r="A814" s="214">
        <v>48665</v>
      </c>
      <c r="B814" s="214" t="s">
        <v>3575</v>
      </c>
      <c r="C814" s="215" t="s">
        <v>2</v>
      </c>
      <c r="D814" s="216">
        <v>0.27</v>
      </c>
      <c r="E814" s="217"/>
    </row>
    <row r="815" spans="1:5" ht="15">
      <c r="A815" s="213">
        <v>487</v>
      </c>
      <c r="B815" s="351" t="s">
        <v>1465</v>
      </c>
      <c r="C815" s="352"/>
      <c r="D815" s="352"/>
      <c r="E815" s="217"/>
    </row>
    <row r="816" spans="1:5" ht="28.5">
      <c r="A816" s="214">
        <v>48701</v>
      </c>
      <c r="B816" s="214" t="s">
        <v>3576</v>
      </c>
      <c r="C816" s="215" t="s">
        <v>1</v>
      </c>
      <c r="D816" s="216">
        <v>15.19</v>
      </c>
      <c r="E816" s="217"/>
    </row>
    <row r="817" spans="1:5" ht="28.5">
      <c r="A817" s="214">
        <v>48730</v>
      </c>
      <c r="B817" s="214" t="s">
        <v>585</v>
      </c>
      <c r="C817" s="215" t="s">
        <v>2</v>
      </c>
      <c r="D817" s="216">
        <v>114.35</v>
      </c>
      <c r="E817" s="217"/>
    </row>
    <row r="818" spans="1:5" ht="28.5">
      <c r="A818" s="214">
        <v>48744</v>
      </c>
      <c r="B818" s="214" t="s">
        <v>586</v>
      </c>
      <c r="C818" s="215" t="s">
        <v>2</v>
      </c>
      <c r="D818" s="216">
        <v>102.79</v>
      </c>
      <c r="E818" s="217"/>
    </row>
    <row r="819" spans="1:5" ht="14.25">
      <c r="A819" s="214">
        <v>48747</v>
      </c>
      <c r="B819" s="214" t="s">
        <v>587</v>
      </c>
      <c r="C819" s="215" t="s">
        <v>2</v>
      </c>
      <c r="D819" s="216">
        <v>1.4</v>
      </c>
      <c r="E819" s="217"/>
    </row>
    <row r="820" spans="1:5" ht="28.5">
      <c r="A820" s="214">
        <v>48763</v>
      </c>
      <c r="B820" s="214" t="s">
        <v>588</v>
      </c>
      <c r="C820" s="215" t="s">
        <v>2</v>
      </c>
      <c r="D820" s="216">
        <v>27.72</v>
      </c>
      <c r="E820" s="217"/>
    </row>
    <row r="821" spans="1:5" ht="14.25">
      <c r="A821" s="214">
        <v>48772</v>
      </c>
      <c r="B821" s="214" t="s">
        <v>589</v>
      </c>
      <c r="C821" s="215" t="s">
        <v>2</v>
      </c>
      <c r="D821" s="216">
        <v>116.63</v>
      </c>
      <c r="E821" s="217"/>
    </row>
    <row r="822" spans="1:5" ht="14.45" customHeight="1">
      <c r="A822" s="214">
        <v>48782</v>
      </c>
      <c r="B822" s="214" t="s">
        <v>3577</v>
      </c>
      <c r="C822" s="215" t="s">
        <v>2</v>
      </c>
      <c r="D822" s="216">
        <v>99.17</v>
      </c>
      <c r="E822" s="353"/>
    </row>
    <row r="823" spans="1:5" ht="28.5">
      <c r="A823" s="214">
        <v>48784</v>
      </c>
      <c r="B823" s="214" t="s">
        <v>590</v>
      </c>
      <c r="C823" s="215" t="s">
        <v>2</v>
      </c>
      <c r="D823" s="216">
        <v>188.44</v>
      </c>
      <c r="E823" s="217"/>
    </row>
    <row r="824" spans="1:5" ht="28.5">
      <c r="A824" s="214">
        <v>48790</v>
      </c>
      <c r="B824" s="214" t="s">
        <v>591</v>
      </c>
      <c r="C824" s="215" t="s">
        <v>2</v>
      </c>
      <c r="D824" s="216">
        <v>571.16999999999996</v>
      </c>
      <c r="E824" s="217"/>
    </row>
    <row r="825" spans="1:5" ht="28.5">
      <c r="A825" s="214">
        <v>48794</v>
      </c>
      <c r="B825" s="214" t="s">
        <v>592</v>
      </c>
      <c r="C825" s="215" t="s">
        <v>2</v>
      </c>
      <c r="D825" s="216">
        <v>45.58</v>
      </c>
      <c r="E825" s="217"/>
    </row>
    <row r="826" spans="1:5" ht="15">
      <c r="A826" s="213">
        <v>488</v>
      </c>
      <c r="B826" s="351" t="s">
        <v>1397</v>
      </c>
      <c r="C826" s="352"/>
      <c r="D826" s="352"/>
      <c r="E826" s="217"/>
    </row>
    <row r="827" spans="1:5" ht="28.5">
      <c r="A827" s="214">
        <v>48860</v>
      </c>
      <c r="B827" s="214" t="s">
        <v>593</v>
      </c>
      <c r="C827" s="215" t="s">
        <v>2</v>
      </c>
      <c r="D827" s="216">
        <v>26.29</v>
      </c>
      <c r="E827" s="217"/>
    </row>
    <row r="828" spans="1:5" ht="15">
      <c r="A828" s="213">
        <v>489</v>
      </c>
      <c r="B828" s="351" t="s">
        <v>1426</v>
      </c>
      <c r="C828" s="352"/>
      <c r="D828" s="352"/>
      <c r="E828" s="217"/>
    </row>
    <row r="829" spans="1:5" ht="28.5">
      <c r="A829" s="214">
        <v>48917</v>
      </c>
      <c r="B829" s="214" t="s">
        <v>594</v>
      </c>
      <c r="C829" s="215" t="s">
        <v>1</v>
      </c>
      <c r="D829" s="216">
        <v>6.68</v>
      </c>
      <c r="E829" s="217"/>
    </row>
    <row r="830" spans="1:5" ht="28.5">
      <c r="A830" s="214">
        <v>48986</v>
      </c>
      <c r="B830" s="214" t="s">
        <v>595</v>
      </c>
      <c r="C830" s="215" t="s">
        <v>1</v>
      </c>
      <c r="D830" s="216">
        <v>108.22</v>
      </c>
      <c r="E830" s="353"/>
    </row>
    <row r="831" spans="1:5" ht="28.5">
      <c r="A831" s="214">
        <v>48987</v>
      </c>
      <c r="B831" s="214" t="s">
        <v>596</v>
      </c>
      <c r="C831" s="215" t="s">
        <v>2</v>
      </c>
      <c r="D831" s="216">
        <v>53.25</v>
      </c>
      <c r="E831" s="217"/>
    </row>
    <row r="832" spans="1:5" ht="28.5">
      <c r="A832" s="214">
        <v>48988</v>
      </c>
      <c r="B832" s="214" t="s">
        <v>597</v>
      </c>
      <c r="C832" s="215" t="s">
        <v>1</v>
      </c>
      <c r="D832" s="216">
        <v>179.48</v>
      </c>
      <c r="E832" s="217"/>
    </row>
    <row r="833" spans="1:5" ht="15">
      <c r="A833" s="213">
        <v>490</v>
      </c>
      <c r="B833" s="351" t="s">
        <v>1466</v>
      </c>
      <c r="C833" s="352"/>
      <c r="D833" s="352"/>
      <c r="E833" s="217"/>
    </row>
    <row r="834" spans="1:5" ht="28.5">
      <c r="A834" s="214">
        <v>49002</v>
      </c>
      <c r="B834" s="214" t="s">
        <v>3578</v>
      </c>
      <c r="C834" s="215" t="s">
        <v>2</v>
      </c>
      <c r="D834" s="216">
        <v>37.22</v>
      </c>
      <c r="E834" s="217"/>
    </row>
    <row r="835" spans="1:5" ht="28.5">
      <c r="A835" s="214">
        <v>49028</v>
      </c>
      <c r="B835" s="214" t="s">
        <v>3579</v>
      </c>
      <c r="C835" s="215" t="s">
        <v>2</v>
      </c>
      <c r="D835" s="216">
        <v>166.44</v>
      </c>
      <c r="E835" s="217"/>
    </row>
    <row r="836" spans="1:5" ht="28.5">
      <c r="A836" s="214">
        <v>49064</v>
      </c>
      <c r="B836" s="214" t="s">
        <v>6041</v>
      </c>
      <c r="C836" s="215" t="s">
        <v>2</v>
      </c>
      <c r="D836" s="216">
        <v>4.3</v>
      </c>
      <c r="E836" s="217"/>
    </row>
    <row r="837" spans="1:5" ht="28.5">
      <c r="A837" s="214">
        <v>49072</v>
      </c>
      <c r="B837" s="214" t="s">
        <v>598</v>
      </c>
      <c r="C837" s="215" t="s">
        <v>2</v>
      </c>
      <c r="D837" s="216">
        <v>41.46</v>
      </c>
      <c r="E837" s="217"/>
    </row>
    <row r="838" spans="1:5" ht="15">
      <c r="A838" s="213">
        <v>491</v>
      </c>
      <c r="B838" s="351" t="s">
        <v>1466</v>
      </c>
      <c r="C838" s="352"/>
      <c r="D838" s="352"/>
      <c r="E838" s="217"/>
    </row>
    <row r="839" spans="1:5" ht="28.5">
      <c r="A839" s="214">
        <v>49101</v>
      </c>
      <c r="B839" s="214" t="s">
        <v>599</v>
      </c>
      <c r="C839" s="215" t="s">
        <v>2</v>
      </c>
      <c r="D839" s="216">
        <v>435.52</v>
      </c>
      <c r="E839" s="217"/>
    </row>
    <row r="840" spans="1:5" ht="14.25">
      <c r="A840" s="214">
        <v>49104</v>
      </c>
      <c r="B840" s="214" t="s">
        <v>600</v>
      </c>
      <c r="C840" s="215" t="s">
        <v>2</v>
      </c>
      <c r="D840" s="216">
        <v>3.04</v>
      </c>
      <c r="E840" s="217"/>
    </row>
    <row r="841" spans="1:5" ht="28.5">
      <c r="A841" s="214">
        <v>49112</v>
      </c>
      <c r="B841" s="214" t="s">
        <v>601</v>
      </c>
      <c r="C841" s="215" t="s">
        <v>2</v>
      </c>
      <c r="D841" s="216">
        <v>44.84</v>
      </c>
      <c r="E841" s="353"/>
    </row>
    <row r="842" spans="1:5" ht="28.5">
      <c r="A842" s="214">
        <v>49123</v>
      </c>
      <c r="B842" s="214" t="s">
        <v>602</v>
      </c>
      <c r="C842" s="215" t="s">
        <v>2</v>
      </c>
      <c r="D842" s="216">
        <v>4.26</v>
      </c>
      <c r="E842" s="217"/>
    </row>
    <row r="843" spans="1:5" ht="28.5">
      <c r="A843" s="214">
        <v>49143</v>
      </c>
      <c r="B843" s="214" t="s">
        <v>603</v>
      </c>
      <c r="C843" s="215" t="s">
        <v>2</v>
      </c>
      <c r="D843" s="216">
        <v>146.9</v>
      </c>
      <c r="E843" s="353"/>
    </row>
    <row r="844" spans="1:5" ht="42.75">
      <c r="A844" s="214">
        <v>49165</v>
      </c>
      <c r="B844" s="214" t="s">
        <v>604</v>
      </c>
      <c r="C844" s="215" t="s">
        <v>2</v>
      </c>
      <c r="D844" s="216">
        <v>245.2</v>
      </c>
      <c r="E844" s="217"/>
    </row>
    <row r="845" spans="1:5" ht="28.5">
      <c r="A845" s="214">
        <v>49170</v>
      </c>
      <c r="B845" s="214" t="s">
        <v>605</v>
      </c>
      <c r="C845" s="215" t="s">
        <v>2</v>
      </c>
      <c r="D845" s="219">
        <v>2267.0300000000002</v>
      </c>
      <c r="E845" s="217"/>
    </row>
    <row r="846" spans="1:5" ht="15">
      <c r="A846" s="213">
        <v>492</v>
      </c>
      <c r="B846" s="351" t="s">
        <v>1467</v>
      </c>
      <c r="C846" s="352"/>
      <c r="D846" s="352"/>
      <c r="E846" s="217"/>
    </row>
    <row r="847" spans="1:5" ht="28.5">
      <c r="A847" s="214">
        <v>49227</v>
      </c>
      <c r="B847" s="214" t="s">
        <v>606</v>
      </c>
      <c r="C847" s="215" t="s">
        <v>2</v>
      </c>
      <c r="D847" s="216">
        <v>4.82</v>
      </c>
      <c r="E847" s="217"/>
    </row>
    <row r="848" spans="1:5" ht="28.5">
      <c r="A848" s="214">
        <v>49228</v>
      </c>
      <c r="B848" s="214" t="s">
        <v>607</v>
      </c>
      <c r="C848" s="215" t="s">
        <v>2</v>
      </c>
      <c r="D848" s="216">
        <v>6.5</v>
      </c>
      <c r="E848" s="353"/>
    </row>
    <row r="849" spans="1:5" ht="28.5">
      <c r="A849" s="214">
        <v>49241</v>
      </c>
      <c r="B849" s="214" t="s">
        <v>608</v>
      </c>
      <c r="C849" s="215" t="s">
        <v>2</v>
      </c>
      <c r="D849" s="216">
        <v>7.52</v>
      </c>
      <c r="E849" s="217"/>
    </row>
    <row r="850" spans="1:5" ht="28.5">
      <c r="A850" s="214">
        <v>49242</v>
      </c>
      <c r="B850" s="214" t="s">
        <v>609</v>
      </c>
      <c r="C850" s="215" t="s">
        <v>2</v>
      </c>
      <c r="D850" s="216">
        <v>4.6900000000000004</v>
      </c>
      <c r="E850" s="217"/>
    </row>
    <row r="851" spans="1:5" ht="42.75">
      <c r="A851" s="214">
        <v>49243</v>
      </c>
      <c r="B851" s="214" t="s">
        <v>1812</v>
      </c>
      <c r="C851" s="215" t="s">
        <v>2</v>
      </c>
      <c r="D851" s="216">
        <v>6.84</v>
      </c>
      <c r="E851" s="217"/>
    </row>
    <row r="852" spans="1:5" ht="28.5">
      <c r="A852" s="214">
        <v>49249</v>
      </c>
      <c r="B852" s="214" t="s">
        <v>610</v>
      </c>
      <c r="C852" s="215" t="s">
        <v>2</v>
      </c>
      <c r="D852" s="216">
        <v>14.26</v>
      </c>
      <c r="E852" s="217"/>
    </row>
    <row r="853" spans="1:5" ht="28.5">
      <c r="A853" s="214">
        <v>49274</v>
      </c>
      <c r="B853" s="214" t="s">
        <v>611</v>
      </c>
      <c r="C853" s="215" t="s">
        <v>2</v>
      </c>
      <c r="D853" s="216">
        <v>109.62</v>
      </c>
      <c r="E853" s="353"/>
    </row>
    <row r="854" spans="1:5" ht="28.5">
      <c r="A854" s="214">
        <v>49275</v>
      </c>
      <c r="B854" s="214" t="s">
        <v>612</v>
      </c>
      <c r="C854" s="215" t="s">
        <v>2</v>
      </c>
      <c r="D854" s="216">
        <v>149.21</v>
      </c>
      <c r="E854" s="217"/>
    </row>
    <row r="855" spans="1:5" ht="28.5">
      <c r="A855" s="214">
        <v>49277</v>
      </c>
      <c r="B855" s="214" t="s">
        <v>3580</v>
      </c>
      <c r="C855" s="215" t="s">
        <v>2</v>
      </c>
      <c r="D855" s="216">
        <v>24.42</v>
      </c>
      <c r="E855" s="217"/>
    </row>
    <row r="856" spans="1:5" ht="42.75">
      <c r="A856" s="214">
        <v>49278</v>
      </c>
      <c r="B856" s="214" t="s">
        <v>3581</v>
      </c>
      <c r="C856" s="215" t="s">
        <v>2</v>
      </c>
      <c r="D856" s="216">
        <v>38.07</v>
      </c>
      <c r="E856" s="217"/>
    </row>
    <row r="857" spans="1:5" ht="28.5">
      <c r="A857" s="214">
        <v>49289</v>
      </c>
      <c r="B857" s="214" t="s">
        <v>613</v>
      </c>
      <c r="C857" s="215" t="s">
        <v>2</v>
      </c>
      <c r="D857" s="216">
        <v>15.11</v>
      </c>
      <c r="E857" s="217"/>
    </row>
    <row r="858" spans="1:5" ht="15">
      <c r="A858" s="213">
        <v>494</v>
      </c>
      <c r="B858" s="351" t="s">
        <v>1468</v>
      </c>
      <c r="C858" s="352"/>
      <c r="D858" s="352"/>
      <c r="E858" s="217"/>
    </row>
    <row r="859" spans="1:5" ht="28.5">
      <c r="A859" s="214">
        <v>49424</v>
      </c>
      <c r="B859" s="214" t="s">
        <v>614</v>
      </c>
      <c r="C859" s="215" t="s">
        <v>2</v>
      </c>
      <c r="D859" s="216">
        <v>15.46</v>
      </c>
      <c r="E859" s="217"/>
    </row>
    <row r="860" spans="1:5" ht="14.25">
      <c r="A860" s="214">
        <v>49428</v>
      </c>
      <c r="B860" s="214" t="s">
        <v>615</v>
      </c>
      <c r="C860" s="215" t="s">
        <v>2</v>
      </c>
      <c r="D860" s="216">
        <v>4.38</v>
      </c>
      <c r="E860" s="217"/>
    </row>
    <row r="861" spans="1:5" ht="28.5">
      <c r="A861" s="214">
        <v>49459</v>
      </c>
      <c r="B861" s="214" t="s">
        <v>616</v>
      </c>
      <c r="C861" s="215" t="s">
        <v>2</v>
      </c>
      <c r="D861" s="216">
        <v>633.54999999999995</v>
      </c>
      <c r="E861" s="353"/>
    </row>
    <row r="862" spans="1:5" ht="28.5">
      <c r="A862" s="214">
        <v>49463</v>
      </c>
      <c r="B862" s="214" t="s">
        <v>617</v>
      </c>
      <c r="C862" s="215" t="s">
        <v>2</v>
      </c>
      <c r="D862" s="216">
        <v>92.62</v>
      </c>
      <c r="E862" s="217"/>
    </row>
    <row r="863" spans="1:5" ht="28.5">
      <c r="A863" s="214">
        <v>49464</v>
      </c>
      <c r="B863" s="214" t="s">
        <v>618</v>
      </c>
      <c r="C863" s="215" t="s">
        <v>2</v>
      </c>
      <c r="D863" s="216">
        <v>142.38</v>
      </c>
      <c r="E863" s="217"/>
    </row>
    <row r="864" spans="1:5" ht="14.25">
      <c r="A864" s="214">
        <v>49488</v>
      </c>
      <c r="B864" s="214" t="s">
        <v>619</v>
      </c>
      <c r="C864" s="215" t="s">
        <v>2</v>
      </c>
      <c r="D864" s="216">
        <v>1.49</v>
      </c>
      <c r="E864" s="217"/>
    </row>
    <row r="865" spans="1:5" ht="28.5">
      <c r="A865" s="214">
        <v>49492</v>
      </c>
      <c r="B865" s="214" t="s">
        <v>3582</v>
      </c>
      <c r="C865" s="215" t="s">
        <v>2</v>
      </c>
      <c r="D865" s="216">
        <v>5.7</v>
      </c>
      <c r="E865" s="217"/>
    </row>
    <row r="866" spans="1:5" ht="28.5">
      <c r="A866" s="214">
        <v>49493</v>
      </c>
      <c r="B866" s="214" t="s">
        <v>3583</v>
      </c>
      <c r="C866" s="215" t="s">
        <v>2</v>
      </c>
      <c r="D866" s="216">
        <v>14.34</v>
      </c>
      <c r="E866" s="217"/>
    </row>
    <row r="867" spans="1:5" ht="15">
      <c r="A867" s="213">
        <v>495</v>
      </c>
      <c r="B867" s="351" t="s">
        <v>238</v>
      </c>
      <c r="C867" s="352"/>
      <c r="D867" s="352"/>
      <c r="E867" s="217"/>
    </row>
    <row r="868" spans="1:5" ht="14.25">
      <c r="A868" s="214">
        <v>49502</v>
      </c>
      <c r="B868" s="214" t="s">
        <v>620</v>
      </c>
      <c r="C868" s="215" t="s">
        <v>2</v>
      </c>
      <c r="D868" s="216">
        <v>3.04</v>
      </c>
      <c r="E868" s="217"/>
    </row>
    <row r="869" spans="1:5" ht="14.25">
      <c r="A869" s="214">
        <v>49503</v>
      </c>
      <c r="B869" s="214" t="s">
        <v>621</v>
      </c>
      <c r="C869" s="215" t="s">
        <v>2</v>
      </c>
      <c r="D869" s="216">
        <v>24.56</v>
      </c>
      <c r="E869" s="217"/>
    </row>
    <row r="870" spans="1:5" ht="28.5">
      <c r="A870" s="214">
        <v>49505</v>
      </c>
      <c r="B870" s="214" t="s">
        <v>622</v>
      </c>
      <c r="C870" s="215" t="s">
        <v>2</v>
      </c>
      <c r="D870" s="216">
        <v>4.78</v>
      </c>
      <c r="E870" s="217"/>
    </row>
    <row r="871" spans="1:5" ht="14.25">
      <c r="A871" s="214">
        <v>49507</v>
      </c>
      <c r="B871" s="214" t="s">
        <v>623</v>
      </c>
      <c r="C871" s="215" t="s">
        <v>2</v>
      </c>
      <c r="D871" s="216">
        <v>3.79</v>
      </c>
      <c r="E871" s="217"/>
    </row>
    <row r="872" spans="1:5" ht="28.5">
      <c r="A872" s="214">
        <v>49510</v>
      </c>
      <c r="B872" s="214" t="s">
        <v>624</v>
      </c>
      <c r="C872" s="215" t="s">
        <v>2</v>
      </c>
      <c r="D872" s="216">
        <v>631.61</v>
      </c>
      <c r="E872" s="217"/>
    </row>
    <row r="873" spans="1:5" ht="15">
      <c r="A873" s="214">
        <v>49514</v>
      </c>
      <c r="B873" s="214" t="s">
        <v>625</v>
      </c>
      <c r="C873" s="215" t="s">
        <v>2</v>
      </c>
      <c r="D873" s="216">
        <v>22.79</v>
      </c>
      <c r="E873" s="353"/>
    </row>
    <row r="874" spans="1:5" ht="42.75">
      <c r="A874" s="214">
        <v>49521</v>
      </c>
      <c r="B874" s="214" t="s">
        <v>1813</v>
      </c>
      <c r="C874" s="215" t="s">
        <v>2</v>
      </c>
      <c r="D874" s="216">
        <v>12.76</v>
      </c>
      <c r="E874" s="217"/>
    </row>
    <row r="875" spans="1:5" ht="28.5">
      <c r="A875" s="214">
        <v>49524</v>
      </c>
      <c r="B875" s="214" t="s">
        <v>626</v>
      </c>
      <c r="C875" s="215" t="s">
        <v>1</v>
      </c>
      <c r="D875" s="216">
        <v>25.03</v>
      </c>
      <c r="E875" s="217"/>
    </row>
    <row r="876" spans="1:5" ht="28.5">
      <c r="A876" s="214">
        <v>49537</v>
      </c>
      <c r="B876" s="214" t="s">
        <v>3584</v>
      </c>
      <c r="C876" s="215" t="s">
        <v>2</v>
      </c>
      <c r="D876" s="216">
        <v>15.3</v>
      </c>
      <c r="E876" s="217"/>
    </row>
    <row r="877" spans="1:5" ht="14.25">
      <c r="A877" s="214">
        <v>49565</v>
      </c>
      <c r="B877" s="214" t="s">
        <v>1814</v>
      </c>
      <c r="C877" s="215" t="s">
        <v>2</v>
      </c>
      <c r="D877" s="216">
        <v>23.5</v>
      </c>
      <c r="E877" s="217"/>
    </row>
    <row r="878" spans="1:5" ht="14.25">
      <c r="A878" s="214">
        <v>49566</v>
      </c>
      <c r="B878" s="214" t="s">
        <v>627</v>
      </c>
      <c r="C878" s="215" t="s">
        <v>2</v>
      </c>
      <c r="D878" s="216">
        <v>3.71</v>
      </c>
      <c r="E878" s="217"/>
    </row>
    <row r="879" spans="1:5" ht="14.25">
      <c r="A879" s="214">
        <v>49568</v>
      </c>
      <c r="B879" s="214" t="s">
        <v>628</v>
      </c>
      <c r="C879" s="215" t="s">
        <v>2</v>
      </c>
      <c r="D879" s="216">
        <v>9.36</v>
      </c>
      <c r="E879" s="217"/>
    </row>
    <row r="880" spans="1:5" ht="14.25">
      <c r="A880" s="214">
        <v>49570</v>
      </c>
      <c r="B880" s="214" t="s">
        <v>629</v>
      </c>
      <c r="C880" s="215" t="s">
        <v>2</v>
      </c>
      <c r="D880" s="216">
        <v>7.43</v>
      </c>
      <c r="E880" s="217"/>
    </row>
    <row r="881" spans="1:5" ht="15">
      <c r="A881" s="213">
        <v>496</v>
      </c>
      <c r="B881" s="351" t="s">
        <v>1397</v>
      </c>
      <c r="C881" s="352"/>
      <c r="D881" s="352"/>
      <c r="E881" s="217"/>
    </row>
    <row r="882" spans="1:5" ht="28.5">
      <c r="A882" s="214">
        <v>49606</v>
      </c>
      <c r="B882" s="214" t="s">
        <v>630</v>
      </c>
      <c r="C882" s="215" t="s">
        <v>1</v>
      </c>
      <c r="D882" s="216">
        <v>14.72</v>
      </c>
      <c r="E882" s="353"/>
    </row>
    <row r="883" spans="1:5" ht="28.5">
      <c r="A883" s="214">
        <v>49626</v>
      </c>
      <c r="B883" s="214" t="s">
        <v>6042</v>
      </c>
      <c r="C883" s="215" t="s">
        <v>2</v>
      </c>
      <c r="D883" s="216">
        <v>3.62</v>
      </c>
      <c r="E883" s="217"/>
    </row>
    <row r="884" spans="1:5" ht="28.5">
      <c r="A884" s="214">
        <v>49633</v>
      </c>
      <c r="B884" s="214" t="s">
        <v>3585</v>
      </c>
      <c r="C884" s="215" t="s">
        <v>2</v>
      </c>
      <c r="D884" s="216">
        <v>1.47</v>
      </c>
      <c r="E884" s="217"/>
    </row>
    <row r="885" spans="1:5" ht="28.5">
      <c r="A885" s="214">
        <v>49645</v>
      </c>
      <c r="B885" s="214" t="s">
        <v>631</v>
      </c>
      <c r="C885" s="215" t="s">
        <v>2</v>
      </c>
      <c r="D885" s="216">
        <v>301.16000000000003</v>
      </c>
      <c r="E885" s="217"/>
    </row>
    <row r="886" spans="1:5" ht="28.5">
      <c r="A886" s="214">
        <v>49654</v>
      </c>
      <c r="B886" s="214" t="s">
        <v>632</v>
      </c>
      <c r="C886" s="215" t="s">
        <v>2</v>
      </c>
      <c r="D886" s="216">
        <v>29.6</v>
      </c>
      <c r="E886" s="217"/>
    </row>
    <row r="887" spans="1:5" ht="28.5">
      <c r="A887" s="214">
        <v>49666</v>
      </c>
      <c r="B887" s="214" t="s">
        <v>633</v>
      </c>
      <c r="C887" s="215" t="s">
        <v>1</v>
      </c>
      <c r="D887" s="216">
        <v>19.809999999999999</v>
      </c>
      <c r="E887" s="217"/>
    </row>
    <row r="888" spans="1:5" ht="14.25">
      <c r="A888" s="214">
        <v>49674</v>
      </c>
      <c r="B888" s="214" t="s">
        <v>1815</v>
      </c>
      <c r="C888" s="215" t="s">
        <v>2</v>
      </c>
      <c r="D888" s="216">
        <v>32.840000000000003</v>
      </c>
      <c r="E888" s="217"/>
    </row>
    <row r="889" spans="1:5" ht="14.25">
      <c r="A889" s="214">
        <v>49679</v>
      </c>
      <c r="B889" s="214" t="s">
        <v>3586</v>
      </c>
      <c r="C889" s="215" t="s">
        <v>2</v>
      </c>
      <c r="D889" s="216">
        <v>26.22</v>
      </c>
      <c r="E889" s="217"/>
    </row>
    <row r="890" spans="1:5" ht="14.25">
      <c r="A890" s="214">
        <v>49681</v>
      </c>
      <c r="B890" s="214" t="s">
        <v>634</v>
      </c>
      <c r="C890" s="215" t="s">
        <v>2</v>
      </c>
      <c r="D890" s="216">
        <v>5.08</v>
      </c>
      <c r="E890" s="217"/>
    </row>
    <row r="891" spans="1:5" ht="14.25">
      <c r="A891" s="214">
        <v>49686</v>
      </c>
      <c r="B891" s="214" t="s">
        <v>635</v>
      </c>
      <c r="C891" s="215" t="s">
        <v>2</v>
      </c>
      <c r="D891" s="216">
        <v>69.209999999999994</v>
      </c>
      <c r="E891" s="217"/>
    </row>
    <row r="892" spans="1:5" ht="28.5">
      <c r="A892" s="214">
        <v>49694</v>
      </c>
      <c r="B892" s="214" t="s">
        <v>636</v>
      </c>
      <c r="C892" s="215" t="s">
        <v>2</v>
      </c>
      <c r="D892" s="216">
        <v>36.49</v>
      </c>
      <c r="E892" s="217"/>
    </row>
    <row r="893" spans="1:5" ht="14.25">
      <c r="A893" s="214">
        <v>49695</v>
      </c>
      <c r="B893" s="214" t="s">
        <v>637</v>
      </c>
      <c r="C893" s="215" t="s">
        <v>2</v>
      </c>
      <c r="D893" s="216">
        <v>66.56</v>
      </c>
      <c r="E893" s="217"/>
    </row>
    <row r="894" spans="1:5" ht="14.25">
      <c r="A894" s="214">
        <v>49696</v>
      </c>
      <c r="B894" s="214" t="s">
        <v>638</v>
      </c>
      <c r="C894" s="215" t="s">
        <v>2</v>
      </c>
      <c r="D894" s="216">
        <v>170.47</v>
      </c>
      <c r="E894" s="217"/>
    </row>
    <row r="895" spans="1:5" ht="15">
      <c r="A895" s="213">
        <v>497</v>
      </c>
      <c r="B895" s="351" t="s">
        <v>238</v>
      </c>
      <c r="C895" s="352"/>
      <c r="D895" s="352"/>
      <c r="E895" s="217"/>
    </row>
    <row r="896" spans="1:5" ht="28.5">
      <c r="A896" s="214">
        <v>49709</v>
      </c>
      <c r="B896" s="214" t="s">
        <v>3587</v>
      </c>
      <c r="C896" s="215" t="s">
        <v>2</v>
      </c>
      <c r="D896" s="216">
        <v>6.24</v>
      </c>
      <c r="E896" s="217"/>
    </row>
    <row r="897" spans="1:5" ht="28.5">
      <c r="A897" s="214">
        <v>49729</v>
      </c>
      <c r="B897" s="214" t="s">
        <v>639</v>
      </c>
      <c r="C897" s="215" t="s">
        <v>1</v>
      </c>
      <c r="D897" s="216">
        <v>128.02000000000001</v>
      </c>
      <c r="E897" s="217"/>
    </row>
    <row r="898" spans="1:5" ht="28.5">
      <c r="A898" s="214">
        <v>49774</v>
      </c>
      <c r="B898" s="214" t="s">
        <v>640</v>
      </c>
      <c r="C898" s="215" t="s">
        <v>2</v>
      </c>
      <c r="D898" s="216">
        <v>30.8</v>
      </c>
      <c r="E898" s="217"/>
    </row>
    <row r="899" spans="1:5" ht="28.5">
      <c r="A899" s="214">
        <v>49791</v>
      </c>
      <c r="B899" s="214" t="s">
        <v>641</v>
      </c>
      <c r="C899" s="215" t="s">
        <v>2</v>
      </c>
      <c r="D899" s="216">
        <v>14.48</v>
      </c>
      <c r="E899" s="353"/>
    </row>
    <row r="900" spans="1:5" ht="15">
      <c r="A900" s="213">
        <v>498</v>
      </c>
      <c r="B900" s="351" t="s">
        <v>1426</v>
      </c>
      <c r="C900" s="352"/>
      <c r="D900" s="352"/>
      <c r="E900" s="217"/>
    </row>
    <row r="901" spans="1:5" ht="14.25">
      <c r="A901" s="214">
        <v>49803</v>
      </c>
      <c r="B901" s="214" t="s">
        <v>642</v>
      </c>
      <c r="C901" s="215" t="s">
        <v>2</v>
      </c>
      <c r="D901" s="216">
        <v>4.7699999999999996</v>
      </c>
      <c r="E901" s="217"/>
    </row>
    <row r="902" spans="1:5" ht="28.5">
      <c r="A902" s="214">
        <v>49804</v>
      </c>
      <c r="B902" s="214" t="s">
        <v>643</v>
      </c>
      <c r="C902" s="215" t="s">
        <v>2</v>
      </c>
      <c r="D902" s="216">
        <v>5.59</v>
      </c>
      <c r="E902" s="217"/>
    </row>
    <row r="903" spans="1:5" ht="28.5">
      <c r="A903" s="214">
        <v>49805</v>
      </c>
      <c r="B903" s="214" t="s">
        <v>644</v>
      </c>
      <c r="C903" s="215" t="s">
        <v>2</v>
      </c>
      <c r="D903" s="216">
        <v>8.89</v>
      </c>
      <c r="E903" s="217"/>
    </row>
    <row r="904" spans="1:5" ht="28.5">
      <c r="A904" s="214">
        <v>49806</v>
      </c>
      <c r="B904" s="214" t="s">
        <v>645</v>
      </c>
      <c r="C904" s="215" t="s">
        <v>2</v>
      </c>
      <c r="D904" s="216">
        <v>9.39</v>
      </c>
      <c r="E904" s="217"/>
    </row>
    <row r="905" spans="1:5" ht="28.5">
      <c r="A905" s="214">
        <v>49807</v>
      </c>
      <c r="B905" s="214" t="s">
        <v>646</v>
      </c>
      <c r="C905" s="215" t="s">
        <v>2</v>
      </c>
      <c r="D905" s="216">
        <v>16.77</v>
      </c>
      <c r="E905" s="217"/>
    </row>
    <row r="906" spans="1:5" ht="28.5">
      <c r="A906" s="214">
        <v>49809</v>
      </c>
      <c r="B906" s="214" t="s">
        <v>647</v>
      </c>
      <c r="C906" s="215" t="s">
        <v>2</v>
      </c>
      <c r="D906" s="216">
        <v>25.09</v>
      </c>
      <c r="E906" s="217"/>
    </row>
    <row r="907" spans="1:5" ht="28.5">
      <c r="A907" s="214">
        <v>49811</v>
      </c>
      <c r="B907" s="214" t="s">
        <v>648</v>
      </c>
      <c r="C907" s="215" t="s">
        <v>2</v>
      </c>
      <c r="D907" s="216">
        <v>36.99</v>
      </c>
      <c r="E907" s="217"/>
    </row>
    <row r="908" spans="1:5" ht="28.5">
      <c r="A908" s="214">
        <v>49812</v>
      </c>
      <c r="B908" s="214" t="s">
        <v>649</v>
      </c>
      <c r="C908" s="215" t="s">
        <v>2</v>
      </c>
      <c r="D908" s="216">
        <v>229.25</v>
      </c>
      <c r="E908" s="217"/>
    </row>
    <row r="909" spans="1:5" ht="14.25">
      <c r="A909" s="214">
        <v>49818</v>
      </c>
      <c r="B909" s="214" t="s">
        <v>650</v>
      </c>
      <c r="C909" s="215" t="s">
        <v>2</v>
      </c>
      <c r="D909" s="216">
        <v>1.37</v>
      </c>
      <c r="E909" s="217"/>
    </row>
    <row r="910" spans="1:5" ht="15" customHeight="1">
      <c r="A910" s="214">
        <v>49860</v>
      </c>
      <c r="B910" s="214" t="s">
        <v>651</v>
      </c>
      <c r="C910" s="215" t="s">
        <v>2</v>
      </c>
      <c r="D910" s="216">
        <v>135.37</v>
      </c>
      <c r="E910" s="217"/>
    </row>
    <row r="911" spans="1:5" ht="28.5">
      <c r="A911" s="214">
        <v>49861</v>
      </c>
      <c r="B911" s="214" t="s">
        <v>6043</v>
      </c>
      <c r="C911" s="215" t="s">
        <v>2</v>
      </c>
      <c r="D911" s="216">
        <v>5.87</v>
      </c>
      <c r="E911" s="217"/>
    </row>
    <row r="912" spans="1:5" ht="14.25">
      <c r="A912" s="214">
        <v>49897</v>
      </c>
      <c r="B912" s="214" t="s">
        <v>652</v>
      </c>
      <c r="C912" s="215" t="s">
        <v>2</v>
      </c>
      <c r="D912" s="216">
        <v>56.26</v>
      </c>
      <c r="E912" s="217"/>
    </row>
    <row r="913" spans="1:5" ht="15">
      <c r="A913" s="213">
        <v>499</v>
      </c>
      <c r="B913" s="351" t="s">
        <v>1469</v>
      </c>
      <c r="C913" s="352"/>
      <c r="D913" s="352"/>
      <c r="E913" s="353"/>
    </row>
    <row r="914" spans="1:5" ht="42.75">
      <c r="A914" s="214">
        <v>49905</v>
      </c>
      <c r="B914" s="214" t="s">
        <v>653</v>
      </c>
      <c r="C914" s="215" t="s">
        <v>2</v>
      </c>
      <c r="D914" s="216">
        <v>216.55</v>
      </c>
      <c r="E914" s="217"/>
    </row>
    <row r="915" spans="1:5" ht="28.5">
      <c r="A915" s="214">
        <v>49959</v>
      </c>
      <c r="B915" s="214" t="s">
        <v>654</v>
      </c>
      <c r="C915" s="215" t="s">
        <v>2</v>
      </c>
      <c r="D915" s="216">
        <v>314.95999999999998</v>
      </c>
      <c r="E915" s="217"/>
    </row>
    <row r="916" spans="1:5" ht="30">
      <c r="A916" s="213">
        <v>5</v>
      </c>
      <c r="B916" s="351" t="s">
        <v>1470</v>
      </c>
      <c r="C916" s="352"/>
      <c r="D916" s="352"/>
      <c r="E916" s="217"/>
    </row>
    <row r="917" spans="1:5" ht="15">
      <c r="A917" s="213">
        <v>501</v>
      </c>
      <c r="B917" s="351" t="s">
        <v>1471</v>
      </c>
      <c r="C917" s="352"/>
      <c r="D917" s="352"/>
      <c r="E917" s="217"/>
    </row>
    <row r="918" spans="1:5" ht="28.5">
      <c r="A918" s="214">
        <v>50105</v>
      </c>
      <c r="B918" s="214" t="s">
        <v>3588</v>
      </c>
      <c r="C918" s="215" t="s">
        <v>2</v>
      </c>
      <c r="D918" s="216">
        <v>32.83</v>
      </c>
      <c r="E918" s="353"/>
    </row>
    <row r="919" spans="1:5" ht="28.5">
      <c r="A919" s="214">
        <v>50126</v>
      </c>
      <c r="B919" s="214" t="s">
        <v>3589</v>
      </c>
      <c r="C919" s="215" t="s">
        <v>2</v>
      </c>
      <c r="D919" s="216">
        <v>15.94</v>
      </c>
      <c r="E919" s="217"/>
    </row>
    <row r="920" spans="1:5" ht="28.5">
      <c r="A920" s="214">
        <v>50128</v>
      </c>
      <c r="B920" s="214" t="s">
        <v>655</v>
      </c>
      <c r="C920" s="215" t="s">
        <v>2</v>
      </c>
      <c r="D920" s="216">
        <v>1.18</v>
      </c>
      <c r="E920" s="217"/>
    </row>
    <row r="921" spans="1:5" ht="28.5">
      <c r="A921" s="214">
        <v>50161</v>
      </c>
      <c r="B921" s="214" t="s">
        <v>3590</v>
      </c>
      <c r="C921" s="215" t="s">
        <v>1</v>
      </c>
      <c r="D921" s="216">
        <v>84.62</v>
      </c>
      <c r="E921" s="217"/>
    </row>
    <row r="922" spans="1:5" ht="14.25">
      <c r="A922" s="214">
        <v>50163</v>
      </c>
      <c r="B922" s="214" t="s">
        <v>656</v>
      </c>
      <c r="C922" s="215" t="s">
        <v>2</v>
      </c>
      <c r="D922" s="216">
        <v>4.21</v>
      </c>
      <c r="E922" s="217"/>
    </row>
    <row r="923" spans="1:5" ht="14.25">
      <c r="A923" s="214">
        <v>50164</v>
      </c>
      <c r="B923" s="214" t="s">
        <v>657</v>
      </c>
      <c r="C923" s="215" t="s">
        <v>2</v>
      </c>
      <c r="D923" s="216">
        <v>11.92</v>
      </c>
      <c r="E923" s="217"/>
    </row>
    <row r="924" spans="1:5" ht="28.5">
      <c r="A924" s="214">
        <v>50167</v>
      </c>
      <c r="B924" s="214" t="s">
        <v>3591</v>
      </c>
      <c r="C924" s="215" t="s">
        <v>2</v>
      </c>
      <c r="D924" s="216">
        <v>49</v>
      </c>
      <c r="E924" s="217"/>
    </row>
    <row r="925" spans="1:5" ht="28.5">
      <c r="A925" s="214">
        <v>50187</v>
      </c>
      <c r="B925" s="214" t="s">
        <v>3592</v>
      </c>
      <c r="C925" s="215" t="s">
        <v>1</v>
      </c>
      <c r="D925" s="216">
        <v>42.38</v>
      </c>
      <c r="E925" s="217"/>
    </row>
    <row r="926" spans="1:5" ht="28.5">
      <c r="A926" s="214">
        <v>50188</v>
      </c>
      <c r="B926" s="214" t="s">
        <v>3593</v>
      </c>
      <c r="C926" s="215" t="s">
        <v>2</v>
      </c>
      <c r="D926" s="216">
        <v>23.81</v>
      </c>
      <c r="E926" s="217"/>
    </row>
    <row r="927" spans="1:5" ht="15">
      <c r="A927" s="213">
        <v>510</v>
      </c>
      <c r="B927" s="351" t="s">
        <v>1472</v>
      </c>
      <c r="C927" s="352"/>
      <c r="D927" s="352"/>
      <c r="E927" s="217"/>
    </row>
    <row r="928" spans="1:5" ht="28.5">
      <c r="A928" s="214">
        <v>51008</v>
      </c>
      <c r="B928" s="214" t="s">
        <v>658</v>
      </c>
      <c r="C928" s="215" t="s">
        <v>2</v>
      </c>
      <c r="D928" s="216">
        <v>10.45</v>
      </c>
      <c r="E928" s="217"/>
    </row>
    <row r="929" spans="1:5" ht="14.25">
      <c r="A929" s="214">
        <v>51015</v>
      </c>
      <c r="B929" s="214" t="s">
        <v>659</v>
      </c>
      <c r="C929" s="215" t="s">
        <v>2</v>
      </c>
      <c r="D929" s="216">
        <v>41.84</v>
      </c>
      <c r="E929" s="217"/>
    </row>
    <row r="930" spans="1:5" ht="28.5">
      <c r="A930" s="214">
        <v>51016</v>
      </c>
      <c r="B930" s="214" t="s">
        <v>660</v>
      </c>
      <c r="C930" s="215" t="s">
        <v>2</v>
      </c>
      <c r="D930" s="216">
        <v>28.7</v>
      </c>
      <c r="E930" s="217"/>
    </row>
    <row r="931" spans="1:5" ht="28.5">
      <c r="A931" s="214">
        <v>51033</v>
      </c>
      <c r="B931" s="214" t="s">
        <v>3594</v>
      </c>
      <c r="C931" s="215" t="s">
        <v>2</v>
      </c>
      <c r="D931" s="216">
        <v>30.49</v>
      </c>
      <c r="E931" s="353"/>
    </row>
    <row r="932" spans="1:5" ht="28.5">
      <c r="A932" s="214">
        <v>51046</v>
      </c>
      <c r="B932" s="214" t="s">
        <v>3595</v>
      </c>
      <c r="C932" s="215" t="s">
        <v>2</v>
      </c>
      <c r="D932" s="216">
        <v>18.64</v>
      </c>
      <c r="E932" s="217"/>
    </row>
    <row r="933" spans="1:5" ht="28.5">
      <c r="A933" s="214">
        <v>51048</v>
      </c>
      <c r="B933" s="214" t="s">
        <v>3596</v>
      </c>
      <c r="C933" s="215" t="s">
        <v>2</v>
      </c>
      <c r="D933" s="216">
        <v>17.309999999999999</v>
      </c>
      <c r="E933" s="217"/>
    </row>
    <row r="934" spans="1:5" ht="14.45" customHeight="1">
      <c r="A934" s="214">
        <v>51053</v>
      </c>
      <c r="B934" s="214" t="s">
        <v>3597</v>
      </c>
      <c r="C934" s="215" t="s">
        <v>2</v>
      </c>
      <c r="D934" s="216">
        <v>95.5</v>
      </c>
      <c r="E934" s="353"/>
    </row>
    <row r="935" spans="1:5" ht="28.5">
      <c r="A935" s="214">
        <v>51054</v>
      </c>
      <c r="B935" s="214" t="s">
        <v>3598</v>
      </c>
      <c r="C935" s="215" t="s">
        <v>2</v>
      </c>
      <c r="D935" s="216">
        <v>104.8</v>
      </c>
      <c r="E935" s="353"/>
    </row>
    <row r="936" spans="1:5" ht="15">
      <c r="A936" s="213">
        <v>520</v>
      </c>
      <c r="B936" s="351" t="s">
        <v>3599</v>
      </c>
      <c r="C936" s="352"/>
      <c r="D936" s="352"/>
      <c r="E936" s="217"/>
    </row>
    <row r="937" spans="1:5" ht="28.5">
      <c r="A937" s="214">
        <v>52004</v>
      </c>
      <c r="B937" s="214" t="s">
        <v>3600</v>
      </c>
      <c r="C937" s="215" t="s">
        <v>2</v>
      </c>
      <c r="D937" s="216">
        <v>366.44</v>
      </c>
      <c r="E937" s="217"/>
    </row>
    <row r="938" spans="1:5" ht="14.25">
      <c r="A938" s="214">
        <v>52011</v>
      </c>
      <c r="B938" s="214" t="s">
        <v>3601</v>
      </c>
      <c r="C938" s="215" t="s">
        <v>2</v>
      </c>
      <c r="D938" s="216">
        <v>268.44</v>
      </c>
      <c r="E938" s="217"/>
    </row>
    <row r="939" spans="1:5" ht="85.5">
      <c r="A939" s="214">
        <v>52017</v>
      </c>
      <c r="B939" s="214" t="s">
        <v>3602</v>
      </c>
      <c r="C939" s="215" t="s">
        <v>2</v>
      </c>
      <c r="D939" s="219">
        <v>2052.1999999999998</v>
      </c>
      <c r="E939" s="217"/>
    </row>
    <row r="940" spans="1:5" ht="28.5">
      <c r="A940" s="214">
        <v>52030</v>
      </c>
      <c r="B940" s="214" t="s">
        <v>3603</v>
      </c>
      <c r="C940" s="215" t="s">
        <v>2</v>
      </c>
      <c r="D940" s="216">
        <v>62.72</v>
      </c>
      <c r="E940" s="217"/>
    </row>
    <row r="941" spans="1:5" ht="71.25">
      <c r="A941" s="214">
        <v>52031</v>
      </c>
      <c r="B941" s="214" t="s">
        <v>3604</v>
      </c>
      <c r="C941" s="215" t="s">
        <v>2</v>
      </c>
      <c r="D941" s="216">
        <v>502.74</v>
      </c>
      <c r="E941" s="217"/>
    </row>
    <row r="942" spans="1:5" ht="42.75">
      <c r="A942" s="214">
        <v>52036</v>
      </c>
      <c r="B942" s="214" t="s">
        <v>3605</v>
      </c>
      <c r="C942" s="215" t="s">
        <v>2</v>
      </c>
      <c r="D942" s="216">
        <v>533.63</v>
      </c>
      <c r="E942" s="217"/>
    </row>
    <row r="943" spans="1:5" ht="42.75">
      <c r="A943" s="214">
        <v>52041</v>
      </c>
      <c r="B943" s="214" t="s">
        <v>3606</v>
      </c>
      <c r="C943" s="215" t="s">
        <v>2</v>
      </c>
      <c r="D943" s="216">
        <v>366.44</v>
      </c>
      <c r="E943" s="217"/>
    </row>
    <row r="944" spans="1:5" ht="28.5">
      <c r="A944" s="214">
        <v>52053</v>
      </c>
      <c r="B944" s="214" t="s">
        <v>6061</v>
      </c>
      <c r="C944" s="215" t="s">
        <v>2</v>
      </c>
      <c r="D944" s="216">
        <v>83.08</v>
      </c>
      <c r="E944" s="217"/>
    </row>
    <row r="945" spans="1:5" ht="71.25">
      <c r="A945" s="214">
        <v>52076</v>
      </c>
      <c r="B945" s="214" t="s">
        <v>3607</v>
      </c>
      <c r="C945" s="215" t="s">
        <v>2</v>
      </c>
      <c r="D945" s="216">
        <v>451.06</v>
      </c>
      <c r="E945" s="353"/>
    </row>
    <row r="946" spans="1:5" ht="28.5">
      <c r="A946" s="214">
        <v>52078</v>
      </c>
      <c r="B946" s="214" t="s">
        <v>3608</v>
      </c>
      <c r="C946" s="215" t="s">
        <v>2</v>
      </c>
      <c r="D946" s="216">
        <v>417.62</v>
      </c>
      <c r="E946" s="217"/>
    </row>
    <row r="947" spans="1:5" ht="15">
      <c r="A947" s="213">
        <v>521</v>
      </c>
      <c r="B947" s="351" t="s">
        <v>3609</v>
      </c>
      <c r="C947" s="352"/>
      <c r="D947" s="352"/>
      <c r="E947" s="217"/>
    </row>
    <row r="948" spans="1:5" ht="28.5">
      <c r="A948" s="214">
        <v>52103</v>
      </c>
      <c r="B948" s="214" t="s">
        <v>3610</v>
      </c>
      <c r="C948" s="215" t="s">
        <v>2</v>
      </c>
      <c r="D948" s="219">
        <v>4177.75</v>
      </c>
      <c r="E948" s="217"/>
    </row>
    <row r="949" spans="1:5" ht="28.5">
      <c r="A949" s="214">
        <v>52118</v>
      </c>
      <c r="B949" s="214" t="s">
        <v>3611</v>
      </c>
      <c r="C949" s="215" t="s">
        <v>2</v>
      </c>
      <c r="D949" s="219">
        <v>3641.94</v>
      </c>
      <c r="E949" s="217"/>
    </row>
    <row r="950" spans="1:5" ht="71.25">
      <c r="A950" s="214">
        <v>52121</v>
      </c>
      <c r="B950" s="214" t="s">
        <v>3612</v>
      </c>
      <c r="C950" s="215" t="s">
        <v>2</v>
      </c>
      <c r="D950" s="216">
        <v>634.04</v>
      </c>
      <c r="E950" s="217"/>
    </row>
    <row r="951" spans="1:5" ht="14.25">
      <c r="A951" s="214">
        <v>52123</v>
      </c>
      <c r="B951" s="214" t="s">
        <v>3613</v>
      </c>
      <c r="C951" s="215" t="s">
        <v>2</v>
      </c>
      <c r="D951" s="219">
        <v>1239.98</v>
      </c>
      <c r="E951" s="217"/>
    </row>
    <row r="952" spans="1:5" ht="85.5">
      <c r="A952" s="214">
        <v>52125</v>
      </c>
      <c r="B952" s="214" t="s">
        <v>3614</v>
      </c>
      <c r="C952" s="215" t="s">
        <v>2</v>
      </c>
      <c r="D952" s="219">
        <v>2461.37</v>
      </c>
      <c r="E952" s="217"/>
    </row>
    <row r="953" spans="1:5" ht="42.75">
      <c r="A953" s="214">
        <v>52126</v>
      </c>
      <c r="B953" s="214" t="s">
        <v>3615</v>
      </c>
      <c r="C953" s="215" t="s">
        <v>2</v>
      </c>
      <c r="D953" s="216">
        <v>593.23</v>
      </c>
      <c r="E953" s="217"/>
    </row>
    <row r="954" spans="1:5" ht="85.5">
      <c r="A954" s="214">
        <v>52132</v>
      </c>
      <c r="B954" s="214" t="s">
        <v>3616</v>
      </c>
      <c r="C954" s="215" t="s">
        <v>2</v>
      </c>
      <c r="D954" s="219">
        <v>2183.71</v>
      </c>
      <c r="E954" s="353"/>
    </row>
    <row r="955" spans="1:5" ht="71.25">
      <c r="A955" s="214">
        <v>52150</v>
      </c>
      <c r="B955" s="214" t="s">
        <v>3617</v>
      </c>
      <c r="C955" s="215" t="s">
        <v>2</v>
      </c>
      <c r="D955" s="216">
        <v>807.91</v>
      </c>
      <c r="E955" s="217"/>
    </row>
    <row r="956" spans="1:5" ht="85.5">
      <c r="A956" s="214">
        <v>52164</v>
      </c>
      <c r="B956" s="214" t="s">
        <v>3618</v>
      </c>
      <c r="C956" s="215" t="s">
        <v>2</v>
      </c>
      <c r="D956" s="219">
        <v>2592.85</v>
      </c>
      <c r="E956" s="217"/>
    </row>
    <row r="957" spans="1:5" ht="15">
      <c r="A957" s="213">
        <v>540</v>
      </c>
      <c r="B957" s="351" t="s">
        <v>238</v>
      </c>
      <c r="C957" s="352"/>
      <c r="D957" s="352"/>
      <c r="E957" s="217"/>
    </row>
    <row r="958" spans="1:5" ht="28.5">
      <c r="A958" s="214">
        <v>54003</v>
      </c>
      <c r="B958" s="214" t="s">
        <v>661</v>
      </c>
      <c r="C958" s="215" t="s">
        <v>2</v>
      </c>
      <c r="D958" s="216">
        <v>3.98</v>
      </c>
      <c r="E958" s="217"/>
    </row>
    <row r="959" spans="1:5" ht="28.5">
      <c r="A959" s="214">
        <v>54010</v>
      </c>
      <c r="B959" s="214" t="s">
        <v>662</v>
      </c>
      <c r="C959" s="215" t="s">
        <v>2</v>
      </c>
      <c r="D959" s="216">
        <v>25.62</v>
      </c>
      <c r="E959" s="217"/>
    </row>
    <row r="960" spans="1:5" ht="28.5">
      <c r="A960" s="214">
        <v>54024</v>
      </c>
      <c r="B960" s="214" t="s">
        <v>6062</v>
      </c>
      <c r="C960" s="215" t="s">
        <v>2</v>
      </c>
      <c r="D960" s="216">
        <v>149.63</v>
      </c>
      <c r="E960" s="217"/>
    </row>
    <row r="961" spans="1:5" ht="28.5">
      <c r="A961" s="214">
        <v>54025</v>
      </c>
      <c r="B961" s="214" t="s">
        <v>6063</v>
      </c>
      <c r="C961" s="215" t="s">
        <v>2</v>
      </c>
      <c r="D961" s="216">
        <v>167.18</v>
      </c>
      <c r="E961" s="217"/>
    </row>
    <row r="962" spans="1:5" ht="14.25">
      <c r="A962" s="214">
        <v>54062</v>
      </c>
      <c r="B962" s="214" t="s">
        <v>3619</v>
      </c>
      <c r="C962" s="215" t="s">
        <v>2</v>
      </c>
      <c r="D962" s="216">
        <v>103.88</v>
      </c>
      <c r="E962" s="217"/>
    </row>
    <row r="963" spans="1:5" ht="28.5">
      <c r="A963" s="214">
        <v>54063</v>
      </c>
      <c r="B963" s="214" t="s">
        <v>3620</v>
      </c>
      <c r="C963" s="215" t="s">
        <v>2</v>
      </c>
      <c r="D963" s="216">
        <v>240.66</v>
      </c>
      <c r="E963" s="217"/>
    </row>
    <row r="964" spans="1:5" ht="28.5">
      <c r="A964" s="214">
        <v>54090</v>
      </c>
      <c r="B964" s="214" t="s">
        <v>3621</v>
      </c>
      <c r="C964" s="215" t="s">
        <v>2</v>
      </c>
      <c r="D964" s="219">
        <v>6261.72</v>
      </c>
      <c r="E964" s="217"/>
    </row>
    <row r="965" spans="1:5" ht="15">
      <c r="A965" s="213">
        <v>6</v>
      </c>
      <c r="B965" s="351" t="s">
        <v>1473</v>
      </c>
      <c r="C965" s="352"/>
      <c r="D965" s="352"/>
      <c r="E965" s="353"/>
    </row>
    <row r="966" spans="1:5" ht="15">
      <c r="A966" s="213">
        <v>601</v>
      </c>
      <c r="B966" s="351" t="s">
        <v>1474</v>
      </c>
      <c r="C966" s="352"/>
      <c r="D966" s="352"/>
      <c r="E966" s="217"/>
    </row>
    <row r="967" spans="1:5" ht="28.5">
      <c r="A967" s="214">
        <v>60101</v>
      </c>
      <c r="B967" s="214" t="s">
        <v>6044</v>
      </c>
      <c r="C967" s="215" t="s">
        <v>1</v>
      </c>
      <c r="D967" s="216">
        <v>85.56</v>
      </c>
      <c r="E967" s="217"/>
    </row>
    <row r="968" spans="1:5" ht="28.5">
      <c r="A968" s="214">
        <v>60104</v>
      </c>
      <c r="B968" s="214" t="s">
        <v>6045</v>
      </c>
      <c r="C968" s="215" t="s">
        <v>1</v>
      </c>
      <c r="D968" s="216">
        <v>64.41</v>
      </c>
      <c r="E968" s="217"/>
    </row>
    <row r="969" spans="1:5" ht="15">
      <c r="A969" s="213">
        <v>602</v>
      </c>
      <c r="B969" s="351" t="s">
        <v>1475</v>
      </c>
      <c r="C969" s="352"/>
      <c r="D969" s="352"/>
      <c r="E969" s="217"/>
    </row>
    <row r="970" spans="1:5" ht="14.25">
      <c r="A970" s="214">
        <v>60241</v>
      </c>
      <c r="B970" s="214" t="s">
        <v>663</v>
      </c>
      <c r="C970" s="215" t="s">
        <v>2</v>
      </c>
      <c r="D970" s="216">
        <v>26.14</v>
      </c>
      <c r="E970" s="217"/>
    </row>
    <row r="971" spans="1:5" ht="14.25">
      <c r="A971" s="214">
        <v>60242</v>
      </c>
      <c r="B971" s="214" t="s">
        <v>664</v>
      </c>
      <c r="C971" s="215" t="s">
        <v>2</v>
      </c>
      <c r="D971" s="216">
        <v>53.48</v>
      </c>
      <c r="E971" s="217"/>
    </row>
    <row r="972" spans="1:5" ht="15" customHeight="1">
      <c r="A972" s="214">
        <v>60243</v>
      </c>
      <c r="B972" s="214" t="s">
        <v>665</v>
      </c>
      <c r="C972" s="215" t="s">
        <v>2</v>
      </c>
      <c r="D972" s="216">
        <v>108.68</v>
      </c>
      <c r="E972" s="217"/>
    </row>
    <row r="973" spans="1:5" ht="15">
      <c r="A973" s="213">
        <v>604</v>
      </c>
      <c r="B973" s="351" t="s">
        <v>1476</v>
      </c>
      <c r="C973" s="352"/>
      <c r="D973" s="352"/>
      <c r="E973" s="217"/>
    </row>
    <row r="974" spans="1:5" ht="14.25">
      <c r="A974" s="214">
        <v>60406</v>
      </c>
      <c r="B974" s="214" t="s">
        <v>666</v>
      </c>
      <c r="C974" s="215" t="s">
        <v>2</v>
      </c>
      <c r="D974" s="216">
        <v>182.93</v>
      </c>
      <c r="E974" s="217"/>
    </row>
    <row r="975" spans="1:5" ht="28.5">
      <c r="A975" s="214">
        <v>60443</v>
      </c>
      <c r="B975" s="214" t="s">
        <v>667</v>
      </c>
      <c r="C975" s="215" t="s">
        <v>2</v>
      </c>
      <c r="D975" s="216">
        <v>37.880000000000003</v>
      </c>
      <c r="E975" s="353"/>
    </row>
    <row r="976" spans="1:5" ht="15">
      <c r="A976" s="213">
        <v>605</v>
      </c>
      <c r="B976" s="351" t="s">
        <v>1476</v>
      </c>
      <c r="C976" s="352"/>
      <c r="D976" s="352"/>
      <c r="E976" s="217"/>
    </row>
    <row r="977" spans="1:5" ht="28.5">
      <c r="A977" s="214">
        <v>60501</v>
      </c>
      <c r="B977" s="214" t="s">
        <v>668</v>
      </c>
      <c r="C977" s="215" t="s">
        <v>1</v>
      </c>
      <c r="D977" s="216">
        <v>22.91</v>
      </c>
      <c r="E977" s="217"/>
    </row>
    <row r="978" spans="1:5" ht="28.5">
      <c r="A978" s="214">
        <v>60502</v>
      </c>
      <c r="B978" s="214" t="s">
        <v>669</v>
      </c>
      <c r="C978" s="215" t="s">
        <v>1</v>
      </c>
      <c r="D978" s="216">
        <v>29.67</v>
      </c>
      <c r="E978" s="217"/>
    </row>
    <row r="979" spans="1:5" ht="28.5">
      <c r="A979" s="214">
        <v>60503</v>
      </c>
      <c r="B979" s="214" t="s">
        <v>670</v>
      </c>
      <c r="C979" s="215" t="s">
        <v>1</v>
      </c>
      <c r="D979" s="216">
        <v>41.61</v>
      </c>
      <c r="E979" s="217"/>
    </row>
    <row r="980" spans="1:5" ht="28.5">
      <c r="A980" s="214">
        <v>60504</v>
      </c>
      <c r="B980" s="214" t="s">
        <v>671</v>
      </c>
      <c r="C980" s="215" t="s">
        <v>1</v>
      </c>
      <c r="D980" s="216">
        <v>52.08</v>
      </c>
      <c r="E980" s="217"/>
    </row>
    <row r="981" spans="1:5" ht="28.5">
      <c r="A981" s="214">
        <v>60505</v>
      </c>
      <c r="B981" s="214" t="s">
        <v>672</v>
      </c>
      <c r="C981" s="215" t="s">
        <v>1</v>
      </c>
      <c r="D981" s="216">
        <v>68.099999999999994</v>
      </c>
      <c r="E981" s="217"/>
    </row>
    <row r="982" spans="1:5" ht="28.5">
      <c r="A982" s="214">
        <v>60506</v>
      </c>
      <c r="B982" s="214" t="s">
        <v>673</v>
      </c>
      <c r="C982" s="215" t="s">
        <v>1</v>
      </c>
      <c r="D982" s="216">
        <v>88.02</v>
      </c>
      <c r="E982" s="217"/>
    </row>
    <row r="983" spans="1:5" ht="28.5">
      <c r="A983" s="214">
        <v>60507</v>
      </c>
      <c r="B983" s="214" t="s">
        <v>674</v>
      </c>
      <c r="C983" s="215" t="s">
        <v>1</v>
      </c>
      <c r="D983" s="216">
        <v>123.83</v>
      </c>
      <c r="E983" s="353"/>
    </row>
    <row r="984" spans="1:5" ht="28.5">
      <c r="A984" s="214">
        <v>60508</v>
      </c>
      <c r="B984" s="214" t="s">
        <v>675</v>
      </c>
      <c r="C984" s="215" t="s">
        <v>1</v>
      </c>
      <c r="D984" s="216">
        <v>143.06</v>
      </c>
      <c r="E984" s="353"/>
    </row>
    <row r="985" spans="1:5" ht="28.5">
      <c r="A985" s="214">
        <v>60509</v>
      </c>
      <c r="B985" s="214" t="s">
        <v>676</v>
      </c>
      <c r="C985" s="215" t="s">
        <v>1</v>
      </c>
      <c r="D985" s="216">
        <v>208.6</v>
      </c>
      <c r="E985" s="217"/>
    </row>
    <row r="986" spans="1:5" ht="14.25">
      <c r="A986" s="214">
        <v>60517</v>
      </c>
      <c r="B986" s="214" t="s">
        <v>3622</v>
      </c>
      <c r="C986" s="215" t="s">
        <v>2</v>
      </c>
      <c r="D986" s="216">
        <v>49.13</v>
      </c>
      <c r="E986" s="217"/>
    </row>
    <row r="987" spans="1:5" ht="28.5">
      <c r="A987" s="214">
        <v>60518</v>
      </c>
      <c r="B987" s="214" t="s">
        <v>3623</v>
      </c>
      <c r="C987" s="215" t="s">
        <v>2</v>
      </c>
      <c r="D987" s="216">
        <v>84.41</v>
      </c>
      <c r="E987" s="353"/>
    </row>
    <row r="988" spans="1:5" ht="14.25">
      <c r="A988" s="214">
        <v>60519</v>
      </c>
      <c r="B988" s="214" t="s">
        <v>3624</v>
      </c>
      <c r="C988" s="215" t="s">
        <v>2</v>
      </c>
      <c r="D988" s="216">
        <v>147.28</v>
      </c>
      <c r="E988" s="217"/>
    </row>
    <row r="989" spans="1:5" ht="28.5">
      <c r="A989" s="214">
        <v>60528</v>
      </c>
      <c r="B989" s="214" t="s">
        <v>3625</v>
      </c>
      <c r="C989" s="215" t="s">
        <v>2</v>
      </c>
      <c r="D989" s="216">
        <v>33.92</v>
      </c>
      <c r="E989" s="217"/>
    </row>
    <row r="990" spans="1:5" ht="28.5">
      <c r="A990" s="214">
        <v>60545</v>
      </c>
      <c r="B990" s="214" t="s">
        <v>3626</v>
      </c>
      <c r="C990" s="215" t="s">
        <v>2</v>
      </c>
      <c r="D990" s="216">
        <v>108.28</v>
      </c>
      <c r="E990" s="217"/>
    </row>
    <row r="991" spans="1:5" ht="28.5">
      <c r="A991" s="214">
        <v>60546</v>
      </c>
      <c r="B991" s="214" t="s">
        <v>3627</v>
      </c>
      <c r="C991" s="215" t="s">
        <v>2</v>
      </c>
      <c r="D991" s="216">
        <v>62.79</v>
      </c>
      <c r="E991" s="353"/>
    </row>
    <row r="992" spans="1:5" ht="28.5">
      <c r="A992" s="214">
        <v>60585</v>
      </c>
      <c r="B992" s="214" t="s">
        <v>3628</v>
      </c>
      <c r="C992" s="215" t="s">
        <v>2</v>
      </c>
      <c r="D992" s="216">
        <v>36.15</v>
      </c>
      <c r="E992" s="217"/>
    </row>
    <row r="993" spans="1:5" ht="28.5">
      <c r="A993" s="214">
        <v>60596</v>
      </c>
      <c r="B993" s="214" t="s">
        <v>3629</v>
      </c>
      <c r="C993" s="215" t="s">
        <v>2</v>
      </c>
      <c r="D993" s="216">
        <v>126.58</v>
      </c>
      <c r="E993" s="217"/>
    </row>
    <row r="994" spans="1:5" ht="28.5">
      <c r="A994" s="214">
        <v>60598</v>
      </c>
      <c r="B994" s="214" t="s">
        <v>3630</v>
      </c>
      <c r="C994" s="215" t="s">
        <v>2</v>
      </c>
      <c r="D994" s="216">
        <v>64.2</v>
      </c>
      <c r="E994" s="353"/>
    </row>
    <row r="995" spans="1:5" ht="15">
      <c r="A995" s="213">
        <v>607</v>
      </c>
      <c r="B995" s="351" t="s">
        <v>1476</v>
      </c>
      <c r="C995" s="352"/>
      <c r="D995" s="352"/>
      <c r="E995" s="217"/>
    </row>
    <row r="996" spans="1:5" ht="28.5">
      <c r="A996" s="214">
        <v>60712</v>
      </c>
      <c r="B996" s="214" t="s">
        <v>3631</v>
      </c>
      <c r="C996" s="215" t="s">
        <v>2</v>
      </c>
      <c r="D996" s="216">
        <v>221.95</v>
      </c>
      <c r="E996" s="217"/>
    </row>
    <row r="997" spans="1:5" ht="28.5">
      <c r="A997" s="214">
        <v>60719</v>
      </c>
      <c r="B997" s="214" t="s">
        <v>3632</v>
      </c>
      <c r="C997" s="215" t="s">
        <v>2</v>
      </c>
      <c r="D997" s="216">
        <v>224.33</v>
      </c>
      <c r="E997" s="217"/>
    </row>
    <row r="998" spans="1:5" ht="15">
      <c r="A998" s="213">
        <v>609</v>
      </c>
      <c r="B998" s="351" t="s">
        <v>3633</v>
      </c>
      <c r="C998" s="352"/>
      <c r="D998" s="352"/>
      <c r="E998" s="217"/>
    </row>
    <row r="999" spans="1:5" ht="14.25">
      <c r="A999" s="214">
        <v>60906</v>
      </c>
      <c r="B999" s="214" t="s">
        <v>3634</v>
      </c>
      <c r="C999" s="215" t="s">
        <v>2</v>
      </c>
      <c r="D999" s="216">
        <v>292.88</v>
      </c>
      <c r="E999" s="217"/>
    </row>
    <row r="1000" spans="1:5" ht="15">
      <c r="A1000" s="213">
        <v>610</v>
      </c>
      <c r="B1000" s="351" t="s">
        <v>1477</v>
      </c>
      <c r="C1000" s="352"/>
      <c r="D1000" s="352"/>
      <c r="E1000" s="217"/>
    </row>
    <row r="1001" spans="1:5" ht="28.5">
      <c r="A1001" s="214">
        <v>61004</v>
      </c>
      <c r="B1001" s="214" t="s">
        <v>6046</v>
      </c>
      <c r="C1001" s="215" t="s">
        <v>1</v>
      </c>
      <c r="D1001" s="216">
        <v>611.61</v>
      </c>
      <c r="E1001" s="217"/>
    </row>
    <row r="1002" spans="1:5" ht="15">
      <c r="A1002" s="213">
        <v>621</v>
      </c>
      <c r="B1002" s="351" t="s">
        <v>1478</v>
      </c>
      <c r="C1002" s="352"/>
      <c r="D1002" s="352"/>
      <c r="E1002" s="217"/>
    </row>
    <row r="1003" spans="1:5" ht="28.5">
      <c r="A1003" s="214">
        <v>62101</v>
      </c>
      <c r="B1003" s="214" t="s">
        <v>677</v>
      </c>
      <c r="C1003" s="215" t="s">
        <v>2</v>
      </c>
      <c r="D1003" s="216">
        <v>14.3</v>
      </c>
      <c r="E1003" s="217"/>
    </row>
    <row r="1004" spans="1:5" ht="28.5">
      <c r="A1004" s="214">
        <v>62102</v>
      </c>
      <c r="B1004" s="214" t="s">
        <v>678</v>
      </c>
      <c r="C1004" s="215" t="s">
        <v>2</v>
      </c>
      <c r="D1004" s="216">
        <v>17.32</v>
      </c>
      <c r="E1004" s="217"/>
    </row>
    <row r="1005" spans="1:5" ht="28.5">
      <c r="A1005" s="214">
        <v>62103</v>
      </c>
      <c r="B1005" s="214" t="s">
        <v>679</v>
      </c>
      <c r="C1005" s="215" t="s">
        <v>2</v>
      </c>
      <c r="D1005" s="216">
        <v>25.04</v>
      </c>
      <c r="E1005" s="217"/>
    </row>
    <row r="1006" spans="1:5" ht="28.5">
      <c r="A1006" s="214">
        <v>62104</v>
      </c>
      <c r="B1006" s="214" t="s">
        <v>680</v>
      </c>
      <c r="C1006" s="215" t="s">
        <v>2</v>
      </c>
      <c r="D1006" s="216">
        <v>26.95</v>
      </c>
      <c r="E1006" s="217"/>
    </row>
    <row r="1007" spans="1:5" ht="28.5">
      <c r="A1007" s="214">
        <v>62105</v>
      </c>
      <c r="B1007" s="214" t="s">
        <v>681</v>
      </c>
      <c r="C1007" s="215" t="s">
        <v>2</v>
      </c>
      <c r="D1007" s="216">
        <v>34.909999999999997</v>
      </c>
      <c r="E1007" s="217"/>
    </row>
    <row r="1008" spans="1:5" ht="28.5">
      <c r="A1008" s="214">
        <v>62106</v>
      </c>
      <c r="B1008" s="214" t="s">
        <v>682</v>
      </c>
      <c r="C1008" s="215" t="s">
        <v>2</v>
      </c>
      <c r="D1008" s="216">
        <v>49.21</v>
      </c>
      <c r="E1008" s="217"/>
    </row>
    <row r="1009" spans="1:5" ht="28.5">
      <c r="A1009" s="214">
        <v>62107</v>
      </c>
      <c r="B1009" s="214" t="s">
        <v>683</v>
      </c>
      <c r="C1009" s="215" t="s">
        <v>2</v>
      </c>
      <c r="D1009" s="216">
        <v>315.51</v>
      </c>
      <c r="E1009" s="217"/>
    </row>
    <row r="1010" spans="1:5" ht="28.5">
      <c r="A1010" s="214">
        <v>62111</v>
      </c>
      <c r="B1010" s="214" t="s">
        <v>684</v>
      </c>
      <c r="C1010" s="215" t="s">
        <v>2</v>
      </c>
      <c r="D1010" s="216">
        <v>1.1499999999999999</v>
      </c>
      <c r="E1010" s="217"/>
    </row>
    <row r="1011" spans="1:5" ht="28.5">
      <c r="A1011" s="214">
        <v>62112</v>
      </c>
      <c r="B1011" s="214" t="s">
        <v>685</v>
      </c>
      <c r="C1011" s="215" t="s">
        <v>2</v>
      </c>
      <c r="D1011" s="216">
        <v>2.37</v>
      </c>
      <c r="E1011" s="217"/>
    </row>
    <row r="1012" spans="1:5" ht="28.5">
      <c r="A1012" s="214">
        <v>62116</v>
      </c>
      <c r="B1012" s="214" t="s">
        <v>686</v>
      </c>
      <c r="C1012" s="215" t="s">
        <v>2</v>
      </c>
      <c r="D1012" s="216">
        <v>6.14</v>
      </c>
      <c r="E1012" s="217"/>
    </row>
    <row r="1013" spans="1:5" ht="28.5">
      <c r="A1013" s="214">
        <v>62122</v>
      </c>
      <c r="B1013" s="214" t="s">
        <v>687</v>
      </c>
      <c r="C1013" s="215" t="s">
        <v>2</v>
      </c>
      <c r="D1013" s="216">
        <v>1.3</v>
      </c>
      <c r="E1013" s="353"/>
    </row>
    <row r="1014" spans="1:5" ht="28.5">
      <c r="A1014" s="214">
        <v>62129</v>
      </c>
      <c r="B1014" s="214" t="s">
        <v>688</v>
      </c>
      <c r="C1014" s="215" t="s">
        <v>2</v>
      </c>
      <c r="D1014" s="216">
        <v>6.95</v>
      </c>
      <c r="E1014" s="217"/>
    </row>
    <row r="1015" spans="1:5" ht="28.5">
      <c r="A1015" s="214">
        <v>62187</v>
      </c>
      <c r="B1015" s="214" t="s">
        <v>689</v>
      </c>
      <c r="C1015" s="215" t="s">
        <v>2</v>
      </c>
      <c r="D1015" s="216">
        <v>6.42</v>
      </c>
      <c r="E1015" s="217"/>
    </row>
    <row r="1016" spans="1:5" ht="15">
      <c r="A1016" s="213">
        <v>623</v>
      </c>
      <c r="B1016" s="351" t="s">
        <v>1479</v>
      </c>
      <c r="C1016" s="352"/>
      <c r="D1016" s="352"/>
      <c r="E1016" s="353"/>
    </row>
    <row r="1017" spans="1:5" ht="28.5">
      <c r="A1017" s="214">
        <v>62319</v>
      </c>
      <c r="B1017" s="214" t="s">
        <v>690</v>
      </c>
      <c r="C1017" s="215" t="s">
        <v>2</v>
      </c>
      <c r="D1017" s="216">
        <v>4.7699999999999996</v>
      </c>
      <c r="E1017" s="217"/>
    </row>
    <row r="1018" spans="1:5" ht="28.5">
      <c r="A1018" s="214">
        <v>62321</v>
      </c>
      <c r="B1018" s="214" t="s">
        <v>691</v>
      </c>
      <c r="C1018" s="215" t="s">
        <v>2</v>
      </c>
      <c r="D1018" s="216">
        <v>4.09</v>
      </c>
      <c r="E1018" s="353"/>
    </row>
    <row r="1019" spans="1:5" ht="14.25">
      <c r="A1019" s="214">
        <v>62324</v>
      </c>
      <c r="B1019" s="214" t="s">
        <v>692</v>
      </c>
      <c r="C1019" s="215" t="s">
        <v>2</v>
      </c>
      <c r="D1019" s="216">
        <v>2.58</v>
      </c>
      <c r="E1019" s="217"/>
    </row>
    <row r="1020" spans="1:5" ht="42.75">
      <c r="A1020" s="214">
        <v>62375</v>
      </c>
      <c r="B1020" s="214" t="s">
        <v>1480</v>
      </c>
      <c r="C1020" s="215" t="s">
        <v>1</v>
      </c>
      <c r="D1020" s="216">
        <v>89.87</v>
      </c>
      <c r="E1020" s="353"/>
    </row>
    <row r="1021" spans="1:5" ht="15">
      <c r="A1021" s="213">
        <v>624</v>
      </c>
      <c r="B1021" s="351" t="s">
        <v>1481</v>
      </c>
      <c r="C1021" s="352"/>
      <c r="D1021" s="352"/>
      <c r="E1021" s="217"/>
    </row>
    <row r="1022" spans="1:5" ht="28.5">
      <c r="A1022" s="214">
        <v>62419</v>
      </c>
      <c r="B1022" s="214" t="s">
        <v>693</v>
      </c>
      <c r="C1022" s="215" t="s">
        <v>1</v>
      </c>
      <c r="D1022" s="216">
        <v>63.53</v>
      </c>
      <c r="E1022" s="217"/>
    </row>
    <row r="1023" spans="1:5" ht="14.25">
      <c r="A1023" s="214">
        <v>62420</v>
      </c>
      <c r="B1023" s="214" t="s">
        <v>694</v>
      </c>
      <c r="C1023" s="215" t="s">
        <v>2</v>
      </c>
      <c r="D1023" s="216">
        <v>6</v>
      </c>
      <c r="E1023" s="217"/>
    </row>
    <row r="1024" spans="1:5" ht="14.25">
      <c r="A1024" s="214">
        <v>62423</v>
      </c>
      <c r="B1024" s="214" t="s">
        <v>695</v>
      </c>
      <c r="C1024" s="215" t="s">
        <v>2</v>
      </c>
      <c r="D1024" s="216">
        <v>27.44</v>
      </c>
      <c r="E1024" s="217"/>
    </row>
    <row r="1025" spans="1:5" ht="14.25">
      <c r="A1025" s="214">
        <v>62430</v>
      </c>
      <c r="B1025" s="214" t="s">
        <v>696</v>
      </c>
      <c r="C1025" s="215" t="s">
        <v>2</v>
      </c>
      <c r="D1025" s="216">
        <v>58.11</v>
      </c>
      <c r="E1025" s="217"/>
    </row>
    <row r="1026" spans="1:5" ht="14.25">
      <c r="A1026" s="214">
        <v>62440</v>
      </c>
      <c r="B1026" s="214" t="s">
        <v>697</v>
      </c>
      <c r="C1026" s="215" t="s">
        <v>2</v>
      </c>
      <c r="D1026" s="216">
        <v>26.74</v>
      </c>
      <c r="E1026" s="217"/>
    </row>
    <row r="1027" spans="1:5" ht="14.25">
      <c r="A1027" s="214">
        <v>62472</v>
      </c>
      <c r="B1027" s="214" t="s">
        <v>698</v>
      </c>
      <c r="C1027" s="215" t="s">
        <v>2</v>
      </c>
      <c r="D1027" s="216">
        <v>19.3</v>
      </c>
      <c r="E1027" s="217"/>
    </row>
    <row r="1028" spans="1:5" ht="14.25">
      <c r="A1028" s="214">
        <v>62482</v>
      </c>
      <c r="B1028" s="214" t="s">
        <v>699</v>
      </c>
      <c r="C1028" s="215" t="s">
        <v>2</v>
      </c>
      <c r="D1028" s="216">
        <v>70.94</v>
      </c>
      <c r="E1028" s="217"/>
    </row>
    <row r="1029" spans="1:5" ht="30">
      <c r="A1029" s="213">
        <v>625</v>
      </c>
      <c r="B1029" s="351" t="s">
        <v>1482</v>
      </c>
      <c r="C1029" s="352"/>
      <c r="D1029" s="352"/>
      <c r="E1029" s="217"/>
    </row>
    <row r="1030" spans="1:5" ht="42.75">
      <c r="A1030" s="214">
        <v>62501</v>
      </c>
      <c r="B1030" s="214" t="s">
        <v>1483</v>
      </c>
      <c r="C1030" s="215" t="s">
        <v>1</v>
      </c>
      <c r="D1030" s="216">
        <v>3.82</v>
      </c>
      <c r="E1030" s="217"/>
    </row>
    <row r="1031" spans="1:5" ht="42.75">
      <c r="A1031" s="214">
        <v>62502</v>
      </c>
      <c r="B1031" s="214" t="s">
        <v>1484</v>
      </c>
      <c r="C1031" s="215" t="s">
        <v>1</v>
      </c>
      <c r="D1031" s="216">
        <v>4.43</v>
      </c>
      <c r="E1031" s="217"/>
    </row>
    <row r="1032" spans="1:5" ht="42.75">
      <c r="A1032" s="214">
        <v>62503</v>
      </c>
      <c r="B1032" s="214" t="s">
        <v>1485</v>
      </c>
      <c r="C1032" s="215" t="s">
        <v>1</v>
      </c>
      <c r="D1032" s="216">
        <v>9.41</v>
      </c>
      <c r="E1032" s="217"/>
    </row>
    <row r="1033" spans="1:5" ht="42.75">
      <c r="A1033" s="214">
        <v>62504</v>
      </c>
      <c r="B1033" s="214" t="s">
        <v>1486</v>
      </c>
      <c r="C1033" s="215" t="s">
        <v>1</v>
      </c>
      <c r="D1033" s="216">
        <v>14</v>
      </c>
      <c r="E1033" s="217"/>
    </row>
    <row r="1034" spans="1:5" ht="42.75">
      <c r="A1034" s="214">
        <v>62505</v>
      </c>
      <c r="B1034" s="214" t="s">
        <v>1487</v>
      </c>
      <c r="C1034" s="215" t="s">
        <v>1</v>
      </c>
      <c r="D1034" s="216">
        <v>17.170000000000002</v>
      </c>
      <c r="E1034" s="353"/>
    </row>
    <row r="1035" spans="1:5" ht="42.75">
      <c r="A1035" s="214">
        <v>62506</v>
      </c>
      <c r="B1035" s="214" t="s">
        <v>1488</v>
      </c>
      <c r="C1035" s="215" t="s">
        <v>1</v>
      </c>
      <c r="D1035" s="216">
        <v>31.91</v>
      </c>
      <c r="E1035" s="217"/>
    </row>
    <row r="1036" spans="1:5" ht="42.75">
      <c r="A1036" s="214">
        <v>62507</v>
      </c>
      <c r="B1036" s="214" t="s">
        <v>1489</v>
      </c>
      <c r="C1036" s="215" t="s">
        <v>1</v>
      </c>
      <c r="D1036" s="216">
        <v>52.78</v>
      </c>
      <c r="E1036" s="217"/>
    </row>
    <row r="1037" spans="1:5" ht="42.75">
      <c r="A1037" s="214">
        <v>62508</v>
      </c>
      <c r="B1037" s="214" t="s">
        <v>1490</v>
      </c>
      <c r="C1037" s="215" t="s">
        <v>1</v>
      </c>
      <c r="D1037" s="216">
        <v>77.61</v>
      </c>
      <c r="E1037" s="217"/>
    </row>
    <row r="1038" spans="1:5" ht="14.25">
      <c r="A1038" s="214">
        <v>62511</v>
      </c>
      <c r="B1038" s="214" t="s">
        <v>700</v>
      </c>
      <c r="C1038" s="215" t="s">
        <v>2</v>
      </c>
      <c r="D1038" s="216">
        <v>1.05</v>
      </c>
      <c r="E1038" s="217"/>
    </row>
    <row r="1039" spans="1:5" ht="15">
      <c r="A1039" s="214">
        <v>62512</v>
      </c>
      <c r="B1039" s="214" t="s">
        <v>701</v>
      </c>
      <c r="C1039" s="215" t="s">
        <v>2</v>
      </c>
      <c r="D1039" s="216">
        <v>3.23</v>
      </c>
      <c r="E1039" s="353"/>
    </row>
    <row r="1040" spans="1:5" ht="14.25">
      <c r="A1040" s="214">
        <v>62514</v>
      </c>
      <c r="B1040" s="214" t="s">
        <v>702</v>
      </c>
      <c r="C1040" s="215" t="s">
        <v>2</v>
      </c>
      <c r="D1040" s="216">
        <v>6.6</v>
      </c>
      <c r="E1040" s="217"/>
    </row>
    <row r="1041" spans="1:5" ht="14.25">
      <c r="A1041" s="214">
        <v>62520</v>
      </c>
      <c r="B1041" s="214" t="s">
        <v>703</v>
      </c>
      <c r="C1041" s="215" t="s">
        <v>2</v>
      </c>
      <c r="D1041" s="216">
        <v>1.62</v>
      </c>
      <c r="E1041" s="217"/>
    </row>
    <row r="1042" spans="1:5" ht="14.25">
      <c r="A1042" s="214">
        <v>62521</v>
      </c>
      <c r="B1042" s="214" t="s">
        <v>704</v>
      </c>
      <c r="C1042" s="215" t="s">
        <v>2</v>
      </c>
      <c r="D1042" s="216">
        <v>4.93</v>
      </c>
      <c r="E1042" s="217"/>
    </row>
    <row r="1043" spans="1:5" ht="42.75">
      <c r="A1043" s="214">
        <v>62530</v>
      </c>
      <c r="B1043" s="214" t="s">
        <v>1491</v>
      </c>
      <c r="C1043" s="215" t="s">
        <v>1</v>
      </c>
      <c r="D1043" s="216">
        <v>6.73</v>
      </c>
      <c r="E1043" s="217"/>
    </row>
    <row r="1044" spans="1:5" ht="42.75">
      <c r="A1044" s="214">
        <v>62531</v>
      </c>
      <c r="B1044" s="214" t="s">
        <v>1492</v>
      </c>
      <c r="C1044" s="215" t="s">
        <v>1</v>
      </c>
      <c r="D1044" s="216">
        <v>10.71</v>
      </c>
      <c r="E1044" s="217"/>
    </row>
    <row r="1045" spans="1:5" ht="42.75">
      <c r="A1045" s="214">
        <v>62532</v>
      </c>
      <c r="B1045" s="214" t="s">
        <v>1493</v>
      </c>
      <c r="C1045" s="215" t="s">
        <v>1</v>
      </c>
      <c r="D1045" s="216">
        <v>18.7</v>
      </c>
      <c r="E1045" s="217"/>
    </row>
    <row r="1046" spans="1:5" ht="42.75">
      <c r="A1046" s="214">
        <v>62533</v>
      </c>
      <c r="B1046" s="214" t="s">
        <v>1494</v>
      </c>
      <c r="C1046" s="215" t="s">
        <v>1</v>
      </c>
      <c r="D1046" s="216">
        <v>20.05</v>
      </c>
      <c r="E1046" s="217"/>
    </row>
    <row r="1047" spans="1:5" ht="14.45" customHeight="1">
      <c r="A1047" s="214">
        <v>62534</v>
      </c>
      <c r="B1047" s="214" t="s">
        <v>1495</v>
      </c>
      <c r="C1047" s="215" t="s">
        <v>1</v>
      </c>
      <c r="D1047" s="216">
        <v>50.89</v>
      </c>
      <c r="E1047" s="353"/>
    </row>
    <row r="1048" spans="1:5" ht="42.75">
      <c r="A1048" s="214">
        <v>62535</v>
      </c>
      <c r="B1048" s="214" t="s">
        <v>1496</v>
      </c>
      <c r="C1048" s="215" t="s">
        <v>1</v>
      </c>
      <c r="D1048" s="216">
        <v>83.88</v>
      </c>
      <c r="E1048" s="217"/>
    </row>
    <row r="1049" spans="1:5" ht="14.25">
      <c r="A1049" s="214">
        <v>62536</v>
      </c>
      <c r="B1049" s="214" t="s">
        <v>705</v>
      </c>
      <c r="C1049" s="215" t="s">
        <v>2</v>
      </c>
      <c r="D1049" s="216">
        <v>2.92</v>
      </c>
      <c r="E1049" s="217"/>
    </row>
    <row r="1050" spans="1:5" ht="14.25">
      <c r="A1050" s="214">
        <v>62540</v>
      </c>
      <c r="B1050" s="214" t="s">
        <v>706</v>
      </c>
      <c r="C1050" s="215" t="s">
        <v>2</v>
      </c>
      <c r="D1050" s="216">
        <v>2.52</v>
      </c>
      <c r="E1050" s="217"/>
    </row>
    <row r="1051" spans="1:5" ht="14.25">
      <c r="A1051" s="214">
        <v>62542</v>
      </c>
      <c r="B1051" s="214" t="s">
        <v>707</v>
      </c>
      <c r="C1051" s="215" t="s">
        <v>2</v>
      </c>
      <c r="D1051" s="216">
        <v>8.1</v>
      </c>
      <c r="E1051" s="217"/>
    </row>
    <row r="1052" spans="1:5" ht="14.25">
      <c r="A1052" s="214">
        <v>62543</v>
      </c>
      <c r="B1052" s="214" t="s">
        <v>708</v>
      </c>
      <c r="C1052" s="215" t="s">
        <v>2</v>
      </c>
      <c r="D1052" s="216">
        <v>10.09</v>
      </c>
      <c r="E1052" s="217"/>
    </row>
    <row r="1053" spans="1:5" ht="28.5">
      <c r="A1053" s="214">
        <v>62544</v>
      </c>
      <c r="B1053" s="214" t="s">
        <v>709</v>
      </c>
      <c r="C1053" s="215" t="s">
        <v>2</v>
      </c>
      <c r="D1053" s="216">
        <v>4.7699999999999996</v>
      </c>
      <c r="E1053" s="217"/>
    </row>
    <row r="1054" spans="1:5" ht="28.5">
      <c r="A1054" s="214">
        <v>62547</v>
      </c>
      <c r="B1054" s="214" t="s">
        <v>710</v>
      </c>
      <c r="C1054" s="215" t="s">
        <v>2</v>
      </c>
      <c r="D1054" s="216">
        <v>18.059999999999999</v>
      </c>
      <c r="E1054" s="217"/>
    </row>
    <row r="1055" spans="1:5" ht="14.25">
      <c r="A1055" s="214">
        <v>62549</v>
      </c>
      <c r="B1055" s="214" t="s">
        <v>711</v>
      </c>
      <c r="C1055" s="215" t="s">
        <v>2</v>
      </c>
      <c r="D1055" s="216">
        <v>16.89</v>
      </c>
      <c r="E1055" s="217"/>
    </row>
    <row r="1056" spans="1:5" ht="14.25">
      <c r="A1056" s="214">
        <v>62570</v>
      </c>
      <c r="B1056" s="214" t="s">
        <v>712</v>
      </c>
      <c r="C1056" s="215" t="s">
        <v>2</v>
      </c>
      <c r="D1056" s="216">
        <v>1.0900000000000001</v>
      </c>
      <c r="E1056" s="217"/>
    </row>
    <row r="1057" spans="1:5" ht="14.25">
      <c r="A1057" s="214">
        <v>62577</v>
      </c>
      <c r="B1057" s="214" t="s">
        <v>713</v>
      </c>
      <c r="C1057" s="215" t="s">
        <v>2</v>
      </c>
      <c r="D1057" s="216">
        <v>69.319999999999993</v>
      </c>
      <c r="E1057" s="217"/>
    </row>
    <row r="1058" spans="1:5" ht="14.25">
      <c r="A1058" s="214">
        <v>62588</v>
      </c>
      <c r="B1058" s="214" t="s">
        <v>714</v>
      </c>
      <c r="C1058" s="215" t="s">
        <v>2</v>
      </c>
      <c r="D1058" s="216">
        <v>8.85</v>
      </c>
      <c r="E1058" s="217"/>
    </row>
    <row r="1059" spans="1:5" ht="14.25">
      <c r="A1059" s="214">
        <v>62594</v>
      </c>
      <c r="B1059" s="214" t="s">
        <v>715</v>
      </c>
      <c r="C1059" s="215" t="s">
        <v>2</v>
      </c>
      <c r="D1059" s="216">
        <v>1.97</v>
      </c>
      <c r="E1059" s="217"/>
    </row>
    <row r="1060" spans="1:5" ht="15">
      <c r="A1060" s="213">
        <v>626</v>
      </c>
      <c r="B1060" s="351" t="s">
        <v>1497</v>
      </c>
      <c r="C1060" s="352"/>
      <c r="D1060" s="352"/>
      <c r="E1060" s="217"/>
    </row>
    <row r="1061" spans="1:5" ht="28.5">
      <c r="A1061" s="214">
        <v>62674</v>
      </c>
      <c r="B1061" s="214" t="s">
        <v>716</v>
      </c>
      <c r="C1061" s="215" t="s">
        <v>2</v>
      </c>
      <c r="D1061" s="216">
        <v>8.8800000000000008</v>
      </c>
      <c r="E1061" s="217"/>
    </row>
    <row r="1062" spans="1:5" ht="15">
      <c r="A1062" s="213">
        <v>627</v>
      </c>
      <c r="B1062" s="351" t="s">
        <v>1498</v>
      </c>
      <c r="C1062" s="352"/>
      <c r="D1062" s="352"/>
      <c r="E1062" s="217"/>
    </row>
    <row r="1063" spans="1:5" ht="14.25">
      <c r="A1063" s="214">
        <v>62702</v>
      </c>
      <c r="B1063" s="214" t="s">
        <v>717</v>
      </c>
      <c r="C1063" s="215" t="s">
        <v>1</v>
      </c>
      <c r="D1063" s="216">
        <v>18.760000000000002</v>
      </c>
      <c r="E1063" s="217"/>
    </row>
    <row r="1064" spans="1:5" ht="14.25">
      <c r="A1064" s="214">
        <v>62703</v>
      </c>
      <c r="B1064" s="214" t="s">
        <v>718</v>
      </c>
      <c r="C1064" s="215" t="s">
        <v>1</v>
      </c>
      <c r="D1064" s="216">
        <v>42.8</v>
      </c>
      <c r="E1064" s="217"/>
    </row>
    <row r="1065" spans="1:5" ht="15">
      <c r="A1065" s="213">
        <v>628</v>
      </c>
      <c r="B1065" s="351" t="s">
        <v>1498</v>
      </c>
      <c r="C1065" s="352"/>
      <c r="D1065" s="352"/>
      <c r="E1065" s="217"/>
    </row>
    <row r="1066" spans="1:5" ht="14.25">
      <c r="A1066" s="214">
        <v>62813</v>
      </c>
      <c r="B1066" s="214" t="s">
        <v>719</v>
      </c>
      <c r="C1066" s="215" t="s">
        <v>2</v>
      </c>
      <c r="D1066" s="216">
        <v>3.22</v>
      </c>
      <c r="E1066" s="217"/>
    </row>
    <row r="1067" spans="1:5" ht="14.25">
      <c r="A1067" s="214">
        <v>62814</v>
      </c>
      <c r="B1067" s="214" t="s">
        <v>720</v>
      </c>
      <c r="C1067" s="215" t="s">
        <v>2</v>
      </c>
      <c r="D1067" s="216">
        <v>4.72</v>
      </c>
      <c r="E1067" s="217"/>
    </row>
    <row r="1068" spans="1:5" ht="28.5">
      <c r="A1068" s="214">
        <v>62890</v>
      </c>
      <c r="B1068" s="214" t="s">
        <v>721</v>
      </c>
      <c r="C1068" s="215" t="s">
        <v>2</v>
      </c>
      <c r="D1068" s="216">
        <v>10.1</v>
      </c>
      <c r="E1068" s="217"/>
    </row>
    <row r="1069" spans="1:5" ht="15">
      <c r="A1069" s="213">
        <v>630</v>
      </c>
      <c r="B1069" s="351" t="s">
        <v>3635</v>
      </c>
      <c r="C1069" s="352"/>
      <c r="D1069" s="352"/>
      <c r="E1069" s="217"/>
    </row>
    <row r="1070" spans="1:5" ht="28.5">
      <c r="A1070" s="214">
        <v>63043</v>
      </c>
      <c r="B1070" s="214" t="s">
        <v>3636</v>
      </c>
      <c r="C1070" s="215" t="s">
        <v>1</v>
      </c>
      <c r="D1070" s="216">
        <v>23.92</v>
      </c>
      <c r="E1070" s="217"/>
    </row>
    <row r="1071" spans="1:5" ht="28.5">
      <c r="A1071" s="214">
        <v>63096</v>
      </c>
      <c r="B1071" s="214" t="s">
        <v>3637</v>
      </c>
      <c r="C1071" s="215" t="s">
        <v>1</v>
      </c>
      <c r="D1071" s="216">
        <v>53.36</v>
      </c>
      <c r="E1071" s="217"/>
    </row>
    <row r="1072" spans="1:5" ht="15">
      <c r="A1072" s="213">
        <v>631</v>
      </c>
      <c r="B1072" s="351" t="s">
        <v>3638</v>
      </c>
      <c r="C1072" s="352"/>
      <c r="D1072" s="352"/>
      <c r="E1072" s="217"/>
    </row>
    <row r="1073" spans="1:5" ht="28.5">
      <c r="A1073" s="214">
        <v>63108</v>
      </c>
      <c r="B1073" s="214" t="s">
        <v>3639</v>
      </c>
      <c r="C1073" s="215" t="s">
        <v>1</v>
      </c>
      <c r="D1073" s="216">
        <v>62.14</v>
      </c>
      <c r="E1073" s="217"/>
    </row>
    <row r="1074" spans="1:5" ht="28.5">
      <c r="A1074" s="214">
        <v>63109</v>
      </c>
      <c r="B1074" s="214" t="s">
        <v>3640</v>
      </c>
      <c r="C1074" s="215" t="s">
        <v>1</v>
      </c>
      <c r="D1074" s="216">
        <v>79.540000000000006</v>
      </c>
      <c r="E1074" s="217"/>
    </row>
    <row r="1075" spans="1:5" ht="28.5">
      <c r="A1075" s="214">
        <v>63148</v>
      </c>
      <c r="B1075" s="214" t="s">
        <v>3641</v>
      </c>
      <c r="C1075" s="215" t="s">
        <v>1</v>
      </c>
      <c r="D1075" s="216">
        <v>15.23</v>
      </c>
      <c r="E1075" s="217"/>
    </row>
    <row r="1076" spans="1:5" ht="28.5">
      <c r="A1076" s="214">
        <v>63149</v>
      </c>
      <c r="B1076" s="214" t="s">
        <v>3642</v>
      </c>
      <c r="C1076" s="215" t="s">
        <v>1</v>
      </c>
      <c r="D1076" s="216">
        <v>29.57</v>
      </c>
      <c r="E1076" s="217"/>
    </row>
    <row r="1077" spans="1:5" ht="28.5">
      <c r="A1077" s="214">
        <v>63150</v>
      </c>
      <c r="B1077" s="214" t="s">
        <v>3643</v>
      </c>
      <c r="C1077" s="215" t="s">
        <v>1</v>
      </c>
      <c r="D1077" s="216">
        <v>41.54</v>
      </c>
      <c r="E1077" s="217"/>
    </row>
    <row r="1078" spans="1:5" ht="28.5">
      <c r="A1078" s="214">
        <v>63164</v>
      </c>
      <c r="B1078" s="214" t="s">
        <v>3644</v>
      </c>
      <c r="C1078" s="215" t="s">
        <v>1</v>
      </c>
      <c r="D1078" s="216">
        <v>132.63999999999999</v>
      </c>
      <c r="E1078" s="353"/>
    </row>
    <row r="1079" spans="1:5" ht="28.5">
      <c r="A1079" s="214">
        <v>63165</v>
      </c>
      <c r="B1079" s="214" t="s">
        <v>3645</v>
      </c>
      <c r="C1079" s="215" t="s">
        <v>1</v>
      </c>
      <c r="D1079" s="216">
        <v>101.34</v>
      </c>
      <c r="E1079" s="217"/>
    </row>
    <row r="1080" spans="1:5" ht="15">
      <c r="A1080" s="213">
        <v>634</v>
      </c>
      <c r="B1080" s="351" t="s">
        <v>1499</v>
      </c>
      <c r="C1080" s="352"/>
      <c r="D1080" s="352"/>
      <c r="E1080" s="353"/>
    </row>
    <row r="1081" spans="1:5" ht="28.5">
      <c r="A1081" s="214">
        <v>63480</v>
      </c>
      <c r="B1081" s="214" t="s">
        <v>722</v>
      </c>
      <c r="C1081" s="215" t="s">
        <v>2</v>
      </c>
      <c r="D1081" s="216">
        <v>290.98</v>
      </c>
      <c r="E1081" s="217"/>
    </row>
    <row r="1082" spans="1:5" ht="15">
      <c r="A1082" s="213">
        <v>635</v>
      </c>
      <c r="B1082" s="351" t="s">
        <v>1500</v>
      </c>
      <c r="C1082" s="352"/>
      <c r="D1082" s="352"/>
      <c r="E1082" s="217"/>
    </row>
    <row r="1083" spans="1:5" ht="15">
      <c r="A1083" s="214">
        <v>63501</v>
      </c>
      <c r="B1083" s="214" t="s">
        <v>723</v>
      </c>
      <c r="C1083" s="215" t="s">
        <v>2</v>
      </c>
      <c r="D1083" s="216">
        <v>32.4</v>
      </c>
      <c r="E1083" s="353"/>
    </row>
    <row r="1084" spans="1:5" ht="14.25">
      <c r="A1084" s="214">
        <v>63502</v>
      </c>
      <c r="B1084" s="214" t="s">
        <v>724</v>
      </c>
      <c r="C1084" s="215" t="s">
        <v>2</v>
      </c>
      <c r="D1084" s="216">
        <v>41.33</v>
      </c>
      <c r="E1084" s="217"/>
    </row>
    <row r="1085" spans="1:5" ht="14.25">
      <c r="A1085" s="214">
        <v>63503</v>
      </c>
      <c r="B1085" s="214" t="s">
        <v>725</v>
      </c>
      <c r="C1085" s="215" t="s">
        <v>2</v>
      </c>
      <c r="D1085" s="216">
        <v>57.06</v>
      </c>
      <c r="E1085" s="217"/>
    </row>
    <row r="1086" spans="1:5" ht="14.25">
      <c r="A1086" s="214">
        <v>63504</v>
      </c>
      <c r="B1086" s="214" t="s">
        <v>726</v>
      </c>
      <c r="C1086" s="215" t="s">
        <v>2</v>
      </c>
      <c r="D1086" s="216">
        <v>67.599999999999994</v>
      </c>
      <c r="E1086" s="217"/>
    </row>
    <row r="1087" spans="1:5" ht="15">
      <c r="A1087" s="214">
        <v>63505</v>
      </c>
      <c r="B1087" s="214" t="s">
        <v>727</v>
      </c>
      <c r="C1087" s="215" t="s">
        <v>2</v>
      </c>
      <c r="D1087" s="216">
        <v>84.43</v>
      </c>
      <c r="E1087" s="353"/>
    </row>
    <row r="1088" spans="1:5" ht="14.25">
      <c r="A1088" s="214">
        <v>63506</v>
      </c>
      <c r="B1088" s="214" t="s">
        <v>728</v>
      </c>
      <c r="C1088" s="215" t="s">
        <v>2</v>
      </c>
      <c r="D1088" s="216">
        <v>158.97</v>
      </c>
      <c r="E1088" s="217"/>
    </row>
    <row r="1089" spans="1:5" ht="14.25">
      <c r="A1089" s="214">
        <v>63507</v>
      </c>
      <c r="B1089" s="214" t="s">
        <v>729</v>
      </c>
      <c r="C1089" s="215" t="s">
        <v>2</v>
      </c>
      <c r="D1089" s="216">
        <v>393.07</v>
      </c>
      <c r="E1089" s="217"/>
    </row>
    <row r="1090" spans="1:5" ht="15">
      <c r="A1090" s="214">
        <v>63508</v>
      </c>
      <c r="B1090" s="214" t="s">
        <v>730</v>
      </c>
      <c r="C1090" s="215" t="s">
        <v>2</v>
      </c>
      <c r="D1090" s="216">
        <v>529.76</v>
      </c>
      <c r="E1090" s="353"/>
    </row>
    <row r="1091" spans="1:5" ht="28.5">
      <c r="A1091" s="214">
        <v>63515</v>
      </c>
      <c r="B1091" s="214" t="s">
        <v>731</v>
      </c>
      <c r="C1091" s="215" t="s">
        <v>2</v>
      </c>
      <c r="D1091" s="216">
        <v>95.16</v>
      </c>
      <c r="E1091" s="217"/>
    </row>
    <row r="1092" spans="1:5" ht="28.5">
      <c r="A1092" s="214">
        <v>63516</v>
      </c>
      <c r="B1092" s="214" t="s">
        <v>732</v>
      </c>
      <c r="C1092" s="215" t="s">
        <v>2</v>
      </c>
      <c r="D1092" s="216">
        <v>99.63</v>
      </c>
      <c r="E1092" s="217"/>
    </row>
    <row r="1093" spans="1:5" ht="28.5">
      <c r="A1093" s="214">
        <v>63517</v>
      </c>
      <c r="B1093" s="214" t="s">
        <v>733</v>
      </c>
      <c r="C1093" s="215" t="s">
        <v>2</v>
      </c>
      <c r="D1093" s="216">
        <v>140.78</v>
      </c>
      <c r="E1093" s="217"/>
    </row>
    <row r="1094" spans="1:5" ht="28.5">
      <c r="A1094" s="214">
        <v>63518</v>
      </c>
      <c r="B1094" s="214" t="s">
        <v>734</v>
      </c>
      <c r="C1094" s="215" t="s">
        <v>2</v>
      </c>
      <c r="D1094" s="216">
        <v>202.22</v>
      </c>
      <c r="E1094" s="217"/>
    </row>
    <row r="1095" spans="1:5" ht="14.25">
      <c r="A1095" s="214">
        <v>63520</v>
      </c>
      <c r="B1095" s="214" t="s">
        <v>735</v>
      </c>
      <c r="C1095" s="215" t="s">
        <v>2</v>
      </c>
      <c r="D1095" s="216">
        <v>80.39</v>
      </c>
      <c r="E1095" s="217"/>
    </row>
    <row r="1096" spans="1:5" ht="14.25">
      <c r="A1096" s="214">
        <v>63521</v>
      </c>
      <c r="B1096" s="214" t="s">
        <v>736</v>
      </c>
      <c r="C1096" s="215" t="s">
        <v>2</v>
      </c>
      <c r="D1096" s="216">
        <v>89.39</v>
      </c>
      <c r="E1096" s="217"/>
    </row>
    <row r="1097" spans="1:5" ht="28.5">
      <c r="A1097" s="214">
        <v>63523</v>
      </c>
      <c r="B1097" s="214" t="s">
        <v>737</v>
      </c>
      <c r="C1097" s="215" t="s">
        <v>2</v>
      </c>
      <c r="D1097" s="216">
        <v>188.99</v>
      </c>
      <c r="E1097" s="217"/>
    </row>
    <row r="1098" spans="1:5" ht="15">
      <c r="A1098" s="214">
        <v>63530</v>
      </c>
      <c r="B1098" s="214" t="s">
        <v>738</v>
      </c>
      <c r="C1098" s="215" t="s">
        <v>2</v>
      </c>
      <c r="D1098" s="216">
        <v>44.21</v>
      </c>
      <c r="E1098" s="353"/>
    </row>
    <row r="1099" spans="1:5" ht="28.5">
      <c r="A1099" s="214">
        <v>63533</v>
      </c>
      <c r="B1099" s="214" t="s">
        <v>739</v>
      </c>
      <c r="C1099" s="215" t="s">
        <v>2</v>
      </c>
      <c r="D1099" s="216">
        <v>50.3</v>
      </c>
      <c r="E1099" s="217"/>
    </row>
    <row r="1100" spans="1:5" ht="15">
      <c r="A1100" s="214">
        <v>63536</v>
      </c>
      <c r="B1100" s="214" t="s">
        <v>740</v>
      </c>
      <c r="C1100" s="215" t="s">
        <v>2</v>
      </c>
      <c r="D1100" s="216">
        <v>38.880000000000003</v>
      </c>
      <c r="E1100" s="353"/>
    </row>
    <row r="1101" spans="1:5" ht="14.25">
      <c r="A1101" s="214">
        <v>63567</v>
      </c>
      <c r="B1101" s="214" t="s">
        <v>3646</v>
      </c>
      <c r="C1101" s="215" t="s">
        <v>2</v>
      </c>
      <c r="D1101" s="216">
        <v>905.07</v>
      </c>
      <c r="E1101" s="217"/>
    </row>
    <row r="1102" spans="1:5" ht="15">
      <c r="A1102" s="213">
        <v>640</v>
      </c>
      <c r="B1102" s="351" t="s">
        <v>1501</v>
      </c>
      <c r="C1102" s="352"/>
      <c r="D1102" s="352"/>
      <c r="E1102" s="217"/>
    </row>
    <row r="1103" spans="1:5" ht="28.5">
      <c r="A1103" s="214">
        <v>64001</v>
      </c>
      <c r="B1103" s="214" t="s">
        <v>6064</v>
      </c>
      <c r="C1103" s="215" t="s">
        <v>2</v>
      </c>
      <c r="D1103" s="216">
        <v>51.07</v>
      </c>
      <c r="E1103" s="217"/>
    </row>
    <row r="1104" spans="1:5" ht="28.5">
      <c r="A1104" s="214">
        <v>64002</v>
      </c>
      <c r="B1104" s="214" t="s">
        <v>741</v>
      </c>
      <c r="C1104" s="215" t="s">
        <v>2</v>
      </c>
      <c r="D1104" s="216">
        <v>51.11</v>
      </c>
      <c r="E1104" s="217"/>
    </row>
    <row r="1105" spans="1:5" ht="28.5">
      <c r="A1105" s="214">
        <v>64003</v>
      </c>
      <c r="B1105" s="214" t="s">
        <v>742</v>
      </c>
      <c r="C1105" s="215" t="s">
        <v>2</v>
      </c>
      <c r="D1105" s="216">
        <v>69.64</v>
      </c>
      <c r="E1105" s="217"/>
    </row>
    <row r="1106" spans="1:5" ht="28.5">
      <c r="A1106" s="214">
        <v>64004</v>
      </c>
      <c r="B1106" s="214" t="s">
        <v>743</v>
      </c>
      <c r="C1106" s="215" t="s">
        <v>2</v>
      </c>
      <c r="D1106" s="216">
        <v>348.55</v>
      </c>
      <c r="E1106" s="217"/>
    </row>
    <row r="1107" spans="1:5" ht="14.25">
      <c r="A1107" s="214">
        <v>64005</v>
      </c>
      <c r="B1107" s="214" t="s">
        <v>744</v>
      </c>
      <c r="C1107" s="215" t="s">
        <v>2</v>
      </c>
      <c r="D1107" s="216">
        <v>9</v>
      </c>
      <c r="E1107" s="217"/>
    </row>
    <row r="1108" spans="1:5" ht="14.25">
      <c r="A1108" s="214">
        <v>64006</v>
      </c>
      <c r="B1108" s="214" t="s">
        <v>745</v>
      </c>
      <c r="C1108" s="215" t="s">
        <v>2</v>
      </c>
      <c r="D1108" s="216">
        <v>7.67</v>
      </c>
      <c r="E1108" s="217"/>
    </row>
    <row r="1109" spans="1:5" ht="28.5">
      <c r="A1109" s="214">
        <v>64010</v>
      </c>
      <c r="B1109" s="214" t="s">
        <v>746</v>
      </c>
      <c r="C1109" s="215" t="s">
        <v>2</v>
      </c>
      <c r="D1109" s="216">
        <v>331.89</v>
      </c>
      <c r="E1109" s="217"/>
    </row>
    <row r="1110" spans="1:5" ht="28.5">
      <c r="A1110" s="214">
        <v>64011</v>
      </c>
      <c r="B1110" s="214" t="s">
        <v>747</v>
      </c>
      <c r="C1110" s="215" t="s">
        <v>2</v>
      </c>
      <c r="D1110" s="216">
        <v>130.66999999999999</v>
      </c>
      <c r="E1110" s="217"/>
    </row>
    <row r="1111" spans="1:5" ht="28.5">
      <c r="A1111" s="214">
        <v>64015</v>
      </c>
      <c r="B1111" s="214" t="s">
        <v>6065</v>
      </c>
      <c r="C1111" s="215" t="s">
        <v>2</v>
      </c>
      <c r="D1111" s="216">
        <v>76.33</v>
      </c>
      <c r="E1111" s="217"/>
    </row>
    <row r="1112" spans="1:5" ht="28.5">
      <c r="A1112" s="214">
        <v>64016</v>
      </c>
      <c r="B1112" s="214" t="s">
        <v>6066</v>
      </c>
      <c r="C1112" s="215" t="s">
        <v>2</v>
      </c>
      <c r="D1112" s="216">
        <v>101.57</v>
      </c>
      <c r="E1112" s="217"/>
    </row>
    <row r="1113" spans="1:5" ht="28.5">
      <c r="A1113" s="214">
        <v>64017</v>
      </c>
      <c r="B1113" s="214" t="s">
        <v>6067</v>
      </c>
      <c r="C1113" s="215" t="s">
        <v>2</v>
      </c>
      <c r="D1113" s="216">
        <v>120.32</v>
      </c>
      <c r="E1113" s="217"/>
    </row>
    <row r="1114" spans="1:5" ht="28.5">
      <c r="A1114" s="214">
        <v>64018</v>
      </c>
      <c r="B1114" s="214" t="s">
        <v>6068</v>
      </c>
      <c r="C1114" s="215" t="s">
        <v>2</v>
      </c>
      <c r="D1114" s="216">
        <v>195.69</v>
      </c>
      <c r="E1114" s="217"/>
    </row>
    <row r="1115" spans="1:5" ht="28.5">
      <c r="A1115" s="214">
        <v>64019</v>
      </c>
      <c r="B1115" s="214" t="s">
        <v>6069</v>
      </c>
      <c r="C1115" s="215" t="s">
        <v>2</v>
      </c>
      <c r="D1115" s="216">
        <v>221.42</v>
      </c>
      <c r="E1115" s="217"/>
    </row>
    <row r="1116" spans="1:5" ht="28.5">
      <c r="A1116" s="214">
        <v>64020</v>
      </c>
      <c r="B1116" s="214" t="s">
        <v>6070</v>
      </c>
      <c r="C1116" s="215" t="s">
        <v>2</v>
      </c>
      <c r="D1116" s="216">
        <v>319.7</v>
      </c>
      <c r="E1116" s="217"/>
    </row>
    <row r="1117" spans="1:5" ht="28.5">
      <c r="A1117" s="214">
        <v>64021</v>
      </c>
      <c r="B1117" s="214" t="s">
        <v>6071</v>
      </c>
      <c r="C1117" s="215" t="s">
        <v>2</v>
      </c>
      <c r="D1117" s="216">
        <v>526.1</v>
      </c>
      <c r="E1117" s="217"/>
    </row>
    <row r="1118" spans="1:5" ht="28.5">
      <c r="A1118" s="214">
        <v>64022</v>
      </c>
      <c r="B1118" s="214" t="s">
        <v>748</v>
      </c>
      <c r="C1118" s="215" t="s">
        <v>2</v>
      </c>
      <c r="D1118" s="216">
        <v>691.73</v>
      </c>
      <c r="E1118" s="217"/>
    </row>
    <row r="1119" spans="1:5" ht="28.5">
      <c r="A1119" s="214">
        <v>64023</v>
      </c>
      <c r="B1119" s="214" t="s">
        <v>6072</v>
      </c>
      <c r="C1119" s="215" t="s">
        <v>2</v>
      </c>
      <c r="D1119" s="219">
        <v>1041.23</v>
      </c>
      <c r="E1119" s="217"/>
    </row>
    <row r="1120" spans="1:5" ht="28.5">
      <c r="A1120" s="214">
        <v>64034</v>
      </c>
      <c r="B1120" s="214" t="s">
        <v>749</v>
      </c>
      <c r="C1120" s="215" t="s">
        <v>2</v>
      </c>
      <c r="D1120" s="216">
        <v>89.74</v>
      </c>
      <c r="E1120" s="353"/>
    </row>
    <row r="1121" spans="1:5" ht="28.5">
      <c r="A1121" s="214">
        <v>64035</v>
      </c>
      <c r="B1121" s="214" t="s">
        <v>750</v>
      </c>
      <c r="C1121" s="215" t="s">
        <v>2</v>
      </c>
      <c r="D1121" s="216">
        <v>56.83</v>
      </c>
      <c r="E1121" s="217"/>
    </row>
    <row r="1122" spans="1:5" ht="28.5">
      <c r="A1122" s="214">
        <v>64040</v>
      </c>
      <c r="B1122" s="214" t="s">
        <v>751</v>
      </c>
      <c r="C1122" s="215" t="s">
        <v>2</v>
      </c>
      <c r="D1122" s="216">
        <v>53.57</v>
      </c>
      <c r="E1122" s="217"/>
    </row>
    <row r="1123" spans="1:5" ht="28.5">
      <c r="A1123" s="214">
        <v>64041</v>
      </c>
      <c r="B1123" s="214" t="s">
        <v>752</v>
      </c>
      <c r="C1123" s="215" t="s">
        <v>2</v>
      </c>
      <c r="D1123" s="216">
        <v>133.28</v>
      </c>
      <c r="E1123" s="217"/>
    </row>
    <row r="1124" spans="1:5" ht="28.5">
      <c r="A1124" s="214">
        <v>64042</v>
      </c>
      <c r="B1124" s="214" t="s">
        <v>753</v>
      </c>
      <c r="C1124" s="215" t="s">
        <v>2</v>
      </c>
      <c r="D1124" s="216">
        <v>226.19</v>
      </c>
      <c r="E1124" s="217"/>
    </row>
    <row r="1125" spans="1:5" ht="28.5">
      <c r="A1125" s="214">
        <v>64043</v>
      </c>
      <c r="B1125" s="214" t="s">
        <v>754</v>
      </c>
      <c r="C1125" s="215" t="s">
        <v>2</v>
      </c>
      <c r="D1125" s="216">
        <v>330.02</v>
      </c>
      <c r="E1125" s="217"/>
    </row>
    <row r="1126" spans="1:5" ht="28.5">
      <c r="A1126" s="214">
        <v>64044</v>
      </c>
      <c r="B1126" s="214" t="s">
        <v>755</v>
      </c>
      <c r="C1126" s="215" t="s">
        <v>2</v>
      </c>
      <c r="D1126" s="216">
        <v>455.56</v>
      </c>
      <c r="E1126" s="217"/>
    </row>
    <row r="1127" spans="1:5" ht="28.5">
      <c r="A1127" s="214">
        <v>64045</v>
      </c>
      <c r="B1127" s="214" t="s">
        <v>6073</v>
      </c>
      <c r="C1127" s="215" t="s">
        <v>2</v>
      </c>
      <c r="D1127" s="216">
        <v>51.07</v>
      </c>
      <c r="E1127" s="217"/>
    </row>
    <row r="1128" spans="1:5" ht="28.5">
      <c r="A1128" s="214">
        <v>64066</v>
      </c>
      <c r="B1128" s="214" t="s">
        <v>756</v>
      </c>
      <c r="C1128" s="215" t="s">
        <v>2</v>
      </c>
      <c r="D1128" s="216">
        <v>76.099999999999994</v>
      </c>
      <c r="E1128" s="217"/>
    </row>
    <row r="1129" spans="1:5" ht="28.5">
      <c r="A1129" s="214">
        <v>64077</v>
      </c>
      <c r="B1129" s="214" t="s">
        <v>757</v>
      </c>
      <c r="C1129" s="215" t="s">
        <v>2</v>
      </c>
      <c r="D1129" s="216">
        <v>7.67</v>
      </c>
      <c r="E1129" s="217"/>
    </row>
    <row r="1130" spans="1:5" ht="28.5">
      <c r="A1130" s="214">
        <v>64094</v>
      </c>
      <c r="B1130" s="214" t="s">
        <v>758</v>
      </c>
      <c r="C1130" s="215" t="s">
        <v>2</v>
      </c>
      <c r="D1130" s="216">
        <v>303.92</v>
      </c>
      <c r="E1130" s="217"/>
    </row>
    <row r="1131" spans="1:5" ht="14.25">
      <c r="A1131" s="214">
        <v>64097</v>
      </c>
      <c r="B1131" s="214" t="s">
        <v>1502</v>
      </c>
      <c r="C1131" s="215" t="s">
        <v>2</v>
      </c>
      <c r="D1131" s="216">
        <v>348.55</v>
      </c>
      <c r="E1131" s="217"/>
    </row>
    <row r="1132" spans="1:5" ht="15">
      <c r="A1132" s="213">
        <v>641</v>
      </c>
      <c r="B1132" s="351" t="s">
        <v>1503</v>
      </c>
      <c r="C1132" s="352"/>
      <c r="D1132" s="352"/>
      <c r="E1132" s="217"/>
    </row>
    <row r="1133" spans="1:5" ht="28.5">
      <c r="A1133" s="214">
        <v>64142</v>
      </c>
      <c r="B1133" s="214" t="s">
        <v>3647</v>
      </c>
      <c r="C1133" s="215" t="s">
        <v>2</v>
      </c>
      <c r="D1133" s="216">
        <v>685.38</v>
      </c>
      <c r="E1133" s="217"/>
    </row>
    <row r="1134" spans="1:5" ht="14.25">
      <c r="A1134" s="214">
        <v>64149</v>
      </c>
      <c r="B1134" s="214" t="s">
        <v>759</v>
      </c>
      <c r="C1134" s="215" t="s">
        <v>2</v>
      </c>
      <c r="D1134" s="216">
        <v>84.79</v>
      </c>
      <c r="E1134" s="217"/>
    </row>
    <row r="1135" spans="1:5" ht="15">
      <c r="A1135" s="213">
        <v>645</v>
      </c>
      <c r="B1135" s="351" t="s">
        <v>1504</v>
      </c>
      <c r="C1135" s="352"/>
      <c r="D1135" s="352"/>
      <c r="E1135" s="217"/>
    </row>
    <row r="1136" spans="1:5" ht="14.25">
      <c r="A1136" s="214">
        <v>64503</v>
      </c>
      <c r="B1136" s="214" t="s">
        <v>760</v>
      </c>
      <c r="C1136" s="215" t="s">
        <v>2</v>
      </c>
      <c r="D1136" s="216">
        <v>151.22999999999999</v>
      </c>
      <c r="E1136" s="217"/>
    </row>
    <row r="1137" spans="1:5" ht="14.25">
      <c r="A1137" s="214">
        <v>64504</v>
      </c>
      <c r="B1137" s="214" t="s">
        <v>761</v>
      </c>
      <c r="C1137" s="215" t="s">
        <v>2</v>
      </c>
      <c r="D1137" s="216">
        <v>207.89</v>
      </c>
      <c r="E1137" s="217"/>
    </row>
    <row r="1138" spans="1:5" ht="28.5">
      <c r="A1138" s="214">
        <v>64506</v>
      </c>
      <c r="B1138" s="214" t="s">
        <v>762</v>
      </c>
      <c r="C1138" s="215" t="s">
        <v>2</v>
      </c>
      <c r="D1138" s="216">
        <v>138.01</v>
      </c>
      <c r="E1138" s="217"/>
    </row>
    <row r="1139" spans="1:5" ht="28.5">
      <c r="A1139" s="214">
        <v>64507</v>
      </c>
      <c r="B1139" s="214" t="s">
        <v>763</v>
      </c>
      <c r="C1139" s="215" t="s">
        <v>2</v>
      </c>
      <c r="D1139" s="216">
        <v>15.91</v>
      </c>
      <c r="E1139" s="217"/>
    </row>
    <row r="1140" spans="1:5" ht="28.5">
      <c r="A1140" s="214">
        <v>64511</v>
      </c>
      <c r="B1140" s="214" t="s">
        <v>764</v>
      </c>
      <c r="C1140" s="215" t="s">
        <v>2</v>
      </c>
      <c r="D1140" s="216">
        <v>138.01</v>
      </c>
      <c r="E1140" s="217"/>
    </row>
    <row r="1141" spans="1:5" ht="14.25">
      <c r="A1141" s="214">
        <v>64515</v>
      </c>
      <c r="B1141" s="214" t="s">
        <v>765</v>
      </c>
      <c r="C1141" s="215" t="s">
        <v>2</v>
      </c>
      <c r="D1141" s="216">
        <v>17.100000000000001</v>
      </c>
      <c r="E1141" s="217"/>
    </row>
    <row r="1142" spans="1:5" ht="28.5">
      <c r="A1142" s="214">
        <v>64519</v>
      </c>
      <c r="B1142" s="214" t="s">
        <v>766</v>
      </c>
      <c r="C1142" s="215" t="s">
        <v>2</v>
      </c>
      <c r="D1142" s="216">
        <v>17.100000000000001</v>
      </c>
      <c r="E1142" s="217"/>
    </row>
    <row r="1143" spans="1:5" ht="28.5">
      <c r="A1143" s="214">
        <v>64527</v>
      </c>
      <c r="B1143" s="214" t="s">
        <v>767</v>
      </c>
      <c r="C1143" s="215" t="s">
        <v>2</v>
      </c>
      <c r="D1143" s="216">
        <v>34.770000000000003</v>
      </c>
      <c r="E1143" s="217"/>
    </row>
    <row r="1144" spans="1:5" ht="15">
      <c r="A1144" s="213">
        <v>647</v>
      </c>
      <c r="B1144" s="351" t="s">
        <v>238</v>
      </c>
      <c r="C1144" s="352"/>
      <c r="D1144" s="352"/>
      <c r="E1144" s="217"/>
    </row>
    <row r="1145" spans="1:5" ht="28.5">
      <c r="A1145" s="214">
        <v>64701</v>
      </c>
      <c r="B1145" s="214" t="s">
        <v>768</v>
      </c>
      <c r="C1145" s="215" t="s">
        <v>1</v>
      </c>
      <c r="D1145" s="216">
        <v>40.83</v>
      </c>
      <c r="E1145" s="217"/>
    </row>
    <row r="1146" spans="1:5" ht="14.25">
      <c r="A1146" s="214">
        <v>64702</v>
      </c>
      <c r="B1146" s="214" t="s">
        <v>769</v>
      </c>
      <c r="C1146" s="215" t="s">
        <v>2</v>
      </c>
      <c r="D1146" s="216">
        <v>28.17</v>
      </c>
      <c r="E1146" s="217"/>
    </row>
    <row r="1147" spans="1:5" ht="28.5">
      <c r="A1147" s="214">
        <v>64703</v>
      </c>
      <c r="B1147" s="214" t="s">
        <v>770</v>
      </c>
      <c r="C1147" s="215" t="s">
        <v>2</v>
      </c>
      <c r="D1147" s="216">
        <v>16.8</v>
      </c>
      <c r="E1147" s="217"/>
    </row>
    <row r="1148" spans="1:5" ht="14.25">
      <c r="A1148" s="214">
        <v>64704</v>
      </c>
      <c r="B1148" s="214" t="s">
        <v>771</v>
      </c>
      <c r="C1148" s="215" t="s">
        <v>2</v>
      </c>
      <c r="D1148" s="216">
        <v>35.85</v>
      </c>
      <c r="E1148" s="217"/>
    </row>
    <row r="1149" spans="1:5" ht="14.25">
      <c r="A1149" s="214">
        <v>64706</v>
      </c>
      <c r="B1149" s="214" t="s">
        <v>772</v>
      </c>
      <c r="C1149" s="215" t="s">
        <v>2</v>
      </c>
      <c r="D1149" s="216">
        <v>56</v>
      </c>
      <c r="E1149" s="217"/>
    </row>
    <row r="1150" spans="1:5" ht="28.5">
      <c r="A1150" s="214">
        <v>64707</v>
      </c>
      <c r="B1150" s="214" t="s">
        <v>773</v>
      </c>
      <c r="C1150" s="215" t="s">
        <v>2</v>
      </c>
      <c r="D1150" s="216">
        <v>701.23</v>
      </c>
      <c r="E1150" s="353"/>
    </row>
    <row r="1151" spans="1:5" ht="28.5">
      <c r="A1151" s="214">
        <v>64709</v>
      </c>
      <c r="B1151" s="214" t="s">
        <v>6047</v>
      </c>
      <c r="C1151" s="215" t="s">
        <v>2</v>
      </c>
      <c r="D1151" s="216">
        <v>15.73</v>
      </c>
      <c r="E1151" s="217"/>
    </row>
    <row r="1152" spans="1:5" ht="15">
      <c r="A1152" s="213">
        <v>650</v>
      </c>
      <c r="B1152" s="351" t="s">
        <v>1505</v>
      </c>
      <c r="C1152" s="352"/>
      <c r="D1152" s="352"/>
      <c r="E1152" s="217"/>
    </row>
    <row r="1153" spans="1:5" ht="28.5">
      <c r="A1153" s="214">
        <v>65002</v>
      </c>
      <c r="B1153" s="214" t="s">
        <v>774</v>
      </c>
      <c r="C1153" s="215" t="s">
        <v>2</v>
      </c>
      <c r="D1153" s="216">
        <v>75.66</v>
      </c>
      <c r="E1153" s="353"/>
    </row>
    <row r="1154" spans="1:5" ht="28.5">
      <c r="A1154" s="214">
        <v>65004</v>
      </c>
      <c r="B1154" s="214" t="s">
        <v>775</v>
      </c>
      <c r="C1154" s="215" t="s">
        <v>2</v>
      </c>
      <c r="D1154" s="216">
        <v>459.67</v>
      </c>
      <c r="E1154" s="217"/>
    </row>
    <row r="1155" spans="1:5" ht="28.5">
      <c r="A1155" s="214">
        <v>65005</v>
      </c>
      <c r="B1155" s="214" t="s">
        <v>776</v>
      </c>
      <c r="C1155" s="215" t="s">
        <v>2</v>
      </c>
      <c r="D1155" s="219">
        <v>3582.59</v>
      </c>
      <c r="E1155" s="217"/>
    </row>
    <row r="1156" spans="1:5" ht="28.5">
      <c r="A1156" s="214">
        <v>65023</v>
      </c>
      <c r="B1156" s="214" t="s">
        <v>777</v>
      </c>
      <c r="C1156" s="215" t="s">
        <v>2</v>
      </c>
      <c r="D1156" s="219">
        <v>1124.74</v>
      </c>
      <c r="E1156" s="217"/>
    </row>
    <row r="1157" spans="1:5" ht="28.5">
      <c r="A1157" s="214">
        <v>65024</v>
      </c>
      <c r="B1157" s="214" t="s">
        <v>778</v>
      </c>
      <c r="C1157" s="215" t="s">
        <v>2</v>
      </c>
      <c r="D1157" s="216">
        <v>289.47000000000003</v>
      </c>
      <c r="E1157" s="217"/>
    </row>
    <row r="1158" spans="1:5" ht="28.5">
      <c r="A1158" s="214">
        <v>65031</v>
      </c>
      <c r="B1158" s="214" t="s">
        <v>779</v>
      </c>
      <c r="C1158" s="215" t="s">
        <v>2</v>
      </c>
      <c r="D1158" s="216">
        <v>271.91000000000003</v>
      </c>
      <c r="E1158" s="217"/>
    </row>
    <row r="1159" spans="1:5" ht="28.5">
      <c r="A1159" s="214">
        <v>65032</v>
      </c>
      <c r="B1159" s="214" t="s">
        <v>780</v>
      </c>
      <c r="C1159" s="215" t="s">
        <v>2</v>
      </c>
      <c r="D1159" s="219">
        <v>2176.35</v>
      </c>
      <c r="E1159" s="217"/>
    </row>
    <row r="1160" spans="1:5" ht="28.5">
      <c r="A1160" s="214">
        <v>65033</v>
      </c>
      <c r="B1160" s="214" t="s">
        <v>781</v>
      </c>
      <c r="C1160" s="215" t="s">
        <v>2</v>
      </c>
      <c r="D1160" s="219">
        <v>1256.8699999999999</v>
      </c>
      <c r="E1160" s="217"/>
    </row>
    <row r="1161" spans="1:5" ht="28.5">
      <c r="A1161" s="214">
        <v>65076</v>
      </c>
      <c r="B1161" s="214" t="s">
        <v>782</v>
      </c>
      <c r="C1161" s="215" t="s">
        <v>2</v>
      </c>
      <c r="D1161" s="219">
        <v>13053</v>
      </c>
      <c r="E1161" s="217"/>
    </row>
    <row r="1162" spans="1:5" ht="15">
      <c r="A1162" s="213">
        <v>652</v>
      </c>
      <c r="B1162" s="351" t="s">
        <v>1506</v>
      </c>
      <c r="C1162" s="352"/>
      <c r="D1162" s="352"/>
      <c r="E1162" s="353"/>
    </row>
    <row r="1163" spans="1:5" ht="28.5">
      <c r="A1163" s="214">
        <v>65204</v>
      </c>
      <c r="B1163" s="214" t="s">
        <v>783</v>
      </c>
      <c r="C1163" s="215" t="s">
        <v>2</v>
      </c>
      <c r="D1163" s="219">
        <v>1017.74</v>
      </c>
      <c r="E1163" s="217"/>
    </row>
    <row r="1164" spans="1:5" ht="42.75">
      <c r="A1164" s="214">
        <v>65256</v>
      </c>
      <c r="B1164" s="214" t="s">
        <v>1816</v>
      </c>
      <c r="C1164" s="215" t="s">
        <v>2</v>
      </c>
      <c r="D1164" s="216">
        <v>209.4</v>
      </c>
      <c r="E1164" s="217"/>
    </row>
    <row r="1165" spans="1:5" ht="28.5">
      <c r="A1165" s="214">
        <v>65257</v>
      </c>
      <c r="B1165" s="214" t="s">
        <v>784</v>
      </c>
      <c r="C1165" s="215" t="s">
        <v>2</v>
      </c>
      <c r="D1165" s="216">
        <v>585.46</v>
      </c>
      <c r="E1165" s="217"/>
    </row>
    <row r="1166" spans="1:5" ht="15">
      <c r="A1166" s="213">
        <v>655</v>
      </c>
      <c r="B1166" s="351" t="s">
        <v>1506</v>
      </c>
      <c r="C1166" s="352"/>
      <c r="D1166" s="352"/>
      <c r="E1166" s="217"/>
    </row>
    <row r="1167" spans="1:5" ht="14.25">
      <c r="A1167" s="214">
        <v>65502</v>
      </c>
      <c r="B1167" s="214" t="s">
        <v>785</v>
      </c>
      <c r="C1167" s="215" t="s">
        <v>2</v>
      </c>
      <c r="D1167" s="216">
        <v>203.43</v>
      </c>
      <c r="E1167" s="217"/>
    </row>
    <row r="1168" spans="1:5" ht="28.5">
      <c r="A1168" s="214">
        <v>65503</v>
      </c>
      <c r="B1168" s="214" t="s">
        <v>786</v>
      </c>
      <c r="C1168" s="215" t="s">
        <v>2</v>
      </c>
      <c r="D1168" s="216">
        <v>442.14</v>
      </c>
      <c r="E1168" s="217"/>
    </row>
    <row r="1169" spans="1:5" ht="28.5">
      <c r="A1169" s="214">
        <v>65507</v>
      </c>
      <c r="B1169" s="214" t="s">
        <v>787</v>
      </c>
      <c r="C1169" s="215" t="s">
        <v>2</v>
      </c>
      <c r="D1169" s="216">
        <v>43.34</v>
      </c>
      <c r="E1169" s="217"/>
    </row>
    <row r="1170" spans="1:5" ht="28.5">
      <c r="A1170" s="214">
        <v>65508</v>
      </c>
      <c r="B1170" s="214" t="s">
        <v>788</v>
      </c>
      <c r="C1170" s="215" t="s">
        <v>2</v>
      </c>
      <c r="D1170" s="216">
        <v>197.67</v>
      </c>
      <c r="E1170" s="353"/>
    </row>
    <row r="1171" spans="1:5" ht="28.5">
      <c r="A1171" s="214">
        <v>65509</v>
      </c>
      <c r="B1171" s="214" t="s">
        <v>789</v>
      </c>
      <c r="C1171" s="215" t="s">
        <v>2</v>
      </c>
      <c r="D1171" s="216">
        <v>101.62</v>
      </c>
      <c r="E1171" s="217"/>
    </row>
    <row r="1172" spans="1:5" ht="28.5">
      <c r="A1172" s="214">
        <v>65510</v>
      </c>
      <c r="B1172" s="214" t="s">
        <v>790</v>
      </c>
      <c r="C1172" s="215" t="s">
        <v>1</v>
      </c>
      <c r="D1172" s="219">
        <v>1386.74</v>
      </c>
      <c r="E1172" s="217"/>
    </row>
    <row r="1173" spans="1:5" ht="28.5">
      <c r="A1173" s="214">
        <v>65513</v>
      </c>
      <c r="B1173" s="214" t="s">
        <v>791</v>
      </c>
      <c r="C1173" s="215" t="s">
        <v>2</v>
      </c>
      <c r="D1173" s="219">
        <v>1781.93</v>
      </c>
      <c r="E1173" s="217"/>
    </row>
    <row r="1174" spans="1:5" ht="28.5">
      <c r="A1174" s="214">
        <v>65521</v>
      </c>
      <c r="B1174" s="214" t="s">
        <v>792</v>
      </c>
      <c r="C1174" s="215" t="s">
        <v>2</v>
      </c>
      <c r="D1174" s="219">
        <v>2095.9299999999998</v>
      </c>
      <c r="E1174" s="217"/>
    </row>
    <row r="1175" spans="1:5" ht="28.5">
      <c r="A1175" s="214">
        <v>65523</v>
      </c>
      <c r="B1175" s="214" t="s">
        <v>793</v>
      </c>
      <c r="C1175" s="215" t="s">
        <v>2</v>
      </c>
      <c r="D1175" s="219">
        <v>1733.55</v>
      </c>
      <c r="E1175" s="217"/>
    </row>
    <row r="1176" spans="1:5" ht="28.5">
      <c r="A1176" s="214">
        <v>65524</v>
      </c>
      <c r="B1176" s="214" t="s">
        <v>794</v>
      </c>
      <c r="C1176" s="215" t="s">
        <v>2</v>
      </c>
      <c r="D1176" s="216">
        <v>33.130000000000003</v>
      </c>
      <c r="E1176" s="217"/>
    </row>
    <row r="1177" spans="1:5" ht="14.25">
      <c r="A1177" s="214">
        <v>65526</v>
      </c>
      <c r="B1177" s="214" t="s">
        <v>795</v>
      </c>
      <c r="C1177" s="215" t="s">
        <v>2</v>
      </c>
      <c r="D1177" s="216">
        <v>16</v>
      </c>
      <c r="E1177" s="217"/>
    </row>
    <row r="1178" spans="1:5" ht="28.5">
      <c r="A1178" s="214">
        <v>65528</v>
      </c>
      <c r="B1178" s="214" t="s">
        <v>796</v>
      </c>
      <c r="C1178" s="215" t="s">
        <v>2</v>
      </c>
      <c r="D1178" s="216">
        <v>543.54999999999995</v>
      </c>
      <c r="E1178" s="217"/>
    </row>
    <row r="1179" spans="1:5" ht="28.5">
      <c r="A1179" s="214">
        <v>65544</v>
      </c>
      <c r="B1179" s="214" t="s">
        <v>797</v>
      </c>
      <c r="C1179" s="215" t="s">
        <v>2</v>
      </c>
      <c r="D1179" s="216">
        <v>92.54</v>
      </c>
      <c r="E1179" s="217"/>
    </row>
    <row r="1180" spans="1:5" ht="28.5">
      <c r="A1180" s="214">
        <v>65555</v>
      </c>
      <c r="B1180" s="214" t="s">
        <v>798</v>
      </c>
      <c r="C1180" s="215" t="s">
        <v>1</v>
      </c>
      <c r="D1180" s="219">
        <v>1427.45</v>
      </c>
      <c r="E1180" s="353"/>
    </row>
    <row r="1181" spans="1:5" ht="14.25">
      <c r="A1181" s="214">
        <v>65556</v>
      </c>
      <c r="B1181" s="214" t="s">
        <v>799</v>
      </c>
      <c r="C1181" s="215" t="s">
        <v>1</v>
      </c>
      <c r="D1181" s="219">
        <v>1427.45</v>
      </c>
      <c r="E1181" s="217"/>
    </row>
    <row r="1182" spans="1:5" ht="28.5">
      <c r="A1182" s="214">
        <v>65563</v>
      </c>
      <c r="B1182" s="214" t="s">
        <v>800</v>
      </c>
      <c r="C1182" s="215" t="s">
        <v>1</v>
      </c>
      <c r="D1182" s="219">
        <v>1386.74</v>
      </c>
      <c r="E1182" s="217"/>
    </row>
    <row r="1183" spans="1:5" ht="28.5">
      <c r="A1183" s="214">
        <v>65565</v>
      </c>
      <c r="B1183" s="214" t="s">
        <v>801</v>
      </c>
      <c r="C1183" s="215" t="s">
        <v>2</v>
      </c>
      <c r="D1183" s="219">
        <v>3114.19</v>
      </c>
      <c r="E1183" s="217"/>
    </row>
    <row r="1184" spans="1:5" ht="28.5">
      <c r="A1184" s="214">
        <v>65566</v>
      </c>
      <c r="B1184" s="214" t="s">
        <v>802</v>
      </c>
      <c r="C1184" s="215" t="s">
        <v>2</v>
      </c>
      <c r="D1184" s="219">
        <v>3933.01</v>
      </c>
      <c r="E1184" s="353"/>
    </row>
    <row r="1185" spans="1:5" ht="28.5">
      <c r="A1185" s="214">
        <v>65567</v>
      </c>
      <c r="B1185" s="214" t="s">
        <v>803</v>
      </c>
      <c r="C1185" s="215" t="s">
        <v>2</v>
      </c>
      <c r="D1185" s="219">
        <v>1808.25</v>
      </c>
      <c r="E1185" s="217"/>
    </row>
    <row r="1186" spans="1:5" ht="28.5">
      <c r="A1186" s="214">
        <v>65572</v>
      </c>
      <c r="B1186" s="214" t="s">
        <v>804</v>
      </c>
      <c r="C1186" s="215" t="s">
        <v>2</v>
      </c>
      <c r="D1186" s="219">
        <v>3130.66</v>
      </c>
      <c r="E1186" s="217"/>
    </row>
    <row r="1187" spans="1:5" ht="28.5">
      <c r="A1187" s="214">
        <v>65594</v>
      </c>
      <c r="B1187" s="214" t="s">
        <v>805</v>
      </c>
      <c r="C1187" s="215" t="s">
        <v>1</v>
      </c>
      <c r="D1187" s="219">
        <v>1427.45</v>
      </c>
      <c r="E1187" s="217"/>
    </row>
    <row r="1188" spans="1:5" ht="28.5">
      <c r="A1188" s="214">
        <v>65596</v>
      </c>
      <c r="B1188" s="214" t="s">
        <v>806</v>
      </c>
      <c r="C1188" s="215" t="s">
        <v>2</v>
      </c>
      <c r="D1188" s="216">
        <v>224</v>
      </c>
      <c r="E1188" s="217"/>
    </row>
    <row r="1189" spans="1:5" ht="28.5">
      <c r="A1189" s="214">
        <v>65598</v>
      </c>
      <c r="B1189" s="214" t="s">
        <v>807</v>
      </c>
      <c r="C1189" s="215" t="s">
        <v>2</v>
      </c>
      <c r="D1189" s="216">
        <v>218.02</v>
      </c>
      <c r="E1189" s="217"/>
    </row>
    <row r="1190" spans="1:5" ht="15">
      <c r="A1190" s="213">
        <v>656</v>
      </c>
      <c r="B1190" s="351" t="s">
        <v>1506</v>
      </c>
      <c r="C1190" s="352"/>
      <c r="D1190" s="352"/>
      <c r="E1190" s="217"/>
    </row>
    <row r="1191" spans="1:5" ht="28.5">
      <c r="A1191" s="214">
        <v>65604</v>
      </c>
      <c r="B1191" s="214" t="s">
        <v>808</v>
      </c>
      <c r="C1191" s="215" t="s">
        <v>2</v>
      </c>
      <c r="D1191" s="216">
        <v>38.33</v>
      </c>
      <c r="E1191" s="217"/>
    </row>
    <row r="1192" spans="1:5" ht="14.25">
      <c r="A1192" s="214">
        <v>65611</v>
      </c>
      <c r="B1192" s="214" t="s">
        <v>809</v>
      </c>
      <c r="C1192" s="215" t="s">
        <v>2</v>
      </c>
      <c r="D1192" s="216">
        <v>77.67</v>
      </c>
      <c r="E1192" s="217"/>
    </row>
    <row r="1193" spans="1:5" ht="28.5">
      <c r="A1193" s="214">
        <v>65670</v>
      </c>
      <c r="B1193" s="214" t="s">
        <v>810</v>
      </c>
      <c r="C1193" s="215" t="s">
        <v>2</v>
      </c>
      <c r="D1193" s="216">
        <v>92.44</v>
      </c>
      <c r="E1193" s="217"/>
    </row>
    <row r="1194" spans="1:5" ht="14.25">
      <c r="A1194" s="214">
        <v>65697</v>
      </c>
      <c r="B1194" s="214" t="s">
        <v>811</v>
      </c>
      <c r="C1194" s="215" t="s">
        <v>2</v>
      </c>
      <c r="D1194" s="216">
        <v>215.98</v>
      </c>
      <c r="E1194" s="217"/>
    </row>
    <row r="1195" spans="1:5" ht="28.5">
      <c r="A1195" s="214">
        <v>65698</v>
      </c>
      <c r="B1195" s="214" t="s">
        <v>812</v>
      </c>
      <c r="C1195" s="215" t="s">
        <v>2</v>
      </c>
      <c r="D1195" s="216">
        <v>87.09</v>
      </c>
      <c r="E1195" s="217"/>
    </row>
    <row r="1196" spans="1:5" ht="15">
      <c r="A1196" s="213">
        <v>657</v>
      </c>
      <c r="B1196" s="351" t="s">
        <v>1506</v>
      </c>
      <c r="C1196" s="352"/>
      <c r="D1196" s="352"/>
      <c r="E1196" s="217"/>
    </row>
    <row r="1197" spans="1:5" ht="28.5">
      <c r="A1197" s="214">
        <v>65717</v>
      </c>
      <c r="B1197" s="214" t="s">
        <v>813</v>
      </c>
      <c r="C1197" s="215" t="s">
        <v>2</v>
      </c>
      <c r="D1197" s="216">
        <v>165.45</v>
      </c>
      <c r="E1197" s="217"/>
    </row>
    <row r="1198" spans="1:5" ht="15">
      <c r="A1198" s="213">
        <v>658</v>
      </c>
      <c r="B1198" s="351" t="s">
        <v>1506</v>
      </c>
      <c r="C1198" s="352"/>
      <c r="D1198" s="352"/>
      <c r="E1198" s="217"/>
    </row>
    <row r="1199" spans="1:5" ht="28.5">
      <c r="A1199" s="214">
        <v>65812</v>
      </c>
      <c r="B1199" s="214" t="s">
        <v>814</v>
      </c>
      <c r="C1199" s="215" t="s">
        <v>2</v>
      </c>
      <c r="D1199" s="216">
        <v>379.26</v>
      </c>
      <c r="E1199" s="217"/>
    </row>
    <row r="1200" spans="1:5" ht="28.5">
      <c r="A1200" s="214">
        <v>65829</v>
      </c>
      <c r="B1200" s="214" t="s">
        <v>815</v>
      </c>
      <c r="C1200" s="215" t="s">
        <v>2</v>
      </c>
      <c r="D1200" s="219">
        <v>2029.2</v>
      </c>
      <c r="E1200" s="217"/>
    </row>
    <row r="1201" spans="1:5" ht="28.5">
      <c r="A1201" s="214">
        <v>65830</v>
      </c>
      <c r="B1201" s="214" t="s">
        <v>816</v>
      </c>
      <c r="C1201" s="215" t="s">
        <v>2</v>
      </c>
      <c r="D1201" s="219">
        <v>2750.34</v>
      </c>
      <c r="E1201" s="217"/>
    </row>
    <row r="1202" spans="1:5" ht="28.5">
      <c r="A1202" s="214">
        <v>65831</v>
      </c>
      <c r="B1202" s="214" t="s">
        <v>817</v>
      </c>
      <c r="C1202" s="215" t="s">
        <v>2</v>
      </c>
      <c r="D1202" s="216">
        <v>194.31</v>
      </c>
      <c r="E1202" s="217"/>
    </row>
    <row r="1203" spans="1:5" ht="14.25">
      <c r="A1203" s="214">
        <v>65847</v>
      </c>
      <c r="B1203" s="214" t="s">
        <v>818</v>
      </c>
      <c r="C1203" s="215" t="s">
        <v>2</v>
      </c>
      <c r="D1203" s="216">
        <v>183.39</v>
      </c>
      <c r="E1203" s="217"/>
    </row>
    <row r="1204" spans="1:5" ht="28.5">
      <c r="A1204" s="214">
        <v>65861</v>
      </c>
      <c r="B1204" s="214" t="s">
        <v>819</v>
      </c>
      <c r="C1204" s="215" t="s">
        <v>2</v>
      </c>
      <c r="D1204" s="216">
        <v>354.26</v>
      </c>
      <c r="E1204" s="217"/>
    </row>
    <row r="1205" spans="1:5" ht="28.5">
      <c r="A1205" s="214">
        <v>65881</v>
      </c>
      <c r="B1205" s="214" t="s">
        <v>820</v>
      </c>
      <c r="C1205" s="215" t="s">
        <v>2</v>
      </c>
      <c r="D1205" s="219">
        <v>1375.68</v>
      </c>
      <c r="E1205" s="217"/>
    </row>
    <row r="1206" spans="1:5" ht="15">
      <c r="A1206" s="213">
        <v>659</v>
      </c>
      <c r="B1206" s="351" t="s">
        <v>1506</v>
      </c>
      <c r="C1206" s="352"/>
      <c r="D1206" s="352"/>
      <c r="E1206" s="217"/>
    </row>
    <row r="1207" spans="1:5" ht="28.5">
      <c r="A1207" s="214">
        <v>65943</v>
      </c>
      <c r="B1207" s="214" t="s">
        <v>821</v>
      </c>
      <c r="C1207" s="215" t="s">
        <v>2</v>
      </c>
      <c r="D1207" s="216">
        <v>318.14999999999998</v>
      </c>
      <c r="E1207" s="217"/>
    </row>
    <row r="1208" spans="1:5" ht="28.5">
      <c r="A1208" s="214">
        <v>65955</v>
      </c>
      <c r="B1208" s="214" t="s">
        <v>3648</v>
      </c>
      <c r="C1208" s="215" t="s">
        <v>2</v>
      </c>
      <c r="D1208" s="216">
        <v>500.28</v>
      </c>
      <c r="E1208" s="353"/>
    </row>
    <row r="1209" spans="1:5" ht="28.5">
      <c r="A1209" s="214">
        <v>65973</v>
      </c>
      <c r="B1209" s="214" t="s">
        <v>822</v>
      </c>
      <c r="C1209" s="215" t="s">
        <v>2</v>
      </c>
      <c r="D1209" s="219">
        <v>1045.3800000000001</v>
      </c>
      <c r="E1209" s="217"/>
    </row>
    <row r="1210" spans="1:5" ht="15">
      <c r="A1210" s="213">
        <v>660</v>
      </c>
      <c r="B1210" s="351" t="s">
        <v>1507</v>
      </c>
      <c r="C1210" s="352"/>
      <c r="D1210" s="352"/>
      <c r="E1210" s="217"/>
    </row>
    <row r="1211" spans="1:5" ht="14.25">
      <c r="A1211" s="214">
        <v>66008</v>
      </c>
      <c r="B1211" s="214" t="s">
        <v>823</v>
      </c>
      <c r="C1211" s="215" t="s">
        <v>2</v>
      </c>
      <c r="D1211" s="216">
        <v>92.27</v>
      </c>
      <c r="E1211" s="217"/>
    </row>
    <row r="1212" spans="1:5" ht="28.5">
      <c r="A1212" s="214">
        <v>66009</v>
      </c>
      <c r="B1212" s="214" t="s">
        <v>6074</v>
      </c>
      <c r="C1212" s="215" t="s">
        <v>2</v>
      </c>
      <c r="D1212" s="216">
        <v>163.53</v>
      </c>
      <c r="E1212" s="217"/>
    </row>
    <row r="1213" spans="1:5" ht="28.5">
      <c r="A1213" s="214">
        <v>66012</v>
      </c>
      <c r="B1213" s="214" t="s">
        <v>824</v>
      </c>
      <c r="C1213" s="215" t="s">
        <v>2</v>
      </c>
      <c r="D1213" s="216">
        <v>158.32</v>
      </c>
      <c r="E1213" s="217"/>
    </row>
    <row r="1214" spans="1:5" ht="28.5">
      <c r="A1214" s="214">
        <v>66013</v>
      </c>
      <c r="B1214" s="214" t="s">
        <v>825</v>
      </c>
      <c r="C1214" s="215" t="s">
        <v>2</v>
      </c>
      <c r="D1214" s="216">
        <v>97.78</v>
      </c>
      <c r="E1214" s="353"/>
    </row>
    <row r="1215" spans="1:5" ht="28.5">
      <c r="A1215" s="214">
        <v>66022</v>
      </c>
      <c r="B1215" s="214" t="s">
        <v>826</v>
      </c>
      <c r="C1215" s="215" t="s">
        <v>2</v>
      </c>
      <c r="D1215" s="216">
        <v>78.349999999999994</v>
      </c>
      <c r="E1215" s="217"/>
    </row>
    <row r="1216" spans="1:5" ht="15">
      <c r="A1216" s="214">
        <v>66024</v>
      </c>
      <c r="B1216" s="214" t="s">
        <v>827</v>
      </c>
      <c r="C1216" s="215" t="s">
        <v>2</v>
      </c>
      <c r="D1216" s="216">
        <v>23.07</v>
      </c>
      <c r="E1216" s="353"/>
    </row>
    <row r="1217" spans="1:5" ht="28.5">
      <c r="A1217" s="214">
        <v>66027</v>
      </c>
      <c r="B1217" s="214" t="s">
        <v>828</v>
      </c>
      <c r="C1217" s="215" t="s">
        <v>2</v>
      </c>
      <c r="D1217" s="216">
        <v>318.63</v>
      </c>
      <c r="E1217" s="217"/>
    </row>
    <row r="1218" spans="1:5" ht="28.5">
      <c r="A1218" s="214">
        <v>66045</v>
      </c>
      <c r="B1218" s="214" t="s">
        <v>829</v>
      </c>
      <c r="C1218" s="215" t="s">
        <v>2</v>
      </c>
      <c r="D1218" s="216">
        <v>193.88</v>
      </c>
      <c r="E1218" s="217"/>
    </row>
    <row r="1219" spans="1:5" ht="42.75">
      <c r="A1219" s="214">
        <v>66048</v>
      </c>
      <c r="B1219" s="214" t="s">
        <v>830</v>
      </c>
      <c r="C1219" s="215" t="s">
        <v>2</v>
      </c>
      <c r="D1219" s="216">
        <v>63.17</v>
      </c>
      <c r="E1219" s="217"/>
    </row>
    <row r="1220" spans="1:5" ht="14.25">
      <c r="A1220" s="214">
        <v>66049</v>
      </c>
      <c r="B1220" s="214" t="s">
        <v>831</v>
      </c>
      <c r="C1220" s="215" t="s">
        <v>2</v>
      </c>
      <c r="D1220" s="216">
        <v>15.74</v>
      </c>
      <c r="E1220" s="217"/>
    </row>
    <row r="1221" spans="1:5" ht="28.5">
      <c r="A1221" s="214">
        <v>66058</v>
      </c>
      <c r="B1221" s="214" t="s">
        <v>832</v>
      </c>
      <c r="C1221" s="215" t="s">
        <v>2</v>
      </c>
      <c r="D1221" s="216">
        <v>92.27</v>
      </c>
      <c r="E1221" s="217"/>
    </row>
    <row r="1222" spans="1:5" ht="28.5">
      <c r="A1222" s="214">
        <v>66074</v>
      </c>
      <c r="B1222" s="214" t="s">
        <v>833</v>
      </c>
      <c r="C1222" s="215" t="s">
        <v>2</v>
      </c>
      <c r="D1222" s="216">
        <v>296.38</v>
      </c>
      <c r="E1222" s="217"/>
    </row>
    <row r="1223" spans="1:5" ht="15">
      <c r="A1223" s="213">
        <v>661</v>
      </c>
      <c r="B1223" s="351" t="s">
        <v>1507</v>
      </c>
      <c r="C1223" s="352"/>
      <c r="D1223" s="352"/>
      <c r="E1223" s="217"/>
    </row>
    <row r="1224" spans="1:5" ht="28.5">
      <c r="A1224" s="214">
        <v>66124</v>
      </c>
      <c r="B1224" s="214" t="s">
        <v>834</v>
      </c>
      <c r="C1224" s="215" t="s">
        <v>2</v>
      </c>
      <c r="D1224" s="216">
        <v>163.53</v>
      </c>
      <c r="E1224" s="353"/>
    </row>
    <row r="1225" spans="1:5" ht="28.5">
      <c r="A1225" s="214">
        <v>66125</v>
      </c>
      <c r="B1225" s="214" t="s">
        <v>835</v>
      </c>
      <c r="C1225" s="215" t="s">
        <v>2</v>
      </c>
      <c r="D1225" s="216">
        <v>128.25</v>
      </c>
      <c r="E1225" s="217"/>
    </row>
    <row r="1226" spans="1:5" ht="28.5">
      <c r="A1226" s="214">
        <v>66178</v>
      </c>
      <c r="B1226" s="214" t="s">
        <v>836</v>
      </c>
      <c r="C1226" s="215" t="s">
        <v>2</v>
      </c>
      <c r="D1226" s="216">
        <v>839.65</v>
      </c>
      <c r="E1226" s="217"/>
    </row>
    <row r="1227" spans="1:5" ht="15">
      <c r="A1227" s="213">
        <v>662</v>
      </c>
      <c r="B1227" s="351" t="s">
        <v>1506</v>
      </c>
      <c r="C1227" s="352"/>
      <c r="D1227" s="352"/>
      <c r="E1227" s="217"/>
    </row>
    <row r="1228" spans="1:5" ht="28.5">
      <c r="A1228" s="214">
        <v>66207</v>
      </c>
      <c r="B1228" s="214" t="s">
        <v>837</v>
      </c>
      <c r="C1228" s="215" t="s">
        <v>2</v>
      </c>
      <c r="D1228" s="216">
        <v>787.97</v>
      </c>
      <c r="E1228" s="353"/>
    </row>
    <row r="1229" spans="1:5" ht="15">
      <c r="A1229" s="213">
        <v>663</v>
      </c>
      <c r="B1229" s="351" t="s">
        <v>1507</v>
      </c>
      <c r="C1229" s="352"/>
      <c r="D1229" s="352"/>
      <c r="E1229" s="217"/>
    </row>
    <row r="1230" spans="1:5" ht="57">
      <c r="A1230" s="214">
        <v>66301</v>
      </c>
      <c r="B1230" s="214" t="s">
        <v>1508</v>
      </c>
      <c r="C1230" s="215" t="s">
        <v>2</v>
      </c>
      <c r="D1230" s="216">
        <v>515.48</v>
      </c>
      <c r="E1230" s="217"/>
    </row>
    <row r="1231" spans="1:5" ht="28.5">
      <c r="A1231" s="214">
        <v>66335</v>
      </c>
      <c r="B1231" s="214" t="s">
        <v>838</v>
      </c>
      <c r="C1231" s="215" t="s">
        <v>2</v>
      </c>
      <c r="D1231" s="216">
        <v>164.09</v>
      </c>
      <c r="E1231" s="217"/>
    </row>
    <row r="1232" spans="1:5" ht="28.5">
      <c r="A1232" s="214">
        <v>66368</v>
      </c>
      <c r="B1232" s="214" t="s">
        <v>839</v>
      </c>
      <c r="C1232" s="215" t="s">
        <v>2</v>
      </c>
      <c r="D1232" s="216">
        <v>795.01</v>
      </c>
      <c r="E1232" s="217"/>
    </row>
    <row r="1233" spans="1:5" ht="28.5">
      <c r="A1233" s="214">
        <v>66372</v>
      </c>
      <c r="B1233" s="214" t="s">
        <v>3649</v>
      </c>
      <c r="C1233" s="215" t="s">
        <v>2</v>
      </c>
      <c r="D1233" s="216">
        <v>393.92</v>
      </c>
      <c r="E1233" s="217"/>
    </row>
    <row r="1234" spans="1:5" ht="15">
      <c r="A1234" s="213">
        <v>666</v>
      </c>
      <c r="B1234" s="351" t="s">
        <v>1509</v>
      </c>
      <c r="C1234" s="352"/>
      <c r="D1234" s="352"/>
      <c r="E1234" s="217"/>
    </row>
    <row r="1235" spans="1:5" ht="28.5">
      <c r="A1235" s="214">
        <v>66608</v>
      </c>
      <c r="B1235" s="214" t="s">
        <v>840</v>
      </c>
      <c r="C1235" s="215" t="s">
        <v>2</v>
      </c>
      <c r="D1235" s="216">
        <v>968.72</v>
      </c>
      <c r="E1235" s="217"/>
    </row>
    <row r="1236" spans="1:5" ht="15">
      <c r="A1236" s="213">
        <v>670</v>
      </c>
      <c r="B1236" s="351" t="s">
        <v>1510</v>
      </c>
      <c r="C1236" s="352"/>
      <c r="D1236" s="352"/>
      <c r="E1236" s="217"/>
    </row>
    <row r="1237" spans="1:5" ht="42.75">
      <c r="A1237" s="214">
        <v>67001</v>
      </c>
      <c r="B1237" s="214" t="s">
        <v>841</v>
      </c>
      <c r="C1237" s="215" t="s">
        <v>2</v>
      </c>
      <c r="D1237" s="216">
        <v>393.45</v>
      </c>
      <c r="E1237" s="217"/>
    </row>
    <row r="1238" spans="1:5" ht="28.5">
      <c r="A1238" s="214">
        <v>67004</v>
      </c>
      <c r="B1238" s="214" t="s">
        <v>842</v>
      </c>
      <c r="C1238" s="215" t="s">
        <v>2</v>
      </c>
      <c r="D1238" s="216">
        <v>646.12</v>
      </c>
      <c r="E1238" s="217"/>
    </row>
    <row r="1239" spans="1:5" ht="28.5">
      <c r="A1239" s="214">
        <v>67007</v>
      </c>
      <c r="B1239" s="214" t="s">
        <v>843</v>
      </c>
      <c r="C1239" s="215" t="s">
        <v>2</v>
      </c>
      <c r="D1239" s="216">
        <v>248.53</v>
      </c>
      <c r="E1239" s="217"/>
    </row>
    <row r="1240" spans="1:5" ht="28.5">
      <c r="A1240" s="214">
        <v>67008</v>
      </c>
      <c r="B1240" s="214" t="s">
        <v>844</v>
      </c>
      <c r="C1240" s="215" t="s">
        <v>2</v>
      </c>
      <c r="D1240" s="216">
        <v>93.57</v>
      </c>
      <c r="E1240" s="217"/>
    </row>
    <row r="1241" spans="1:5" ht="15">
      <c r="A1241" s="214">
        <v>67035</v>
      </c>
      <c r="B1241" s="214" t="s">
        <v>845</v>
      </c>
      <c r="C1241" s="215" t="s">
        <v>2</v>
      </c>
      <c r="D1241" s="216">
        <v>8</v>
      </c>
      <c r="E1241" s="353"/>
    </row>
    <row r="1242" spans="1:5" ht="14.25">
      <c r="A1242" s="214">
        <v>67040</v>
      </c>
      <c r="B1242" s="214" t="s">
        <v>846</v>
      </c>
      <c r="C1242" s="215" t="s">
        <v>2</v>
      </c>
      <c r="D1242" s="216">
        <v>188.05</v>
      </c>
      <c r="E1242" s="217"/>
    </row>
    <row r="1243" spans="1:5" ht="28.5">
      <c r="A1243" s="214">
        <v>67042</v>
      </c>
      <c r="B1243" s="214" t="s">
        <v>847</v>
      </c>
      <c r="C1243" s="215" t="s">
        <v>2</v>
      </c>
      <c r="D1243" s="216">
        <v>203.72</v>
      </c>
      <c r="E1243" s="217"/>
    </row>
    <row r="1244" spans="1:5" ht="28.5">
      <c r="A1244" s="214">
        <v>67043</v>
      </c>
      <c r="B1244" s="214" t="s">
        <v>848</v>
      </c>
      <c r="C1244" s="215" t="s">
        <v>2</v>
      </c>
      <c r="D1244" s="216">
        <v>230.28</v>
      </c>
      <c r="E1244" s="217"/>
    </row>
    <row r="1245" spans="1:5" ht="15">
      <c r="A1245" s="214">
        <v>67046</v>
      </c>
      <c r="B1245" s="214" t="s">
        <v>849</v>
      </c>
      <c r="C1245" s="215" t="s">
        <v>2</v>
      </c>
      <c r="D1245" s="216">
        <v>147.62</v>
      </c>
      <c r="E1245" s="353"/>
    </row>
    <row r="1246" spans="1:5" ht="28.5">
      <c r="A1246" s="214">
        <v>67047</v>
      </c>
      <c r="B1246" s="214" t="s">
        <v>850</v>
      </c>
      <c r="C1246" s="215" t="s">
        <v>2</v>
      </c>
      <c r="D1246" s="216">
        <v>755.58</v>
      </c>
      <c r="E1246" s="217"/>
    </row>
    <row r="1247" spans="1:5" ht="15">
      <c r="A1247" s="214">
        <v>67050</v>
      </c>
      <c r="B1247" s="214" t="s">
        <v>851</v>
      </c>
      <c r="C1247" s="215" t="s">
        <v>2</v>
      </c>
      <c r="D1247" s="216">
        <v>338.67</v>
      </c>
      <c r="E1247" s="353"/>
    </row>
    <row r="1248" spans="1:5" ht="28.5">
      <c r="A1248" s="214">
        <v>67051</v>
      </c>
      <c r="B1248" s="214" t="s">
        <v>852</v>
      </c>
      <c r="C1248" s="215" t="s">
        <v>2</v>
      </c>
      <c r="D1248" s="216">
        <v>87.92</v>
      </c>
      <c r="E1248" s="217"/>
    </row>
    <row r="1249" spans="1:5" ht="42.75">
      <c r="A1249" s="214">
        <v>67054</v>
      </c>
      <c r="B1249" s="214" t="s">
        <v>853</v>
      </c>
      <c r="C1249" s="215" t="s">
        <v>2</v>
      </c>
      <c r="D1249" s="216">
        <v>614.26</v>
      </c>
      <c r="E1249" s="217"/>
    </row>
    <row r="1250" spans="1:5" ht="28.5">
      <c r="A1250" s="214">
        <v>67061</v>
      </c>
      <c r="B1250" s="214" t="s">
        <v>854</v>
      </c>
      <c r="C1250" s="215" t="s">
        <v>2</v>
      </c>
      <c r="D1250" s="216">
        <v>15.47</v>
      </c>
      <c r="E1250" s="217"/>
    </row>
    <row r="1251" spans="1:5" ht="28.5">
      <c r="A1251" s="214">
        <v>67066</v>
      </c>
      <c r="B1251" s="214" t="s">
        <v>855</v>
      </c>
      <c r="C1251" s="215" t="s">
        <v>2</v>
      </c>
      <c r="D1251" s="216">
        <v>584.84</v>
      </c>
      <c r="E1251" s="217"/>
    </row>
    <row r="1252" spans="1:5" ht="28.5">
      <c r="A1252" s="214">
        <v>67067</v>
      </c>
      <c r="B1252" s="214" t="s">
        <v>856</v>
      </c>
      <c r="C1252" s="215" t="s">
        <v>2</v>
      </c>
      <c r="D1252" s="216">
        <v>132.09</v>
      </c>
      <c r="E1252" s="353"/>
    </row>
    <row r="1253" spans="1:5" ht="57">
      <c r="A1253" s="214">
        <v>67090</v>
      </c>
      <c r="B1253" s="214" t="s">
        <v>857</v>
      </c>
      <c r="C1253" s="215" t="s">
        <v>2</v>
      </c>
      <c r="D1253" s="216">
        <v>9.8699999999999992</v>
      </c>
      <c r="E1253" s="217"/>
    </row>
    <row r="1254" spans="1:5" ht="15">
      <c r="A1254" s="214">
        <v>67094</v>
      </c>
      <c r="B1254" s="214" t="s">
        <v>858</v>
      </c>
      <c r="C1254" s="215" t="s">
        <v>2</v>
      </c>
      <c r="D1254" s="216">
        <v>132.25</v>
      </c>
      <c r="E1254" s="353"/>
    </row>
    <row r="1255" spans="1:5" ht="15">
      <c r="A1255" s="213">
        <v>671</v>
      </c>
      <c r="B1255" s="351" t="s">
        <v>1510</v>
      </c>
      <c r="C1255" s="352"/>
      <c r="D1255" s="352"/>
      <c r="E1255" s="217"/>
    </row>
    <row r="1256" spans="1:5" ht="28.5">
      <c r="A1256" s="214">
        <v>67130</v>
      </c>
      <c r="B1256" s="214" t="s">
        <v>3650</v>
      </c>
      <c r="C1256" s="215" t="s">
        <v>2</v>
      </c>
      <c r="D1256" s="216">
        <v>98.03</v>
      </c>
      <c r="E1256" s="217"/>
    </row>
    <row r="1257" spans="1:5" ht="15">
      <c r="A1257" s="213">
        <v>675</v>
      </c>
      <c r="B1257" s="351" t="s">
        <v>1511</v>
      </c>
      <c r="C1257" s="352"/>
      <c r="D1257" s="352"/>
      <c r="E1257" s="217"/>
    </row>
    <row r="1258" spans="1:5" ht="28.5">
      <c r="A1258" s="214">
        <v>67507</v>
      </c>
      <c r="B1258" s="214" t="s">
        <v>859</v>
      </c>
      <c r="C1258" s="215" t="s">
        <v>2</v>
      </c>
      <c r="D1258" s="216">
        <v>14.41</v>
      </c>
      <c r="E1258" s="217"/>
    </row>
    <row r="1259" spans="1:5" ht="28.5">
      <c r="A1259" s="214">
        <v>67510</v>
      </c>
      <c r="B1259" s="214" t="s">
        <v>860</v>
      </c>
      <c r="C1259" s="215" t="s">
        <v>2</v>
      </c>
      <c r="D1259" s="216">
        <v>14.07</v>
      </c>
      <c r="E1259" s="217"/>
    </row>
    <row r="1260" spans="1:5" ht="28.5">
      <c r="A1260" s="214">
        <v>67512</v>
      </c>
      <c r="B1260" s="214" t="s">
        <v>861</v>
      </c>
      <c r="C1260" s="215" t="s">
        <v>2</v>
      </c>
      <c r="D1260" s="216">
        <v>44.3</v>
      </c>
      <c r="E1260" s="217"/>
    </row>
    <row r="1261" spans="1:5" ht="28.5">
      <c r="A1261" s="214">
        <v>67522</v>
      </c>
      <c r="B1261" s="214" t="s">
        <v>862</v>
      </c>
      <c r="C1261" s="215" t="s">
        <v>2</v>
      </c>
      <c r="D1261" s="216">
        <v>22.38</v>
      </c>
      <c r="E1261" s="217"/>
    </row>
    <row r="1262" spans="1:5" ht="28.5">
      <c r="A1262" s="214">
        <v>67552</v>
      </c>
      <c r="B1262" s="214" t="s">
        <v>863</v>
      </c>
      <c r="C1262" s="215" t="s">
        <v>2</v>
      </c>
      <c r="D1262" s="216">
        <v>21.07</v>
      </c>
      <c r="E1262" s="217"/>
    </row>
    <row r="1263" spans="1:5" ht="28.5">
      <c r="A1263" s="214">
        <v>67560</v>
      </c>
      <c r="B1263" s="214" t="s">
        <v>864</v>
      </c>
      <c r="C1263" s="215" t="s">
        <v>2</v>
      </c>
      <c r="D1263" s="216">
        <v>29.58</v>
      </c>
      <c r="E1263" s="217"/>
    </row>
    <row r="1264" spans="1:5" ht="28.5">
      <c r="A1264" s="214">
        <v>67561</v>
      </c>
      <c r="B1264" s="214" t="s">
        <v>865</v>
      </c>
      <c r="C1264" s="215" t="s">
        <v>2</v>
      </c>
      <c r="D1264" s="216">
        <v>26.04</v>
      </c>
      <c r="E1264" s="217"/>
    </row>
    <row r="1265" spans="1:5" ht="28.5">
      <c r="A1265" s="214">
        <v>67578</v>
      </c>
      <c r="B1265" s="214" t="s">
        <v>866</v>
      </c>
      <c r="C1265" s="215" t="s">
        <v>2</v>
      </c>
      <c r="D1265" s="216">
        <v>14.41</v>
      </c>
      <c r="E1265" s="217"/>
    </row>
    <row r="1266" spans="1:5" ht="15">
      <c r="A1266" s="213">
        <v>676</v>
      </c>
      <c r="B1266" s="351" t="s">
        <v>1512</v>
      </c>
      <c r="C1266" s="352"/>
      <c r="D1266" s="352"/>
      <c r="E1266" s="217"/>
    </row>
    <row r="1267" spans="1:5" ht="28.5">
      <c r="A1267" s="214">
        <v>67650</v>
      </c>
      <c r="B1267" s="214" t="s">
        <v>867</v>
      </c>
      <c r="C1267" s="215" t="s">
        <v>2</v>
      </c>
      <c r="D1267" s="216">
        <v>46.27</v>
      </c>
      <c r="E1267" s="217"/>
    </row>
    <row r="1268" spans="1:5" ht="28.5">
      <c r="A1268" s="214">
        <v>67651</v>
      </c>
      <c r="B1268" s="214" t="s">
        <v>868</v>
      </c>
      <c r="C1268" s="215" t="s">
        <v>2</v>
      </c>
      <c r="D1268" s="216">
        <v>28.13</v>
      </c>
      <c r="E1268" s="217"/>
    </row>
    <row r="1269" spans="1:5" ht="14.25">
      <c r="A1269" s="214">
        <v>67652</v>
      </c>
      <c r="B1269" s="214" t="s">
        <v>869</v>
      </c>
      <c r="C1269" s="215" t="s">
        <v>2</v>
      </c>
      <c r="D1269" s="216">
        <v>16.420000000000002</v>
      </c>
      <c r="E1269" s="217"/>
    </row>
    <row r="1270" spans="1:5" ht="15">
      <c r="A1270" s="213">
        <v>680</v>
      </c>
      <c r="B1270" s="351" t="s">
        <v>1513</v>
      </c>
      <c r="C1270" s="352"/>
      <c r="D1270" s="352"/>
      <c r="E1270" s="217"/>
    </row>
    <row r="1271" spans="1:5" ht="14.25">
      <c r="A1271" s="214">
        <v>68001</v>
      </c>
      <c r="B1271" s="214" t="s">
        <v>870</v>
      </c>
      <c r="C1271" s="215" t="s">
        <v>1</v>
      </c>
      <c r="D1271" s="216">
        <v>16.27</v>
      </c>
      <c r="E1271" s="217"/>
    </row>
    <row r="1272" spans="1:5" ht="14.25">
      <c r="A1272" s="214">
        <v>68017</v>
      </c>
      <c r="B1272" s="214" t="s">
        <v>871</v>
      </c>
      <c r="C1272" s="215" t="s">
        <v>2</v>
      </c>
      <c r="D1272" s="216">
        <v>14.66</v>
      </c>
      <c r="E1272" s="217"/>
    </row>
    <row r="1273" spans="1:5" ht="28.5">
      <c r="A1273" s="214">
        <v>68020</v>
      </c>
      <c r="B1273" s="214" t="s">
        <v>872</v>
      </c>
      <c r="C1273" s="215" t="s">
        <v>4</v>
      </c>
      <c r="D1273" s="216">
        <v>142.12</v>
      </c>
      <c r="E1273" s="353"/>
    </row>
    <row r="1274" spans="1:5" ht="28.5">
      <c r="A1274" s="214">
        <v>68023</v>
      </c>
      <c r="B1274" s="214" t="s">
        <v>873</v>
      </c>
      <c r="C1274" s="215" t="s">
        <v>1</v>
      </c>
      <c r="D1274" s="216">
        <v>179.38</v>
      </c>
      <c r="E1274" s="217"/>
    </row>
    <row r="1275" spans="1:5" ht="28.5">
      <c r="A1275" s="214">
        <v>68047</v>
      </c>
      <c r="B1275" s="214" t="s">
        <v>874</v>
      </c>
      <c r="C1275" s="215" t="s">
        <v>4</v>
      </c>
      <c r="D1275" s="216">
        <v>177.38</v>
      </c>
      <c r="E1275" s="353"/>
    </row>
    <row r="1276" spans="1:5" ht="15">
      <c r="A1276" s="213">
        <v>681</v>
      </c>
      <c r="B1276" s="351" t="s">
        <v>1514</v>
      </c>
      <c r="C1276" s="352"/>
      <c r="D1276" s="352"/>
      <c r="E1276" s="217"/>
    </row>
    <row r="1277" spans="1:5" ht="28.5">
      <c r="A1277" s="214">
        <v>68138</v>
      </c>
      <c r="B1277" s="214" t="s">
        <v>875</v>
      </c>
      <c r="C1277" s="215" t="s">
        <v>2</v>
      </c>
      <c r="D1277" s="216">
        <v>313.06</v>
      </c>
      <c r="E1277" s="217"/>
    </row>
    <row r="1278" spans="1:5" ht="15">
      <c r="A1278" s="213">
        <v>691</v>
      </c>
      <c r="B1278" s="351" t="s">
        <v>1397</v>
      </c>
      <c r="C1278" s="352"/>
      <c r="D1278" s="352"/>
      <c r="E1278" s="217"/>
    </row>
    <row r="1279" spans="1:5" ht="14.25">
      <c r="A1279" s="214">
        <v>69172</v>
      </c>
      <c r="B1279" s="214" t="s">
        <v>876</v>
      </c>
      <c r="C1279" s="215" t="s">
        <v>2</v>
      </c>
      <c r="D1279" s="216">
        <v>51.43</v>
      </c>
      <c r="E1279" s="217"/>
    </row>
    <row r="1280" spans="1:5" ht="28.5">
      <c r="A1280" s="214">
        <v>69185</v>
      </c>
      <c r="B1280" s="214" t="s">
        <v>3651</v>
      </c>
      <c r="C1280" s="215" t="s">
        <v>1</v>
      </c>
      <c r="D1280" s="216">
        <v>13.16</v>
      </c>
      <c r="E1280" s="217"/>
    </row>
    <row r="1281" spans="1:5" ht="28.5">
      <c r="A1281" s="214">
        <v>69191</v>
      </c>
      <c r="B1281" s="214" t="s">
        <v>877</v>
      </c>
      <c r="C1281" s="215" t="s">
        <v>2</v>
      </c>
      <c r="D1281" s="216">
        <v>225.14</v>
      </c>
      <c r="E1281" s="217"/>
    </row>
    <row r="1282" spans="1:5" ht="28.5">
      <c r="A1282" s="214">
        <v>69194</v>
      </c>
      <c r="B1282" s="214" t="s">
        <v>3652</v>
      </c>
      <c r="C1282" s="215" t="s">
        <v>2</v>
      </c>
      <c r="D1282" s="216">
        <v>743.95</v>
      </c>
      <c r="E1282" s="217"/>
    </row>
    <row r="1283" spans="1:5" ht="15">
      <c r="A1283" s="213">
        <v>692</v>
      </c>
      <c r="B1283" s="351" t="s">
        <v>1515</v>
      </c>
      <c r="C1283" s="352"/>
      <c r="D1283" s="352"/>
      <c r="E1283" s="217"/>
    </row>
    <row r="1284" spans="1:5" ht="42.75">
      <c r="A1284" s="214">
        <v>69213</v>
      </c>
      <c r="B1284" s="214" t="s">
        <v>3653</v>
      </c>
      <c r="C1284" s="215" t="s">
        <v>2</v>
      </c>
      <c r="D1284" s="216">
        <v>186.68</v>
      </c>
      <c r="E1284" s="353"/>
    </row>
    <row r="1285" spans="1:5" ht="28.5">
      <c r="A1285" s="214">
        <v>69284</v>
      </c>
      <c r="B1285" s="214" t="s">
        <v>3654</v>
      </c>
      <c r="C1285" s="215" t="s">
        <v>4</v>
      </c>
      <c r="D1285" s="216">
        <v>81.180000000000007</v>
      </c>
      <c r="E1285" s="217"/>
    </row>
    <row r="1286" spans="1:5" ht="28.5">
      <c r="A1286" s="214">
        <v>69291</v>
      </c>
      <c r="B1286" s="214" t="s">
        <v>1516</v>
      </c>
      <c r="C1286" s="215" t="s">
        <v>2</v>
      </c>
      <c r="D1286" s="219">
        <v>1350.73</v>
      </c>
      <c r="E1286" s="217"/>
    </row>
    <row r="1287" spans="1:5" ht="15">
      <c r="A1287" s="213">
        <v>694</v>
      </c>
      <c r="B1287" s="351" t="s">
        <v>1426</v>
      </c>
      <c r="C1287" s="352"/>
      <c r="D1287" s="352"/>
      <c r="E1287" s="217"/>
    </row>
    <row r="1288" spans="1:5" ht="28.5">
      <c r="A1288" s="214">
        <v>69404</v>
      </c>
      <c r="B1288" s="214" t="s">
        <v>878</v>
      </c>
      <c r="C1288" s="215" t="s">
        <v>2</v>
      </c>
      <c r="D1288" s="219">
        <v>1834.07</v>
      </c>
      <c r="E1288" s="353"/>
    </row>
    <row r="1289" spans="1:5" ht="28.5">
      <c r="A1289" s="214">
        <v>69409</v>
      </c>
      <c r="B1289" s="214" t="s">
        <v>879</v>
      </c>
      <c r="C1289" s="215" t="s">
        <v>2</v>
      </c>
      <c r="D1289" s="216">
        <v>71.75</v>
      </c>
      <c r="E1289" s="217"/>
    </row>
    <row r="1290" spans="1:5" ht="28.5">
      <c r="A1290" s="214">
        <v>69421</v>
      </c>
      <c r="B1290" s="214" t="s">
        <v>880</v>
      </c>
      <c r="C1290" s="215" t="s">
        <v>2</v>
      </c>
      <c r="D1290" s="216">
        <v>362.13</v>
      </c>
      <c r="E1290" s="217"/>
    </row>
    <row r="1291" spans="1:5" ht="42.75">
      <c r="A1291" s="214">
        <v>69445</v>
      </c>
      <c r="B1291" s="214" t="s">
        <v>1517</v>
      </c>
      <c r="C1291" s="215" t="s">
        <v>2</v>
      </c>
      <c r="D1291" s="219">
        <v>1309.8</v>
      </c>
      <c r="E1291" s="217"/>
    </row>
    <row r="1292" spans="1:5" ht="15">
      <c r="A1292" s="213">
        <v>695</v>
      </c>
      <c r="B1292" s="351" t="s">
        <v>238</v>
      </c>
      <c r="C1292" s="352"/>
      <c r="D1292" s="352"/>
      <c r="E1292" s="217"/>
    </row>
    <row r="1293" spans="1:5" ht="28.5">
      <c r="A1293" s="214">
        <v>69503</v>
      </c>
      <c r="B1293" s="214" t="s">
        <v>881</v>
      </c>
      <c r="C1293" s="215" t="s">
        <v>2</v>
      </c>
      <c r="D1293" s="216">
        <v>12.3</v>
      </c>
      <c r="E1293" s="217"/>
    </row>
    <row r="1294" spans="1:5" ht="15">
      <c r="A1294" s="214">
        <v>69505</v>
      </c>
      <c r="B1294" s="214" t="s">
        <v>882</v>
      </c>
      <c r="C1294" s="215" t="s">
        <v>2</v>
      </c>
      <c r="D1294" s="216">
        <v>7.18</v>
      </c>
      <c r="E1294" s="353"/>
    </row>
    <row r="1295" spans="1:5" ht="14.25">
      <c r="A1295" s="214">
        <v>69506</v>
      </c>
      <c r="B1295" s="214" t="s">
        <v>883</v>
      </c>
      <c r="C1295" s="215" t="s">
        <v>2</v>
      </c>
      <c r="D1295" s="216">
        <v>34.770000000000003</v>
      </c>
      <c r="E1295" s="217"/>
    </row>
    <row r="1296" spans="1:5" ht="28.5">
      <c r="A1296" s="214">
        <v>69508</v>
      </c>
      <c r="B1296" s="214" t="s">
        <v>3655</v>
      </c>
      <c r="C1296" s="215" t="s">
        <v>3</v>
      </c>
      <c r="D1296" s="216">
        <v>326.16000000000003</v>
      </c>
      <c r="E1296" s="353"/>
    </row>
    <row r="1297" spans="1:5" ht="28.5">
      <c r="A1297" s="214">
        <v>69509</v>
      </c>
      <c r="B1297" s="214" t="s">
        <v>884</v>
      </c>
      <c r="C1297" s="215" t="s">
        <v>2</v>
      </c>
      <c r="D1297" s="216">
        <v>54.88</v>
      </c>
      <c r="E1297" s="217"/>
    </row>
    <row r="1298" spans="1:5" ht="14.25">
      <c r="A1298" s="214">
        <v>69512</v>
      </c>
      <c r="B1298" s="214" t="s">
        <v>885</v>
      </c>
      <c r="C1298" s="215" t="s">
        <v>1</v>
      </c>
      <c r="D1298" s="216">
        <v>0.13</v>
      </c>
      <c r="E1298" s="217"/>
    </row>
    <row r="1299" spans="1:5" ht="14.25">
      <c r="A1299" s="214">
        <v>69513</v>
      </c>
      <c r="B1299" s="214" t="s">
        <v>886</v>
      </c>
      <c r="C1299" s="215" t="s">
        <v>3</v>
      </c>
      <c r="D1299" s="216">
        <v>72.33</v>
      </c>
      <c r="E1299" s="217"/>
    </row>
    <row r="1300" spans="1:5" ht="14.25">
      <c r="A1300" s="214">
        <v>69514</v>
      </c>
      <c r="B1300" s="214" t="s">
        <v>887</v>
      </c>
      <c r="C1300" s="215" t="s">
        <v>9</v>
      </c>
      <c r="D1300" s="216">
        <v>64.959999999999994</v>
      </c>
      <c r="E1300" s="217"/>
    </row>
    <row r="1301" spans="1:5" ht="28.5">
      <c r="A1301" s="214">
        <v>69515</v>
      </c>
      <c r="B1301" s="214" t="s">
        <v>888</v>
      </c>
      <c r="C1301" s="215" t="s">
        <v>2</v>
      </c>
      <c r="D1301" s="216">
        <v>66.95</v>
      </c>
      <c r="E1301" s="353"/>
    </row>
    <row r="1302" spans="1:5" ht="28.5">
      <c r="A1302" s="214">
        <v>69516</v>
      </c>
      <c r="B1302" s="214" t="s">
        <v>6075</v>
      </c>
      <c r="C1302" s="215" t="s">
        <v>2</v>
      </c>
      <c r="D1302" s="216">
        <v>94.91</v>
      </c>
      <c r="E1302" s="217"/>
    </row>
    <row r="1303" spans="1:5" ht="28.5">
      <c r="A1303" s="214">
        <v>69521</v>
      </c>
      <c r="B1303" s="214" t="s">
        <v>889</v>
      </c>
      <c r="C1303" s="215" t="s">
        <v>2</v>
      </c>
      <c r="D1303" s="216">
        <v>66.95</v>
      </c>
      <c r="E1303" s="217"/>
    </row>
    <row r="1304" spans="1:5" ht="28.5">
      <c r="A1304" s="214">
        <v>69522</v>
      </c>
      <c r="B1304" s="214" t="s">
        <v>6076</v>
      </c>
      <c r="C1304" s="215" t="s">
        <v>2</v>
      </c>
      <c r="D1304" s="216">
        <v>197.43</v>
      </c>
      <c r="E1304" s="217"/>
    </row>
    <row r="1305" spans="1:5" ht="28.5">
      <c r="A1305" s="214">
        <v>69525</v>
      </c>
      <c r="B1305" s="214" t="s">
        <v>890</v>
      </c>
      <c r="C1305" s="215" t="s">
        <v>2</v>
      </c>
      <c r="D1305" s="219">
        <v>1834.07</v>
      </c>
      <c r="E1305" s="353"/>
    </row>
    <row r="1306" spans="1:5" ht="28.5">
      <c r="A1306" s="214">
        <v>69526</v>
      </c>
      <c r="B1306" s="214" t="s">
        <v>891</v>
      </c>
      <c r="C1306" s="215" t="s">
        <v>2</v>
      </c>
      <c r="D1306" s="219">
        <v>3854.07</v>
      </c>
      <c r="E1306" s="217"/>
    </row>
    <row r="1307" spans="1:5" ht="28.5">
      <c r="A1307" s="214">
        <v>69527</v>
      </c>
      <c r="B1307" s="214" t="s">
        <v>892</v>
      </c>
      <c r="C1307" s="215" t="s">
        <v>2</v>
      </c>
      <c r="D1307" s="219">
        <v>4322.7299999999996</v>
      </c>
      <c r="E1307" s="217"/>
    </row>
    <row r="1308" spans="1:5" ht="28.5">
      <c r="A1308" s="214">
        <v>69545</v>
      </c>
      <c r="B1308" s="214" t="s">
        <v>893</v>
      </c>
      <c r="C1308" s="215" t="s">
        <v>2</v>
      </c>
      <c r="D1308" s="216">
        <v>198.75</v>
      </c>
      <c r="E1308" s="217"/>
    </row>
    <row r="1309" spans="1:5" ht="14.25">
      <c r="A1309" s="214">
        <v>69547</v>
      </c>
      <c r="B1309" s="214" t="s">
        <v>894</v>
      </c>
      <c r="C1309" s="215" t="s">
        <v>2</v>
      </c>
      <c r="D1309" s="216">
        <v>7.18</v>
      </c>
      <c r="E1309" s="217"/>
    </row>
    <row r="1310" spans="1:5" ht="28.5">
      <c r="A1310" s="214">
        <v>69567</v>
      </c>
      <c r="B1310" s="214" t="s">
        <v>895</v>
      </c>
      <c r="C1310" s="215" t="s">
        <v>2</v>
      </c>
      <c r="D1310" s="216">
        <v>7.18</v>
      </c>
      <c r="E1310" s="353"/>
    </row>
    <row r="1311" spans="1:5" ht="28.5">
      <c r="A1311" s="214">
        <v>69572</v>
      </c>
      <c r="B1311" s="214" t="s">
        <v>896</v>
      </c>
      <c r="C1311" s="215" t="s">
        <v>3</v>
      </c>
      <c r="D1311" s="216">
        <v>53.54</v>
      </c>
      <c r="E1311" s="217"/>
    </row>
    <row r="1312" spans="1:5" ht="15">
      <c r="A1312" s="213">
        <v>696</v>
      </c>
      <c r="B1312" s="351" t="s">
        <v>1469</v>
      </c>
      <c r="C1312" s="352"/>
      <c r="D1312" s="352"/>
      <c r="E1312" s="217"/>
    </row>
    <row r="1313" spans="1:5" ht="28.5">
      <c r="A1313" s="214">
        <v>69606</v>
      </c>
      <c r="B1313" s="214" t="s">
        <v>897</v>
      </c>
      <c r="C1313" s="215" t="s">
        <v>2</v>
      </c>
      <c r="D1313" s="219">
        <v>1927.07</v>
      </c>
      <c r="E1313" s="217"/>
    </row>
    <row r="1314" spans="1:5" ht="14.25">
      <c r="A1314" s="214">
        <v>69616</v>
      </c>
      <c r="B1314" s="214" t="s">
        <v>898</v>
      </c>
      <c r="C1314" s="215" t="s">
        <v>2</v>
      </c>
      <c r="D1314" s="216">
        <v>47.53</v>
      </c>
      <c r="E1314" s="217"/>
    </row>
    <row r="1315" spans="1:5" ht="28.5">
      <c r="A1315" s="214">
        <v>69626</v>
      </c>
      <c r="B1315" s="214" t="s">
        <v>899</v>
      </c>
      <c r="C1315" s="215" t="s">
        <v>2</v>
      </c>
      <c r="D1315" s="216">
        <v>92.49</v>
      </c>
      <c r="E1315" s="217"/>
    </row>
    <row r="1316" spans="1:5" ht="28.5">
      <c r="A1316" s="214">
        <v>69646</v>
      </c>
      <c r="B1316" s="214" t="s">
        <v>3656</v>
      </c>
      <c r="C1316" s="215" t="s">
        <v>2</v>
      </c>
      <c r="D1316" s="216">
        <v>123.5</v>
      </c>
      <c r="E1316" s="217"/>
    </row>
    <row r="1317" spans="1:5" ht="28.5">
      <c r="A1317" s="214">
        <v>69656</v>
      </c>
      <c r="B1317" s="214" t="s">
        <v>3657</v>
      </c>
      <c r="C1317" s="215" t="s">
        <v>2</v>
      </c>
      <c r="D1317" s="216">
        <v>124.32</v>
      </c>
      <c r="E1317" s="217"/>
    </row>
    <row r="1318" spans="1:5" ht="28.5">
      <c r="A1318" s="214">
        <v>69670</v>
      </c>
      <c r="B1318" s="214" t="s">
        <v>3658</v>
      </c>
      <c r="C1318" s="215" t="s">
        <v>2</v>
      </c>
      <c r="D1318" s="216">
        <v>172.18</v>
      </c>
      <c r="E1318" s="217"/>
    </row>
    <row r="1319" spans="1:5" ht="28.5">
      <c r="A1319" s="214">
        <v>69681</v>
      </c>
      <c r="B1319" s="214" t="s">
        <v>900</v>
      </c>
      <c r="C1319" s="215" t="s">
        <v>2</v>
      </c>
      <c r="D1319" s="216">
        <v>474.84</v>
      </c>
      <c r="E1319" s="217"/>
    </row>
    <row r="1320" spans="1:5" ht="14.25">
      <c r="A1320" s="214">
        <v>69682</v>
      </c>
      <c r="B1320" s="214" t="s">
        <v>901</v>
      </c>
      <c r="C1320" s="215" t="s">
        <v>2</v>
      </c>
      <c r="D1320" s="216">
        <v>503.2</v>
      </c>
      <c r="E1320" s="217"/>
    </row>
    <row r="1321" spans="1:5" ht="15">
      <c r="A1321" s="213">
        <v>697</v>
      </c>
      <c r="B1321" s="351" t="s">
        <v>1518</v>
      </c>
      <c r="C1321" s="352"/>
      <c r="D1321" s="352"/>
      <c r="E1321" s="217"/>
    </row>
    <row r="1322" spans="1:5" ht="14.25">
      <c r="A1322" s="214">
        <v>69753</v>
      </c>
      <c r="B1322" s="214" t="s">
        <v>902</v>
      </c>
      <c r="C1322" s="215" t="s">
        <v>2</v>
      </c>
      <c r="D1322" s="216">
        <v>42.17</v>
      </c>
      <c r="E1322" s="217"/>
    </row>
    <row r="1323" spans="1:5" ht="15">
      <c r="A1323" s="213">
        <v>7</v>
      </c>
      <c r="B1323" s="351" t="s">
        <v>238</v>
      </c>
      <c r="C1323" s="352"/>
      <c r="D1323" s="352"/>
      <c r="E1323" s="217"/>
    </row>
    <row r="1324" spans="1:5" ht="15">
      <c r="A1324" s="213">
        <v>701</v>
      </c>
      <c r="B1324" s="351" t="s">
        <v>238</v>
      </c>
      <c r="C1324" s="352"/>
      <c r="D1324" s="352"/>
      <c r="E1324" s="217"/>
    </row>
    <row r="1325" spans="1:5" ht="42.75">
      <c r="A1325" s="214">
        <v>70114</v>
      </c>
      <c r="B1325" s="214" t="s">
        <v>903</v>
      </c>
      <c r="C1325" s="215" t="s">
        <v>7</v>
      </c>
      <c r="D1325" s="216">
        <v>63.33</v>
      </c>
      <c r="E1325" s="217"/>
    </row>
    <row r="1326" spans="1:5" ht="15">
      <c r="A1326" s="213">
        <v>702</v>
      </c>
      <c r="B1326" s="351" t="s">
        <v>1466</v>
      </c>
      <c r="C1326" s="352"/>
      <c r="D1326" s="352"/>
      <c r="E1326" s="217"/>
    </row>
    <row r="1327" spans="1:5" ht="28.5">
      <c r="A1327" s="214">
        <v>70276</v>
      </c>
      <c r="B1327" s="214" t="s">
        <v>904</v>
      </c>
      <c r="C1327" s="215" t="s">
        <v>1</v>
      </c>
      <c r="D1327" s="216">
        <v>14.24</v>
      </c>
      <c r="E1327" s="217"/>
    </row>
    <row r="1328" spans="1:5" ht="15">
      <c r="A1328" s="213">
        <v>703</v>
      </c>
      <c r="B1328" s="351" t="s">
        <v>1466</v>
      </c>
      <c r="C1328" s="352"/>
      <c r="D1328" s="352"/>
      <c r="E1328" s="217"/>
    </row>
    <row r="1329" spans="1:5" ht="28.5">
      <c r="A1329" s="214">
        <v>70328</v>
      </c>
      <c r="B1329" s="214" t="s">
        <v>905</v>
      </c>
      <c r="C1329" s="215" t="s">
        <v>1</v>
      </c>
      <c r="D1329" s="216">
        <v>94.62</v>
      </c>
      <c r="E1329" s="217"/>
    </row>
    <row r="1330" spans="1:5" ht="28.5">
      <c r="A1330" s="214">
        <v>70350</v>
      </c>
      <c r="B1330" s="214" t="s">
        <v>906</v>
      </c>
      <c r="C1330" s="215" t="s">
        <v>1</v>
      </c>
      <c r="D1330" s="216">
        <v>44.58</v>
      </c>
      <c r="E1330" s="353"/>
    </row>
    <row r="1331" spans="1:5" ht="15">
      <c r="A1331" s="213">
        <v>706</v>
      </c>
      <c r="B1331" s="351" t="s">
        <v>1466</v>
      </c>
      <c r="C1331" s="352"/>
      <c r="D1331" s="352"/>
      <c r="E1331" s="217"/>
    </row>
    <row r="1332" spans="1:5" ht="14.25">
      <c r="A1332" s="214">
        <v>70674</v>
      </c>
      <c r="B1332" s="214" t="s">
        <v>907</v>
      </c>
      <c r="C1332" s="215" t="s">
        <v>2</v>
      </c>
      <c r="D1332" s="216">
        <v>483.33</v>
      </c>
      <c r="E1332" s="217"/>
    </row>
    <row r="1333" spans="1:5" ht="15">
      <c r="A1333" s="213">
        <v>710</v>
      </c>
      <c r="B1333" s="351" t="s">
        <v>1466</v>
      </c>
      <c r="C1333" s="352"/>
      <c r="D1333" s="352"/>
      <c r="E1333" s="217"/>
    </row>
    <row r="1334" spans="1:5" ht="14.25">
      <c r="A1334" s="214">
        <v>71096</v>
      </c>
      <c r="B1334" s="214" t="s">
        <v>908</v>
      </c>
      <c r="C1334" s="215" t="s">
        <v>4</v>
      </c>
      <c r="D1334" s="216">
        <v>51</v>
      </c>
      <c r="E1334" s="217"/>
    </row>
    <row r="1335" spans="1:5" ht="15">
      <c r="A1335" s="213">
        <v>712</v>
      </c>
      <c r="B1335" s="351" t="s">
        <v>1466</v>
      </c>
      <c r="C1335" s="352"/>
      <c r="D1335" s="352"/>
      <c r="E1335" s="217"/>
    </row>
    <row r="1336" spans="1:5" ht="28.5">
      <c r="A1336" s="214">
        <v>71268</v>
      </c>
      <c r="B1336" s="214" t="s">
        <v>909</v>
      </c>
      <c r="C1336" s="215" t="s">
        <v>1</v>
      </c>
      <c r="D1336" s="216">
        <v>32.909999999999997</v>
      </c>
      <c r="E1336" s="217"/>
    </row>
    <row r="1337" spans="1:5" ht="28.5">
      <c r="A1337" s="214">
        <v>71270</v>
      </c>
      <c r="B1337" s="214" t="s">
        <v>910</v>
      </c>
      <c r="C1337" s="215" t="s">
        <v>1</v>
      </c>
      <c r="D1337" s="216">
        <v>136.78</v>
      </c>
      <c r="E1337" s="217"/>
    </row>
    <row r="1338" spans="1:5" ht="15">
      <c r="A1338" s="213">
        <v>716</v>
      </c>
      <c r="B1338" s="351" t="s">
        <v>1466</v>
      </c>
      <c r="C1338" s="352"/>
      <c r="D1338" s="352"/>
      <c r="E1338" s="217"/>
    </row>
    <row r="1339" spans="1:5" ht="28.5">
      <c r="A1339" s="214">
        <v>71637</v>
      </c>
      <c r="B1339" s="214" t="s">
        <v>3659</v>
      </c>
      <c r="C1339" s="215" t="s">
        <v>2</v>
      </c>
      <c r="D1339" s="216">
        <v>155.38</v>
      </c>
      <c r="E1339" s="353"/>
    </row>
    <row r="1340" spans="1:5" ht="15">
      <c r="A1340" s="213">
        <v>717</v>
      </c>
      <c r="B1340" s="351" t="s">
        <v>1466</v>
      </c>
      <c r="C1340" s="352"/>
      <c r="D1340" s="352"/>
      <c r="E1340" s="217"/>
    </row>
    <row r="1341" spans="1:5" ht="28.5">
      <c r="A1341" s="214">
        <v>71707</v>
      </c>
      <c r="B1341" s="214" t="s">
        <v>911</v>
      </c>
      <c r="C1341" s="215" t="s">
        <v>28</v>
      </c>
      <c r="D1341" s="216">
        <v>707.4</v>
      </c>
      <c r="E1341" s="353"/>
    </row>
    <row r="1342" spans="1:5" ht="28.5">
      <c r="A1342" s="214">
        <v>71711</v>
      </c>
      <c r="B1342" s="214" t="s">
        <v>912</v>
      </c>
      <c r="C1342" s="215" t="s">
        <v>4</v>
      </c>
      <c r="D1342" s="216">
        <v>11.99</v>
      </c>
      <c r="E1342" s="353"/>
    </row>
    <row r="1343" spans="1:5" ht="15">
      <c r="A1343" s="213">
        <v>718</v>
      </c>
      <c r="B1343" s="351" t="s">
        <v>1466</v>
      </c>
      <c r="C1343" s="352"/>
      <c r="D1343" s="352"/>
      <c r="E1343" s="217"/>
    </row>
    <row r="1344" spans="1:5" ht="28.5">
      <c r="A1344" s="214">
        <v>71820</v>
      </c>
      <c r="B1344" s="214" t="s">
        <v>913</v>
      </c>
      <c r="C1344" s="215" t="s">
        <v>2</v>
      </c>
      <c r="D1344" s="219">
        <v>1866.67</v>
      </c>
      <c r="E1344" s="353"/>
    </row>
    <row r="1345" spans="1:5" ht="28.5">
      <c r="A1345" s="214">
        <v>71874</v>
      </c>
      <c r="B1345" s="214" t="s">
        <v>914</v>
      </c>
      <c r="C1345" s="215" t="s">
        <v>1</v>
      </c>
      <c r="D1345" s="216">
        <v>73.97</v>
      </c>
      <c r="E1345" s="217"/>
    </row>
    <row r="1346" spans="1:5" ht="28.5">
      <c r="A1346" s="214">
        <v>71894</v>
      </c>
      <c r="B1346" s="214" t="s">
        <v>915</v>
      </c>
      <c r="C1346" s="215" t="s">
        <v>2</v>
      </c>
      <c r="D1346" s="216">
        <v>246.04</v>
      </c>
      <c r="E1346" s="353"/>
    </row>
    <row r="1347" spans="1:5" ht="15">
      <c r="A1347" s="213">
        <v>719</v>
      </c>
      <c r="B1347" s="351" t="s">
        <v>1466</v>
      </c>
      <c r="C1347" s="352"/>
      <c r="D1347" s="352"/>
      <c r="E1347" s="217"/>
    </row>
    <row r="1348" spans="1:5" ht="28.5">
      <c r="A1348" s="214">
        <v>71911</v>
      </c>
      <c r="B1348" s="214" t="s">
        <v>916</v>
      </c>
      <c r="C1348" s="215" t="s">
        <v>917</v>
      </c>
      <c r="D1348" s="216">
        <v>295.10000000000002</v>
      </c>
      <c r="E1348" s="217"/>
    </row>
    <row r="1349" spans="1:5" ht="28.5">
      <c r="A1349" s="214">
        <v>71963</v>
      </c>
      <c r="B1349" s="214" t="s">
        <v>6048</v>
      </c>
      <c r="C1349" s="215" t="s">
        <v>2</v>
      </c>
      <c r="D1349" s="216">
        <v>19.07</v>
      </c>
      <c r="E1349" s="353"/>
    </row>
    <row r="1350" spans="1:5" ht="15">
      <c r="A1350" s="213">
        <v>720</v>
      </c>
      <c r="B1350" s="351" t="s">
        <v>1466</v>
      </c>
      <c r="C1350" s="352"/>
      <c r="D1350" s="352"/>
      <c r="E1350" s="217"/>
    </row>
    <row r="1351" spans="1:5" ht="28.5">
      <c r="A1351" s="214">
        <v>72054</v>
      </c>
      <c r="B1351" s="214" t="s">
        <v>918</v>
      </c>
      <c r="C1351" s="215" t="s">
        <v>28</v>
      </c>
      <c r="D1351" s="216">
        <v>719</v>
      </c>
      <c r="E1351" s="353"/>
    </row>
    <row r="1352" spans="1:5" ht="15">
      <c r="A1352" s="213">
        <v>722</v>
      </c>
      <c r="B1352" s="351" t="s">
        <v>1466</v>
      </c>
      <c r="C1352" s="352"/>
      <c r="D1352" s="352"/>
      <c r="E1352" s="217"/>
    </row>
    <row r="1353" spans="1:5" ht="28.5">
      <c r="A1353" s="214">
        <v>72280</v>
      </c>
      <c r="B1353" s="214" t="s">
        <v>919</v>
      </c>
      <c r="C1353" s="215" t="s">
        <v>28</v>
      </c>
      <c r="D1353" s="216">
        <v>975</v>
      </c>
      <c r="E1353" s="353"/>
    </row>
    <row r="1354" spans="1:5" ht="28.5">
      <c r="A1354" s="214">
        <v>72282</v>
      </c>
      <c r="B1354" s="214" t="s">
        <v>920</v>
      </c>
      <c r="C1354" s="215" t="s">
        <v>28</v>
      </c>
      <c r="D1354" s="219">
        <v>1017.4</v>
      </c>
      <c r="E1354" s="217"/>
    </row>
    <row r="1355" spans="1:5" ht="15">
      <c r="A1355" s="213">
        <v>724</v>
      </c>
      <c r="B1355" s="351" t="s">
        <v>1466</v>
      </c>
      <c r="C1355" s="352"/>
      <c r="D1355" s="352"/>
      <c r="E1355" s="217"/>
    </row>
    <row r="1356" spans="1:5" ht="28.5">
      <c r="A1356" s="214">
        <v>72455</v>
      </c>
      <c r="B1356" s="214" t="s">
        <v>921</v>
      </c>
      <c r="C1356" s="215" t="s">
        <v>2</v>
      </c>
      <c r="D1356" s="216">
        <v>82.44</v>
      </c>
      <c r="E1356" s="353"/>
    </row>
    <row r="1357" spans="1:5" ht="15">
      <c r="A1357" s="213">
        <v>727</v>
      </c>
      <c r="B1357" s="351" t="s">
        <v>1466</v>
      </c>
      <c r="C1357" s="352"/>
      <c r="D1357" s="352"/>
      <c r="E1357" s="217"/>
    </row>
    <row r="1358" spans="1:5" ht="28.5">
      <c r="A1358" s="214">
        <v>72708</v>
      </c>
      <c r="B1358" s="214" t="s">
        <v>922</v>
      </c>
      <c r="C1358" s="215" t="s">
        <v>2</v>
      </c>
      <c r="D1358" s="216">
        <v>22.45</v>
      </c>
      <c r="E1358" s="353"/>
    </row>
    <row r="1359" spans="1:5" ht="15">
      <c r="A1359" s="213">
        <v>728</v>
      </c>
      <c r="B1359" s="351" t="s">
        <v>238</v>
      </c>
      <c r="C1359" s="352"/>
      <c r="D1359" s="352"/>
      <c r="E1359" s="217"/>
    </row>
    <row r="1360" spans="1:5" ht="28.5">
      <c r="A1360" s="214">
        <v>72812</v>
      </c>
      <c r="B1360" s="214" t="s">
        <v>3660</v>
      </c>
      <c r="C1360" s="215" t="s">
        <v>1</v>
      </c>
      <c r="D1360" s="216">
        <v>10.42</v>
      </c>
      <c r="E1360" s="217"/>
    </row>
    <row r="1361" spans="1:5" ht="15">
      <c r="A1361" s="213">
        <v>781</v>
      </c>
      <c r="B1361" s="351" t="s">
        <v>1397</v>
      </c>
      <c r="C1361" s="352"/>
      <c r="D1361" s="352"/>
      <c r="E1361" s="353"/>
    </row>
    <row r="1362" spans="1:5" ht="28.5">
      <c r="A1362" s="214">
        <v>78133</v>
      </c>
      <c r="B1362" s="214" t="s">
        <v>923</v>
      </c>
      <c r="C1362" s="215" t="s">
        <v>28</v>
      </c>
      <c r="D1362" s="219">
        <v>1033.33</v>
      </c>
      <c r="E1362" s="217"/>
    </row>
    <row r="1363" spans="1:5" ht="15">
      <c r="A1363" s="213">
        <v>782</v>
      </c>
      <c r="B1363" s="351" t="s">
        <v>238</v>
      </c>
      <c r="C1363" s="352"/>
      <c r="D1363" s="352"/>
      <c r="E1363" s="217"/>
    </row>
    <row r="1364" spans="1:5" ht="28.5">
      <c r="A1364" s="214">
        <v>78203</v>
      </c>
      <c r="B1364" s="214" t="s">
        <v>924</v>
      </c>
      <c r="C1364" s="215" t="s">
        <v>2</v>
      </c>
      <c r="D1364" s="216">
        <v>833.33</v>
      </c>
      <c r="E1364" s="217"/>
    </row>
    <row r="1365" spans="1:5" ht="28.5">
      <c r="A1365" s="214">
        <v>78226</v>
      </c>
      <c r="B1365" s="214" t="s">
        <v>925</v>
      </c>
      <c r="C1365" s="215" t="s">
        <v>2</v>
      </c>
      <c r="D1365" s="216">
        <v>5.13</v>
      </c>
      <c r="E1365" s="353"/>
    </row>
    <row r="1366" spans="1:5" ht="15">
      <c r="A1366" s="213">
        <v>783</v>
      </c>
      <c r="B1366" s="351" t="s">
        <v>1519</v>
      </c>
      <c r="C1366" s="352"/>
      <c r="D1366" s="352"/>
      <c r="E1366" s="217"/>
    </row>
    <row r="1367" spans="1:5" ht="28.5">
      <c r="A1367" s="214">
        <v>78373</v>
      </c>
      <c r="B1367" s="214" t="s">
        <v>926</v>
      </c>
      <c r="C1367" s="215" t="s">
        <v>28</v>
      </c>
      <c r="D1367" s="216">
        <v>963.75</v>
      </c>
      <c r="E1367" s="217"/>
    </row>
    <row r="1368" spans="1:5" ht="15">
      <c r="A1368" s="213">
        <v>784</v>
      </c>
      <c r="B1368" s="351" t="s">
        <v>238</v>
      </c>
      <c r="C1368" s="352"/>
      <c r="D1368" s="352"/>
      <c r="E1368" s="353"/>
    </row>
    <row r="1369" spans="1:5" ht="28.5">
      <c r="A1369" s="214">
        <v>78402</v>
      </c>
      <c r="B1369" s="214" t="s">
        <v>3661</v>
      </c>
      <c r="C1369" s="215" t="s">
        <v>1</v>
      </c>
      <c r="D1369" s="216">
        <v>5.87</v>
      </c>
      <c r="E1369" s="217"/>
    </row>
    <row r="1370" spans="1:5" ht="28.5">
      <c r="A1370" s="214">
        <v>78403</v>
      </c>
      <c r="B1370" s="214" t="s">
        <v>3662</v>
      </c>
      <c r="C1370" s="215" t="s">
        <v>1</v>
      </c>
      <c r="D1370" s="216">
        <v>4.9000000000000004</v>
      </c>
      <c r="E1370" s="353"/>
    </row>
    <row r="1371" spans="1:5" ht="28.5">
      <c r="A1371" s="214">
        <v>78404</v>
      </c>
      <c r="B1371" s="214" t="s">
        <v>3663</v>
      </c>
      <c r="C1371" s="215" t="s">
        <v>1</v>
      </c>
      <c r="D1371" s="216">
        <v>7.19</v>
      </c>
      <c r="E1371" s="217"/>
    </row>
    <row r="1372" spans="1:5" ht="28.5">
      <c r="A1372" s="214">
        <v>78405</v>
      </c>
      <c r="B1372" s="214" t="s">
        <v>3664</v>
      </c>
      <c r="C1372" s="215" t="s">
        <v>1</v>
      </c>
      <c r="D1372" s="216">
        <v>9.2200000000000006</v>
      </c>
      <c r="E1372" s="217"/>
    </row>
    <row r="1373" spans="1:5" ht="28.5">
      <c r="A1373" s="214">
        <v>78406</v>
      </c>
      <c r="B1373" s="214" t="s">
        <v>3665</v>
      </c>
      <c r="C1373" s="215" t="s">
        <v>1</v>
      </c>
      <c r="D1373" s="216">
        <v>6.06</v>
      </c>
      <c r="E1373" s="353"/>
    </row>
    <row r="1374" spans="1:5" ht="15">
      <c r="A1374" s="213">
        <v>786</v>
      </c>
      <c r="B1374" s="351" t="s">
        <v>1426</v>
      </c>
      <c r="C1374" s="352"/>
      <c r="D1374" s="352"/>
      <c r="E1374" s="217"/>
    </row>
    <row r="1375" spans="1:5" ht="15">
      <c r="A1375" s="214">
        <v>78627</v>
      </c>
      <c r="B1375" s="214" t="s">
        <v>927</v>
      </c>
      <c r="C1375" s="215" t="s">
        <v>2</v>
      </c>
      <c r="D1375" s="216">
        <v>175.9</v>
      </c>
      <c r="E1375" s="353"/>
    </row>
    <row r="1376" spans="1:5" ht="15">
      <c r="A1376" s="213">
        <v>787</v>
      </c>
      <c r="B1376" s="351" t="s">
        <v>1519</v>
      </c>
      <c r="C1376" s="352"/>
      <c r="D1376" s="352"/>
      <c r="E1376" s="217"/>
    </row>
    <row r="1377" spans="1:5" ht="15">
      <c r="A1377" s="214">
        <v>78735</v>
      </c>
      <c r="B1377" s="214" t="s">
        <v>928</v>
      </c>
      <c r="C1377" s="215" t="s">
        <v>2</v>
      </c>
      <c r="D1377" s="216">
        <v>35.369999999999997</v>
      </c>
      <c r="E1377" s="353"/>
    </row>
    <row r="1378" spans="1:5" ht="14.25">
      <c r="A1378" s="214">
        <v>78749</v>
      </c>
      <c r="B1378" s="214" t="s">
        <v>929</v>
      </c>
      <c r="C1378" s="215" t="s">
        <v>2</v>
      </c>
      <c r="D1378" s="216">
        <v>108.22</v>
      </c>
      <c r="E1378" s="217"/>
    </row>
    <row r="1379" spans="1:5" ht="28.5">
      <c r="A1379" s="214">
        <v>78760</v>
      </c>
      <c r="B1379" s="214" t="s">
        <v>3666</v>
      </c>
      <c r="C1379" s="215" t="s">
        <v>1</v>
      </c>
      <c r="D1379" s="216">
        <v>14.68</v>
      </c>
      <c r="E1379" s="353"/>
    </row>
    <row r="1380" spans="1:5" ht="15">
      <c r="A1380" s="213">
        <v>788</v>
      </c>
      <c r="B1380" s="351" t="s">
        <v>238</v>
      </c>
      <c r="C1380" s="352"/>
      <c r="D1380" s="352"/>
      <c r="E1380" s="217"/>
    </row>
    <row r="1381" spans="1:5" ht="28.5">
      <c r="A1381" s="214">
        <v>78848</v>
      </c>
      <c r="B1381" s="214" t="s">
        <v>3667</v>
      </c>
      <c r="C1381" s="215" t="s">
        <v>1</v>
      </c>
      <c r="D1381" s="216">
        <v>13.49</v>
      </c>
      <c r="E1381" s="353"/>
    </row>
    <row r="1382" spans="1:5" ht="28.5">
      <c r="A1382" s="214">
        <v>78898</v>
      </c>
      <c r="B1382" s="214" t="s">
        <v>3668</v>
      </c>
      <c r="C1382" s="215" t="s">
        <v>2</v>
      </c>
      <c r="D1382" s="216">
        <v>29.52</v>
      </c>
      <c r="E1382" s="217"/>
    </row>
    <row r="1383" spans="1:5" ht="15">
      <c r="A1383" s="213">
        <v>791</v>
      </c>
      <c r="B1383" s="351" t="s">
        <v>3669</v>
      </c>
      <c r="C1383" s="352"/>
      <c r="D1383" s="352"/>
      <c r="E1383" s="217"/>
    </row>
    <row r="1384" spans="1:5" ht="28.5">
      <c r="A1384" s="214">
        <v>79166</v>
      </c>
      <c r="B1384" s="214" t="s">
        <v>3670</v>
      </c>
      <c r="C1384" s="215" t="s">
        <v>1</v>
      </c>
      <c r="D1384" s="216">
        <v>8.2799999999999994</v>
      </c>
      <c r="E1384" s="353"/>
    </row>
    <row r="1385" spans="1:5" ht="15">
      <c r="A1385" s="213">
        <v>792</v>
      </c>
      <c r="B1385" s="351" t="s">
        <v>3669</v>
      </c>
      <c r="C1385" s="352"/>
      <c r="D1385" s="352"/>
      <c r="E1385" s="217"/>
    </row>
    <row r="1386" spans="1:5" ht="15">
      <c r="A1386" s="214">
        <v>79245</v>
      </c>
      <c r="B1386" s="214" t="s">
        <v>3671</v>
      </c>
      <c r="C1386" s="215" t="s">
        <v>3</v>
      </c>
      <c r="D1386" s="216">
        <v>61.77</v>
      </c>
      <c r="E1386" s="353"/>
    </row>
    <row r="1387" spans="1:5" ht="14.25">
      <c r="A1387" s="214">
        <v>79246</v>
      </c>
      <c r="B1387" s="214" t="s">
        <v>3672</v>
      </c>
      <c r="C1387" s="215" t="s">
        <v>3</v>
      </c>
      <c r="D1387" s="216">
        <v>73.290000000000006</v>
      </c>
      <c r="E1387" s="217"/>
    </row>
    <row r="1388" spans="1:5" ht="14.25">
      <c r="A1388" s="214">
        <v>79247</v>
      </c>
      <c r="B1388" s="214" t="s">
        <v>3673</v>
      </c>
      <c r="C1388" s="215" t="s">
        <v>3</v>
      </c>
      <c r="D1388" s="216">
        <v>89.59</v>
      </c>
      <c r="E1388" s="217"/>
    </row>
    <row r="1389" spans="1:5" ht="15">
      <c r="A1389" s="213">
        <v>793</v>
      </c>
      <c r="B1389" s="351" t="s">
        <v>1466</v>
      </c>
      <c r="C1389" s="352"/>
      <c r="D1389" s="352"/>
      <c r="E1389" s="217"/>
    </row>
    <row r="1390" spans="1:5" ht="28.5">
      <c r="A1390" s="214">
        <v>79372</v>
      </c>
      <c r="B1390" s="214" t="s">
        <v>930</v>
      </c>
      <c r="C1390" s="215" t="s">
        <v>1</v>
      </c>
      <c r="D1390" s="216">
        <v>209.72</v>
      </c>
      <c r="E1390" s="217"/>
    </row>
    <row r="1391" spans="1:5" ht="28.5">
      <c r="A1391" s="214">
        <v>79374</v>
      </c>
      <c r="B1391" s="214" t="s">
        <v>931</v>
      </c>
      <c r="C1391" s="215" t="s">
        <v>2</v>
      </c>
      <c r="D1391" s="216">
        <v>29.05</v>
      </c>
      <c r="E1391" s="217"/>
    </row>
    <row r="1392" spans="1:5" ht="15">
      <c r="A1392" s="214">
        <v>79375</v>
      </c>
      <c r="B1392" s="214" t="s">
        <v>932</v>
      </c>
      <c r="C1392" s="215" t="s">
        <v>3</v>
      </c>
      <c r="D1392" s="216">
        <v>3.2</v>
      </c>
      <c r="E1392" s="353"/>
    </row>
    <row r="1393" spans="1:5" ht="15">
      <c r="A1393" s="213">
        <v>794</v>
      </c>
      <c r="B1393" s="351" t="s">
        <v>3674</v>
      </c>
      <c r="C1393" s="352"/>
      <c r="D1393" s="352"/>
      <c r="E1393" s="217"/>
    </row>
    <row r="1394" spans="1:5" ht="28.5">
      <c r="A1394" s="214">
        <v>79419</v>
      </c>
      <c r="B1394" s="214" t="s">
        <v>3675</v>
      </c>
      <c r="C1394" s="215" t="s">
        <v>4</v>
      </c>
      <c r="D1394" s="216">
        <v>76.37</v>
      </c>
      <c r="E1394" s="353"/>
    </row>
    <row r="1395" spans="1:5" ht="15">
      <c r="A1395" s="213">
        <v>10</v>
      </c>
      <c r="B1395" s="351" t="s">
        <v>1520</v>
      </c>
      <c r="C1395" s="352"/>
      <c r="D1395" s="352"/>
      <c r="E1395" s="217"/>
    </row>
    <row r="1396" spans="1:5" ht="15">
      <c r="A1396" s="213">
        <v>1001</v>
      </c>
      <c r="B1396" s="351" t="s">
        <v>1520</v>
      </c>
      <c r="C1396" s="352"/>
      <c r="D1396" s="352"/>
      <c r="E1396" s="217"/>
    </row>
    <row r="1397" spans="1:5" ht="28.5">
      <c r="A1397" s="214">
        <v>100150</v>
      </c>
      <c r="B1397" s="214" t="s">
        <v>3676</v>
      </c>
      <c r="C1397" s="215" t="s">
        <v>7</v>
      </c>
      <c r="D1397" s="216">
        <v>67.61</v>
      </c>
      <c r="E1397" s="217"/>
    </row>
    <row r="1398" spans="1:5" ht="28.5">
      <c r="A1398" s="214">
        <v>100151</v>
      </c>
      <c r="B1398" s="214" t="s">
        <v>3677</v>
      </c>
      <c r="C1398" s="215" t="s">
        <v>3</v>
      </c>
      <c r="D1398" s="216">
        <v>147.15</v>
      </c>
      <c r="E1398" s="353"/>
    </row>
    <row r="1399" spans="1:5" ht="28.5">
      <c r="A1399" s="214">
        <v>100189</v>
      </c>
      <c r="B1399" s="214" t="s">
        <v>933</v>
      </c>
      <c r="C1399" s="215" t="s">
        <v>1</v>
      </c>
      <c r="D1399" s="216">
        <v>5.05</v>
      </c>
      <c r="E1399" s="217"/>
    </row>
    <row r="1400" spans="1:5" ht="28.5">
      <c r="A1400" s="214">
        <v>100190</v>
      </c>
      <c r="B1400" s="214" t="s">
        <v>934</v>
      </c>
      <c r="C1400" s="215" t="s">
        <v>1</v>
      </c>
      <c r="D1400" s="216">
        <v>17.29</v>
      </c>
      <c r="E1400" s="217"/>
    </row>
    <row r="1401" spans="1:5" ht="28.5">
      <c r="A1401" s="214">
        <v>100192</v>
      </c>
      <c r="B1401" s="214" t="s">
        <v>935</v>
      </c>
      <c r="C1401" s="215" t="s">
        <v>1</v>
      </c>
      <c r="D1401" s="216">
        <v>26.21</v>
      </c>
      <c r="E1401" s="353"/>
    </row>
    <row r="1402" spans="1:5" ht="28.5">
      <c r="A1402" s="214">
        <v>100194</v>
      </c>
      <c r="B1402" s="214" t="s">
        <v>936</v>
      </c>
      <c r="C1402" s="215" t="s">
        <v>1</v>
      </c>
      <c r="D1402" s="216">
        <v>9.3000000000000007</v>
      </c>
      <c r="E1402" s="217"/>
    </row>
    <row r="1403" spans="1:5" ht="28.5">
      <c r="A1403" s="214">
        <v>100195</v>
      </c>
      <c r="B1403" s="214" t="s">
        <v>937</v>
      </c>
      <c r="C1403" s="215" t="s">
        <v>3</v>
      </c>
      <c r="D1403" s="216">
        <v>9.5399999999999991</v>
      </c>
      <c r="E1403" s="353"/>
    </row>
    <row r="1404" spans="1:5" ht="28.5">
      <c r="A1404" s="214">
        <v>100196</v>
      </c>
      <c r="B1404" s="214" t="s">
        <v>938</v>
      </c>
      <c r="C1404" s="215" t="s">
        <v>3</v>
      </c>
      <c r="D1404" s="216">
        <v>9.5500000000000007</v>
      </c>
      <c r="E1404" s="217"/>
    </row>
    <row r="1405" spans="1:5" ht="28.5">
      <c r="A1405" s="214">
        <v>100197</v>
      </c>
      <c r="B1405" s="214" t="s">
        <v>939</v>
      </c>
      <c r="C1405" s="215" t="s">
        <v>3</v>
      </c>
      <c r="D1405" s="216">
        <v>10.24</v>
      </c>
      <c r="E1405" s="217"/>
    </row>
    <row r="1406" spans="1:5" ht="14.25">
      <c r="A1406" s="214">
        <v>100198</v>
      </c>
      <c r="B1406" s="214" t="s">
        <v>940</v>
      </c>
      <c r="C1406" s="215" t="s">
        <v>1</v>
      </c>
      <c r="D1406" s="216">
        <v>9.99</v>
      </c>
      <c r="E1406" s="217"/>
    </row>
    <row r="1407" spans="1:5" ht="15">
      <c r="A1407" s="213">
        <v>1002</v>
      </c>
      <c r="B1407" s="351" t="s">
        <v>1521</v>
      </c>
      <c r="C1407" s="352"/>
      <c r="D1407" s="352"/>
      <c r="E1407" s="353"/>
    </row>
    <row r="1408" spans="1:5" ht="14.25">
      <c r="A1408" s="214">
        <v>100202</v>
      </c>
      <c r="B1408" s="214" t="s">
        <v>941</v>
      </c>
      <c r="C1408" s="215" t="s">
        <v>3</v>
      </c>
      <c r="D1408" s="216">
        <v>9.02</v>
      </c>
      <c r="E1408" s="217"/>
    </row>
    <row r="1409" spans="1:5" ht="28.5">
      <c r="A1409" s="214">
        <v>100203</v>
      </c>
      <c r="B1409" s="214" t="s">
        <v>942</v>
      </c>
      <c r="C1409" s="215" t="s">
        <v>3</v>
      </c>
      <c r="D1409" s="216">
        <v>13.61</v>
      </c>
      <c r="E1409" s="217"/>
    </row>
    <row r="1410" spans="1:5" ht="28.5">
      <c r="A1410" s="214">
        <v>100205</v>
      </c>
      <c r="B1410" s="214" t="s">
        <v>3678</v>
      </c>
      <c r="C1410" s="215" t="s">
        <v>1</v>
      </c>
      <c r="D1410" s="216">
        <v>220.47</v>
      </c>
      <c r="E1410" s="217"/>
    </row>
    <row r="1411" spans="1:5" ht="28.5">
      <c r="A1411" s="214">
        <v>100208</v>
      </c>
      <c r="B1411" s="214" t="s">
        <v>943</v>
      </c>
      <c r="C1411" s="215" t="s">
        <v>1</v>
      </c>
      <c r="D1411" s="216">
        <v>149.19</v>
      </c>
      <c r="E1411" s="353"/>
    </row>
    <row r="1412" spans="1:5" ht="28.5">
      <c r="A1412" s="214">
        <v>100209</v>
      </c>
      <c r="B1412" s="214" t="s">
        <v>944</v>
      </c>
      <c r="C1412" s="215" t="s">
        <v>3</v>
      </c>
      <c r="D1412" s="216">
        <v>8.89</v>
      </c>
      <c r="E1412" s="217"/>
    </row>
    <row r="1413" spans="1:5" ht="15">
      <c r="A1413" s="213">
        <v>13</v>
      </c>
      <c r="B1413" s="351" t="s">
        <v>1522</v>
      </c>
      <c r="C1413" s="352"/>
      <c r="D1413" s="352"/>
      <c r="E1413" s="353"/>
    </row>
    <row r="1414" spans="1:5" ht="15">
      <c r="A1414" s="213">
        <v>1304</v>
      </c>
      <c r="B1414" s="351" t="s">
        <v>1523</v>
      </c>
      <c r="C1414" s="352"/>
      <c r="D1414" s="352"/>
      <c r="E1414" s="353"/>
    </row>
    <row r="1415" spans="1:5" ht="14.25">
      <c r="A1415" s="214">
        <v>130401</v>
      </c>
      <c r="B1415" s="214" t="s">
        <v>945</v>
      </c>
      <c r="C1415" s="215" t="s">
        <v>2</v>
      </c>
      <c r="D1415" s="216">
        <v>245.27</v>
      </c>
      <c r="E1415" s="217"/>
    </row>
    <row r="1416" spans="1:5" ht="15">
      <c r="A1416" s="213">
        <v>1305</v>
      </c>
      <c r="B1416" s="351" t="s">
        <v>1457</v>
      </c>
      <c r="C1416" s="352"/>
      <c r="D1416" s="352"/>
      <c r="E1416" s="217"/>
    </row>
    <row r="1417" spans="1:5" ht="57">
      <c r="A1417" s="214">
        <v>130561</v>
      </c>
      <c r="B1417" s="214" t="s">
        <v>6049</v>
      </c>
      <c r="C1417" s="215" t="s">
        <v>2</v>
      </c>
      <c r="D1417" s="216">
        <v>143.24</v>
      </c>
      <c r="E1417" s="217"/>
    </row>
    <row r="1418" spans="1:5" ht="15">
      <c r="A1418" s="213">
        <v>1306</v>
      </c>
      <c r="B1418" s="351" t="s">
        <v>1437</v>
      </c>
      <c r="C1418" s="352"/>
      <c r="D1418" s="352"/>
      <c r="E1418" s="217"/>
    </row>
    <row r="1419" spans="1:5" ht="28.5">
      <c r="A1419" s="214">
        <v>130627</v>
      </c>
      <c r="B1419" s="214" t="s">
        <v>1817</v>
      </c>
      <c r="C1419" s="215" t="s">
        <v>2</v>
      </c>
      <c r="D1419" s="216">
        <v>53.45</v>
      </c>
      <c r="E1419" s="217"/>
    </row>
    <row r="1420" spans="1:5" ht="28.5">
      <c r="A1420" s="214">
        <v>130628</v>
      </c>
      <c r="B1420" s="214" t="s">
        <v>1818</v>
      </c>
      <c r="C1420" s="215" t="s">
        <v>2</v>
      </c>
      <c r="D1420" s="216">
        <v>64.459999999999994</v>
      </c>
      <c r="E1420" s="217"/>
    </row>
    <row r="1421" spans="1:5" ht="15" customHeight="1">
      <c r="A1421" s="213">
        <v>1307</v>
      </c>
      <c r="B1421" s="351" t="s">
        <v>1432</v>
      </c>
      <c r="C1421" s="352"/>
      <c r="D1421" s="352"/>
      <c r="E1421" s="217"/>
    </row>
    <row r="1422" spans="1:5" ht="28.5">
      <c r="A1422" s="214">
        <v>130701</v>
      </c>
      <c r="B1422" s="214" t="s">
        <v>1283</v>
      </c>
      <c r="C1422" s="215" t="s">
        <v>2</v>
      </c>
      <c r="D1422" s="216">
        <v>19.64</v>
      </c>
      <c r="E1422" s="217"/>
    </row>
    <row r="1423" spans="1:5" ht="15">
      <c r="A1423" s="213">
        <v>15</v>
      </c>
      <c r="B1423" s="351" t="s">
        <v>1524</v>
      </c>
      <c r="C1423" s="352"/>
      <c r="D1423" s="352"/>
      <c r="E1423" s="217"/>
    </row>
    <row r="1424" spans="1:5" ht="15">
      <c r="A1424" s="213">
        <v>1502</v>
      </c>
      <c r="B1424" s="351" t="s">
        <v>1525</v>
      </c>
      <c r="C1424" s="352"/>
      <c r="D1424" s="352"/>
      <c r="E1424" s="217"/>
    </row>
    <row r="1425" spans="1:5" ht="28.5">
      <c r="A1425" s="214">
        <v>150266</v>
      </c>
      <c r="B1425" s="214" t="s">
        <v>946</v>
      </c>
      <c r="C1425" s="215" t="s">
        <v>4</v>
      </c>
      <c r="D1425" s="216">
        <v>42.02</v>
      </c>
      <c r="E1425" s="353"/>
    </row>
    <row r="1426" spans="1:5" ht="15">
      <c r="A1426" s="213">
        <v>1507</v>
      </c>
      <c r="B1426" s="351" t="s">
        <v>1526</v>
      </c>
      <c r="C1426" s="352"/>
      <c r="D1426" s="352"/>
      <c r="E1426" s="217"/>
    </row>
    <row r="1427" spans="1:5" ht="28.5">
      <c r="A1427" s="214">
        <v>150706</v>
      </c>
      <c r="B1427" s="214" t="s">
        <v>947</v>
      </c>
      <c r="C1427" s="215" t="s">
        <v>2</v>
      </c>
      <c r="D1427" s="219">
        <v>2124.02</v>
      </c>
      <c r="E1427" s="217"/>
    </row>
    <row r="1428" spans="1:5" ht="15">
      <c r="A1428" s="213">
        <v>60</v>
      </c>
      <c r="B1428" s="351" t="s">
        <v>1527</v>
      </c>
      <c r="C1428" s="352"/>
      <c r="D1428" s="352"/>
      <c r="E1428" s="217"/>
    </row>
    <row r="1429" spans="1:5" ht="15">
      <c r="A1429" s="213">
        <v>6003</v>
      </c>
      <c r="B1429" s="351" t="s">
        <v>1528</v>
      </c>
      <c r="C1429" s="352"/>
      <c r="D1429" s="352"/>
      <c r="E1429" s="217"/>
    </row>
    <row r="1430" spans="1:5" ht="14.25">
      <c r="A1430" s="214">
        <v>600327</v>
      </c>
      <c r="B1430" s="214" t="s">
        <v>948</v>
      </c>
      <c r="C1430" s="215" t="s">
        <v>7</v>
      </c>
      <c r="D1430" s="216">
        <v>112.14</v>
      </c>
      <c r="E1430" s="217"/>
    </row>
    <row r="1431" spans="1:5" ht="15">
      <c r="A1431" s="213">
        <v>80</v>
      </c>
      <c r="B1431" s="351" t="s">
        <v>1529</v>
      </c>
      <c r="C1431" s="352"/>
      <c r="D1431" s="352"/>
      <c r="E1431" s="353"/>
    </row>
    <row r="1432" spans="1:5" ht="15">
      <c r="A1432" s="213">
        <v>8001</v>
      </c>
      <c r="B1432" s="351" t="s">
        <v>1530</v>
      </c>
      <c r="C1432" s="352"/>
      <c r="D1432" s="352"/>
      <c r="E1432" s="353"/>
    </row>
    <row r="1433" spans="1:5" ht="14.25">
      <c r="A1433" s="214">
        <v>800102</v>
      </c>
      <c r="B1433" s="214" t="s">
        <v>12</v>
      </c>
      <c r="C1433" s="215" t="s">
        <v>9</v>
      </c>
      <c r="D1433" s="216">
        <v>5.79</v>
      </c>
      <c r="E1433" s="217"/>
    </row>
    <row r="1434" spans="1:5" ht="15">
      <c r="A1434" s="213">
        <v>8005</v>
      </c>
      <c r="B1434" s="351" t="s">
        <v>1531</v>
      </c>
      <c r="C1434" s="352"/>
      <c r="D1434" s="352"/>
      <c r="E1434" s="353"/>
    </row>
    <row r="1435" spans="1:5" ht="14.25">
      <c r="A1435" s="214">
        <v>800502</v>
      </c>
      <c r="B1435" s="214" t="s">
        <v>949</v>
      </c>
      <c r="C1435" s="215" t="s">
        <v>3</v>
      </c>
      <c r="D1435" s="216">
        <v>14.75</v>
      </c>
      <c r="E1435" s="217"/>
    </row>
    <row r="1436" spans="1:5" ht="15">
      <c r="A1436" s="213">
        <v>82</v>
      </c>
      <c r="B1436" s="351" t="s">
        <v>6077</v>
      </c>
      <c r="C1436" s="352"/>
      <c r="D1436" s="352"/>
      <c r="E1436" s="353"/>
    </row>
    <row r="1437" spans="1:5" ht="15">
      <c r="A1437" s="213">
        <v>8201</v>
      </c>
      <c r="B1437" s="351" t="s">
        <v>6078</v>
      </c>
      <c r="C1437" s="352"/>
      <c r="D1437" s="352"/>
      <c r="E1437" s="217"/>
    </row>
    <row r="1438" spans="1:5" ht="14.25">
      <c r="A1438" s="214">
        <v>820101</v>
      </c>
      <c r="B1438" s="214" t="s">
        <v>950</v>
      </c>
      <c r="C1438" s="215" t="s">
        <v>2</v>
      </c>
      <c r="D1438" s="216">
        <v>125.73</v>
      </c>
      <c r="E1438" s="217"/>
    </row>
    <row r="1439" spans="1:5" ht="15">
      <c r="A1439" s="214">
        <v>820104</v>
      </c>
      <c r="B1439" s="214" t="s">
        <v>951</v>
      </c>
      <c r="C1439" s="215" t="s">
        <v>2</v>
      </c>
      <c r="D1439" s="216">
        <v>127.93</v>
      </c>
      <c r="E1439" s="353"/>
    </row>
    <row r="1440" spans="1:5" ht="14.25">
      <c r="A1440" s="214">
        <v>820106</v>
      </c>
      <c r="B1440" s="214" t="s">
        <v>952</v>
      </c>
      <c r="C1440" s="215" t="s">
        <v>2</v>
      </c>
      <c r="D1440" s="216">
        <v>21.4</v>
      </c>
      <c r="E1440" s="217"/>
    </row>
    <row r="1441" spans="1:5" ht="28.5">
      <c r="A1441" s="214">
        <v>820113</v>
      </c>
      <c r="B1441" s="214" t="s">
        <v>953</v>
      </c>
      <c r="C1441" s="215" t="s">
        <v>2</v>
      </c>
      <c r="D1441" s="216">
        <v>32.94</v>
      </c>
      <c r="E1441" s="353"/>
    </row>
    <row r="1442" spans="1:5" ht="15">
      <c r="A1442" s="214">
        <v>820114</v>
      </c>
      <c r="B1442" s="214" t="s">
        <v>954</v>
      </c>
      <c r="C1442" s="215" t="s">
        <v>2</v>
      </c>
      <c r="D1442" s="216">
        <v>16.03</v>
      </c>
      <c r="E1442" s="353"/>
    </row>
    <row r="1443" spans="1:5" ht="14.25">
      <c r="A1443" s="214">
        <v>820115</v>
      </c>
      <c r="B1443" s="214" t="s">
        <v>955</v>
      </c>
      <c r="C1443" s="215" t="s">
        <v>2</v>
      </c>
      <c r="D1443" s="216">
        <v>57.48</v>
      </c>
      <c r="E1443" s="217"/>
    </row>
    <row r="1444" spans="1:5" ht="15">
      <c r="A1444" s="214">
        <v>820116</v>
      </c>
      <c r="B1444" s="214" t="s">
        <v>956</v>
      </c>
      <c r="C1444" s="215" t="s">
        <v>2</v>
      </c>
      <c r="D1444" s="216">
        <v>5.15</v>
      </c>
      <c r="E1444" s="353"/>
    </row>
    <row r="1445" spans="1:5" ht="14.25">
      <c r="A1445" s="214">
        <v>820117</v>
      </c>
      <c r="B1445" s="214" t="s">
        <v>957</v>
      </c>
      <c r="C1445" s="215" t="s">
        <v>2</v>
      </c>
      <c r="D1445" s="216">
        <v>11.5</v>
      </c>
      <c r="E1445" s="217"/>
    </row>
    <row r="1446" spans="1:5" ht="15">
      <c r="A1446" s="214">
        <v>820118</v>
      </c>
      <c r="B1446" s="214" t="s">
        <v>958</v>
      </c>
      <c r="C1446" s="215" t="s">
        <v>2</v>
      </c>
      <c r="D1446" s="216">
        <v>3.28</v>
      </c>
      <c r="E1446" s="353"/>
    </row>
    <row r="1447" spans="1:5" ht="15">
      <c r="A1447" s="213">
        <v>83</v>
      </c>
      <c r="B1447" s="351" t="s">
        <v>1532</v>
      </c>
      <c r="C1447" s="352"/>
      <c r="D1447" s="352"/>
      <c r="E1447" s="353"/>
    </row>
    <row r="1448" spans="1:5" ht="15">
      <c r="A1448" s="213">
        <v>8301</v>
      </c>
      <c r="B1448" s="351" t="s">
        <v>1533</v>
      </c>
      <c r="C1448" s="352"/>
      <c r="D1448" s="352"/>
      <c r="E1448" s="217"/>
    </row>
    <row r="1449" spans="1:5" ht="15">
      <c r="A1449" s="214">
        <v>830101</v>
      </c>
      <c r="B1449" s="214" t="s">
        <v>959</v>
      </c>
      <c r="C1449" s="215" t="s">
        <v>2</v>
      </c>
      <c r="D1449" s="216">
        <v>111.33</v>
      </c>
      <c r="E1449" s="353"/>
    </row>
    <row r="1450" spans="1:5" ht="15">
      <c r="A1450" s="214">
        <v>830102</v>
      </c>
      <c r="B1450" s="214" t="s">
        <v>960</v>
      </c>
      <c r="C1450" s="215" t="s">
        <v>2</v>
      </c>
      <c r="D1450" s="216">
        <v>50.5</v>
      </c>
      <c r="E1450" s="353"/>
    </row>
    <row r="1451" spans="1:5" ht="14.25">
      <c r="A1451" s="214">
        <v>830103</v>
      </c>
      <c r="B1451" s="214" t="s">
        <v>961</v>
      </c>
      <c r="C1451" s="215" t="s">
        <v>2</v>
      </c>
      <c r="D1451" s="216">
        <v>71</v>
      </c>
      <c r="E1451" s="217"/>
    </row>
    <row r="1452" spans="1:5" ht="15">
      <c r="A1452" s="214">
        <v>830104</v>
      </c>
      <c r="B1452" s="214" t="s">
        <v>962</v>
      </c>
      <c r="C1452" s="215" t="s">
        <v>2</v>
      </c>
      <c r="D1452" s="216">
        <v>75.62</v>
      </c>
      <c r="E1452" s="353"/>
    </row>
    <row r="1453" spans="1:5" ht="14.25">
      <c r="A1453" s="214">
        <v>830105</v>
      </c>
      <c r="B1453" s="214" t="s">
        <v>963</v>
      </c>
      <c r="C1453" s="215" t="s">
        <v>2</v>
      </c>
      <c r="D1453" s="216">
        <v>30.64</v>
      </c>
      <c r="E1453" s="217"/>
    </row>
    <row r="1454" spans="1:5" ht="15">
      <c r="A1454" s="214">
        <v>830106</v>
      </c>
      <c r="B1454" s="214" t="s">
        <v>964</v>
      </c>
      <c r="C1454" s="215" t="s">
        <v>2</v>
      </c>
      <c r="D1454" s="216">
        <v>30.45</v>
      </c>
      <c r="E1454" s="353"/>
    </row>
    <row r="1455" spans="1:5" ht="15">
      <c r="A1455" s="214">
        <v>830107</v>
      </c>
      <c r="B1455" s="214" t="s">
        <v>965</v>
      </c>
      <c r="C1455" s="215" t="s">
        <v>2</v>
      </c>
      <c r="D1455" s="216">
        <v>33.78</v>
      </c>
      <c r="E1455" s="353"/>
    </row>
    <row r="1456" spans="1:5" ht="14.25">
      <c r="A1456" s="214">
        <v>830108</v>
      </c>
      <c r="B1456" s="214" t="s">
        <v>966</v>
      </c>
      <c r="C1456" s="215" t="s">
        <v>2</v>
      </c>
      <c r="D1456" s="216">
        <v>149.33000000000001</v>
      </c>
      <c r="E1456" s="217"/>
    </row>
    <row r="1457" spans="1:5" ht="14.25">
      <c r="A1457" s="214">
        <v>830109</v>
      </c>
      <c r="B1457" s="214" t="s">
        <v>967</v>
      </c>
      <c r="C1457" s="215" t="s">
        <v>2</v>
      </c>
      <c r="D1457" s="216">
        <v>77</v>
      </c>
      <c r="E1457" s="217"/>
    </row>
    <row r="1458" spans="1:5" ht="14.25">
      <c r="A1458" s="214">
        <v>830110</v>
      </c>
      <c r="B1458" s="214" t="s">
        <v>968</v>
      </c>
      <c r="C1458" s="215" t="s">
        <v>2</v>
      </c>
      <c r="D1458" s="216">
        <v>41.46</v>
      </c>
      <c r="E1458" s="217"/>
    </row>
    <row r="1459" spans="1:5" ht="14.25">
      <c r="A1459" s="214">
        <v>830111</v>
      </c>
      <c r="B1459" s="214" t="s">
        <v>969</v>
      </c>
      <c r="C1459" s="215" t="s">
        <v>2</v>
      </c>
      <c r="D1459" s="216">
        <v>65.28</v>
      </c>
      <c r="E1459" s="217"/>
    </row>
    <row r="1460" spans="1:5" ht="14.25">
      <c r="A1460" s="214">
        <v>830112</v>
      </c>
      <c r="B1460" s="214" t="s">
        <v>970</v>
      </c>
      <c r="C1460" s="215" t="s">
        <v>2</v>
      </c>
      <c r="D1460" s="216">
        <v>567.65</v>
      </c>
      <c r="E1460" s="217"/>
    </row>
    <row r="1461" spans="1:5" ht="14.25">
      <c r="A1461" s="214">
        <v>830113</v>
      </c>
      <c r="B1461" s="214" t="s">
        <v>971</v>
      </c>
      <c r="C1461" s="215" t="s">
        <v>2</v>
      </c>
      <c r="D1461" s="216">
        <v>806.34</v>
      </c>
      <c r="E1461" s="217"/>
    </row>
    <row r="1462" spans="1:5" ht="14.25">
      <c r="A1462" s="214">
        <v>830114</v>
      </c>
      <c r="B1462" s="214" t="s">
        <v>972</v>
      </c>
      <c r="C1462" s="215" t="s">
        <v>2</v>
      </c>
      <c r="D1462" s="216">
        <v>282.85000000000002</v>
      </c>
      <c r="E1462" s="217"/>
    </row>
    <row r="1463" spans="1:5" ht="15">
      <c r="A1463" s="213">
        <v>92</v>
      </c>
      <c r="B1463" s="351" t="s">
        <v>1534</v>
      </c>
      <c r="C1463" s="352"/>
      <c r="D1463" s="352"/>
      <c r="E1463" s="217"/>
    </row>
    <row r="1464" spans="1:5" ht="15">
      <c r="A1464" s="213">
        <v>9201</v>
      </c>
      <c r="B1464" s="351" t="s">
        <v>1535</v>
      </c>
      <c r="C1464" s="352"/>
      <c r="D1464" s="352"/>
      <c r="E1464" s="217"/>
    </row>
    <row r="1465" spans="1:5" ht="28.5">
      <c r="A1465" s="214">
        <v>920110</v>
      </c>
      <c r="B1465" s="214" t="s">
        <v>973</v>
      </c>
      <c r="C1465" s="215" t="s">
        <v>28</v>
      </c>
      <c r="D1465" s="219">
        <v>1272.5999999999999</v>
      </c>
      <c r="E1465" s="353"/>
    </row>
    <row r="1466" spans="1:5" ht="15">
      <c r="A1466" s="213">
        <v>9205</v>
      </c>
      <c r="B1466" s="351" t="s">
        <v>1536</v>
      </c>
      <c r="C1466" s="352"/>
      <c r="D1466" s="352"/>
      <c r="E1466" s="353"/>
    </row>
    <row r="1467" spans="1:5" ht="28.5">
      <c r="A1467" s="214">
        <v>920542</v>
      </c>
      <c r="B1467" s="214" t="s">
        <v>3679</v>
      </c>
      <c r="C1467" s="215" t="s">
        <v>28</v>
      </c>
      <c r="D1467" s="219">
        <v>6060.76</v>
      </c>
      <c r="E1467" s="217"/>
    </row>
    <row r="1468" spans="1:5" ht="28.5">
      <c r="A1468" s="214">
        <v>920543</v>
      </c>
      <c r="B1468" s="214" t="s">
        <v>3680</v>
      </c>
      <c r="C1468" s="215" t="s">
        <v>28</v>
      </c>
      <c r="D1468" s="219">
        <v>22729.360000000001</v>
      </c>
      <c r="E1468" s="217"/>
    </row>
    <row r="1469" spans="1:5" ht="28.5">
      <c r="A1469" s="214">
        <v>920544</v>
      </c>
      <c r="B1469" s="214" t="s">
        <v>3681</v>
      </c>
      <c r="C1469" s="215" t="s">
        <v>28</v>
      </c>
      <c r="D1469" s="219">
        <v>9451.34</v>
      </c>
      <c r="E1469" s="217"/>
    </row>
    <row r="1470" spans="1:5" ht="28.5">
      <c r="A1470" s="214">
        <v>920545</v>
      </c>
      <c r="B1470" s="214" t="s">
        <v>3682</v>
      </c>
      <c r="C1470" s="215" t="s">
        <v>28</v>
      </c>
      <c r="D1470" s="219">
        <v>2886.01</v>
      </c>
      <c r="E1470" s="217"/>
    </row>
    <row r="1471" spans="1:5" ht="28.5">
      <c r="A1471" s="214">
        <v>920546</v>
      </c>
      <c r="B1471" s="214" t="s">
        <v>3683</v>
      </c>
      <c r="C1471" s="215" t="s">
        <v>28</v>
      </c>
      <c r="D1471" s="219">
        <v>16235.47</v>
      </c>
      <c r="E1471" s="217"/>
    </row>
    <row r="1472" spans="1:5" ht="28.5">
      <c r="A1472" s="214">
        <v>920547</v>
      </c>
      <c r="B1472" s="214" t="s">
        <v>3684</v>
      </c>
      <c r="C1472" s="215" t="s">
        <v>28</v>
      </c>
      <c r="D1472" s="219">
        <v>4816.46</v>
      </c>
      <c r="E1472" s="217"/>
    </row>
    <row r="1473" spans="1:5" ht="28.5">
      <c r="A1473" s="214">
        <v>920548</v>
      </c>
      <c r="B1473" s="214" t="s">
        <v>3685</v>
      </c>
      <c r="C1473" s="215" t="s">
        <v>28</v>
      </c>
      <c r="D1473" s="219">
        <v>4365.4799999999996</v>
      </c>
      <c r="E1473" s="217"/>
    </row>
    <row r="1474" spans="1:5" ht="28.5">
      <c r="A1474" s="214">
        <v>920549</v>
      </c>
      <c r="B1474" s="214" t="s">
        <v>3686</v>
      </c>
      <c r="C1474" s="215" t="s">
        <v>28</v>
      </c>
      <c r="D1474" s="219">
        <v>12987.78</v>
      </c>
      <c r="E1474" s="217"/>
    </row>
    <row r="1475" spans="1:5" ht="28.5">
      <c r="A1475" s="214">
        <v>920550</v>
      </c>
      <c r="B1475" s="214" t="s">
        <v>3687</v>
      </c>
      <c r="C1475" s="215" t="s">
        <v>28</v>
      </c>
      <c r="D1475" s="219">
        <v>10750.71</v>
      </c>
      <c r="E1475" s="217"/>
    </row>
    <row r="1476" spans="1:5" ht="28.5">
      <c r="A1476" s="214">
        <v>920551</v>
      </c>
      <c r="B1476" s="214" t="s">
        <v>3688</v>
      </c>
      <c r="C1476" s="215" t="s">
        <v>28</v>
      </c>
      <c r="D1476" s="219">
        <v>10750.71</v>
      </c>
      <c r="E1476" s="217"/>
    </row>
    <row r="1477" spans="1:5" ht="28.5">
      <c r="A1477" s="214">
        <v>920552</v>
      </c>
      <c r="B1477" s="214" t="s">
        <v>3689</v>
      </c>
      <c r="C1477" s="215" t="s">
        <v>28</v>
      </c>
      <c r="D1477" s="219">
        <v>9972.2800000000007</v>
      </c>
      <c r="E1477" s="217"/>
    </row>
    <row r="1478" spans="1:5" ht="28.5">
      <c r="A1478" s="214">
        <v>920553</v>
      </c>
      <c r="B1478" s="214" t="s">
        <v>3690</v>
      </c>
      <c r="C1478" s="215" t="s">
        <v>28</v>
      </c>
      <c r="D1478" s="219">
        <v>10064.56</v>
      </c>
      <c r="E1478" s="217"/>
    </row>
    <row r="1479" spans="1:5" ht="28.5">
      <c r="A1479" s="214">
        <v>920554</v>
      </c>
      <c r="B1479" s="214" t="s">
        <v>3691</v>
      </c>
      <c r="C1479" s="215" t="s">
        <v>28</v>
      </c>
      <c r="D1479" s="219">
        <v>10765.6</v>
      </c>
      <c r="E1479" s="217"/>
    </row>
    <row r="1480" spans="1:5" ht="28.5">
      <c r="A1480" s="214">
        <v>920555</v>
      </c>
      <c r="B1480" s="214" t="s">
        <v>3692</v>
      </c>
      <c r="C1480" s="215" t="s">
        <v>28</v>
      </c>
      <c r="D1480" s="219">
        <v>23269.65</v>
      </c>
      <c r="E1480" s="217"/>
    </row>
    <row r="1481" spans="1:5" ht="15">
      <c r="A1481" s="214">
        <v>920556</v>
      </c>
      <c r="B1481" s="214" t="s">
        <v>3693</v>
      </c>
      <c r="C1481" s="215" t="s">
        <v>28</v>
      </c>
      <c r="D1481" s="219">
        <v>5767.55</v>
      </c>
      <c r="E1481" s="353"/>
    </row>
    <row r="1482" spans="1:5" ht="28.5">
      <c r="A1482" s="214">
        <v>920557</v>
      </c>
      <c r="B1482" s="214" t="s">
        <v>3694</v>
      </c>
      <c r="C1482" s="215" t="s">
        <v>28</v>
      </c>
      <c r="D1482" s="219">
        <v>12986.29</v>
      </c>
      <c r="E1482" s="353"/>
    </row>
    <row r="1483" spans="1:5" ht="28.5">
      <c r="A1483" s="214">
        <v>920558</v>
      </c>
      <c r="B1483" s="214" t="s">
        <v>3695</v>
      </c>
      <c r="C1483" s="215" t="s">
        <v>28</v>
      </c>
      <c r="D1483" s="219">
        <v>19468.27</v>
      </c>
      <c r="E1483" s="217"/>
    </row>
    <row r="1484" spans="1:5" ht="15">
      <c r="A1484" s="214">
        <v>920559</v>
      </c>
      <c r="B1484" s="214" t="s">
        <v>3696</v>
      </c>
      <c r="C1484" s="215" t="s">
        <v>28</v>
      </c>
      <c r="D1484" s="219">
        <v>2717.82</v>
      </c>
      <c r="E1484" s="353"/>
    </row>
    <row r="1485" spans="1:5" ht="28.5">
      <c r="A1485" s="214">
        <v>920560</v>
      </c>
      <c r="B1485" s="214" t="s">
        <v>3697</v>
      </c>
      <c r="C1485" s="215" t="s">
        <v>28</v>
      </c>
      <c r="D1485" s="219">
        <v>4916.63</v>
      </c>
      <c r="E1485" s="217"/>
    </row>
    <row r="1486" spans="1:5" ht="14.25">
      <c r="A1486" s="214">
        <v>920561</v>
      </c>
      <c r="B1486" s="214" t="s">
        <v>3698</v>
      </c>
      <c r="C1486" s="215" t="s">
        <v>28</v>
      </c>
      <c r="D1486" s="219">
        <v>2017.08</v>
      </c>
      <c r="E1486" s="217"/>
    </row>
    <row r="1487" spans="1:5" ht="28.5">
      <c r="A1487" s="214">
        <v>920562</v>
      </c>
      <c r="B1487" s="214" t="s">
        <v>3699</v>
      </c>
      <c r="C1487" s="215" t="s">
        <v>28</v>
      </c>
      <c r="D1487" s="219">
        <v>2017.08</v>
      </c>
      <c r="E1487" s="217"/>
    </row>
    <row r="1488" spans="1:5" ht="28.5">
      <c r="A1488" s="214">
        <v>920563</v>
      </c>
      <c r="B1488" s="214" t="s">
        <v>3700</v>
      </c>
      <c r="C1488" s="215" t="s">
        <v>28</v>
      </c>
      <c r="D1488" s="219">
        <v>3782.02</v>
      </c>
      <c r="E1488" s="217"/>
    </row>
    <row r="1489" spans="1:5" ht="28.5">
      <c r="A1489" s="214">
        <v>920564</v>
      </c>
      <c r="B1489" s="214" t="s">
        <v>3701</v>
      </c>
      <c r="C1489" s="215" t="s">
        <v>28</v>
      </c>
      <c r="D1489" s="219">
        <v>7018.5</v>
      </c>
      <c r="E1489" s="217"/>
    </row>
    <row r="1490" spans="1:5" ht="28.5">
      <c r="A1490" s="214">
        <v>920565</v>
      </c>
      <c r="B1490" s="214" t="s">
        <v>3702</v>
      </c>
      <c r="C1490" s="215" t="s">
        <v>28</v>
      </c>
      <c r="D1490" s="219">
        <v>26321.1</v>
      </c>
      <c r="E1490" s="217"/>
    </row>
    <row r="1491" spans="1:5" ht="28.5">
      <c r="A1491" s="214">
        <v>920566</v>
      </c>
      <c r="B1491" s="214" t="s">
        <v>3703</v>
      </c>
      <c r="C1491" s="215" t="s">
        <v>28</v>
      </c>
      <c r="D1491" s="219">
        <v>10944.86</v>
      </c>
      <c r="E1491" s="217"/>
    </row>
    <row r="1492" spans="1:5" ht="28.5">
      <c r="A1492" s="214">
        <v>920567</v>
      </c>
      <c r="B1492" s="214" t="s">
        <v>3704</v>
      </c>
      <c r="C1492" s="215" t="s">
        <v>28</v>
      </c>
      <c r="D1492" s="219">
        <v>3342.06</v>
      </c>
      <c r="E1492" s="217"/>
    </row>
    <row r="1493" spans="1:5" ht="28.5">
      <c r="A1493" s="214">
        <v>920568</v>
      </c>
      <c r="B1493" s="214" t="s">
        <v>3705</v>
      </c>
      <c r="C1493" s="215" t="s">
        <v>28</v>
      </c>
      <c r="D1493" s="219">
        <v>18801.03</v>
      </c>
      <c r="E1493" s="217"/>
    </row>
    <row r="1494" spans="1:5" ht="28.5">
      <c r="A1494" s="214">
        <v>920569</v>
      </c>
      <c r="B1494" s="214" t="s">
        <v>3706</v>
      </c>
      <c r="C1494" s="215" t="s">
        <v>28</v>
      </c>
      <c r="D1494" s="219">
        <v>5577.57</v>
      </c>
      <c r="E1494" s="217"/>
    </row>
    <row r="1495" spans="1:5" ht="28.5">
      <c r="A1495" s="214">
        <v>920570</v>
      </c>
      <c r="B1495" s="214" t="s">
        <v>3707</v>
      </c>
      <c r="C1495" s="215" t="s">
        <v>28</v>
      </c>
      <c r="D1495" s="219">
        <v>5055.32</v>
      </c>
      <c r="E1495" s="217"/>
    </row>
    <row r="1496" spans="1:5" ht="28.5">
      <c r="A1496" s="214">
        <v>920571</v>
      </c>
      <c r="B1496" s="214" t="s">
        <v>3708</v>
      </c>
      <c r="C1496" s="215" t="s">
        <v>28</v>
      </c>
      <c r="D1496" s="219">
        <v>15040.13</v>
      </c>
      <c r="E1496" s="217"/>
    </row>
    <row r="1497" spans="1:5" ht="28.5">
      <c r="A1497" s="214">
        <v>920572</v>
      </c>
      <c r="B1497" s="214" t="s">
        <v>3709</v>
      </c>
      <c r="C1497" s="215" t="s">
        <v>28</v>
      </c>
      <c r="D1497" s="219">
        <v>12449.56</v>
      </c>
      <c r="E1497" s="217"/>
    </row>
    <row r="1498" spans="1:5" ht="28.5">
      <c r="A1498" s="214">
        <v>920573</v>
      </c>
      <c r="B1498" s="214" t="s">
        <v>3710</v>
      </c>
      <c r="C1498" s="215" t="s">
        <v>28</v>
      </c>
      <c r="D1498" s="219">
        <v>12449.56</v>
      </c>
      <c r="E1498" s="217"/>
    </row>
    <row r="1499" spans="1:5" ht="28.5">
      <c r="A1499" s="214">
        <v>920574</v>
      </c>
      <c r="B1499" s="214" t="s">
        <v>3711</v>
      </c>
      <c r="C1499" s="215" t="s">
        <v>28</v>
      </c>
      <c r="D1499" s="219">
        <v>11548.12</v>
      </c>
      <c r="E1499" s="217"/>
    </row>
    <row r="1500" spans="1:5" ht="28.5">
      <c r="A1500" s="214">
        <v>920575</v>
      </c>
      <c r="B1500" s="214" t="s">
        <v>3712</v>
      </c>
      <c r="C1500" s="215" t="s">
        <v>28</v>
      </c>
      <c r="D1500" s="219">
        <v>11654.98</v>
      </c>
      <c r="E1500" s="217"/>
    </row>
    <row r="1501" spans="1:5" ht="28.5">
      <c r="A1501" s="214">
        <v>920576</v>
      </c>
      <c r="B1501" s="214" t="s">
        <v>3713</v>
      </c>
      <c r="C1501" s="215" t="s">
        <v>28</v>
      </c>
      <c r="D1501" s="219">
        <v>12466.8</v>
      </c>
      <c r="E1501" s="217"/>
    </row>
    <row r="1502" spans="1:5" ht="28.5">
      <c r="A1502" s="214">
        <v>920577</v>
      </c>
      <c r="B1502" s="214" t="s">
        <v>3714</v>
      </c>
      <c r="C1502" s="215" t="s">
        <v>28</v>
      </c>
      <c r="D1502" s="219">
        <v>26946.76</v>
      </c>
      <c r="E1502" s="217"/>
    </row>
    <row r="1503" spans="1:5" ht="14.25">
      <c r="A1503" s="214">
        <v>920578</v>
      </c>
      <c r="B1503" s="214" t="s">
        <v>3715</v>
      </c>
      <c r="C1503" s="215" t="s">
        <v>28</v>
      </c>
      <c r="D1503" s="219">
        <v>6678.95</v>
      </c>
      <c r="E1503" s="217"/>
    </row>
    <row r="1504" spans="1:5" ht="28.5">
      <c r="A1504" s="214">
        <v>920579</v>
      </c>
      <c r="B1504" s="214" t="s">
        <v>3716</v>
      </c>
      <c r="C1504" s="215" t="s">
        <v>28</v>
      </c>
      <c r="D1504" s="219">
        <v>15038.41</v>
      </c>
      <c r="E1504" s="217"/>
    </row>
    <row r="1505" spans="1:5" ht="28.5">
      <c r="A1505" s="214">
        <v>920580</v>
      </c>
      <c r="B1505" s="214" t="s">
        <v>3717</v>
      </c>
      <c r="C1505" s="215" t="s">
        <v>28</v>
      </c>
      <c r="D1505" s="219">
        <v>22544.69</v>
      </c>
      <c r="E1505" s="217"/>
    </row>
    <row r="1506" spans="1:5" ht="14.25">
      <c r="A1506" s="214">
        <v>920581</v>
      </c>
      <c r="B1506" s="214" t="s">
        <v>3718</v>
      </c>
      <c r="C1506" s="215" t="s">
        <v>28</v>
      </c>
      <c r="D1506" s="219">
        <v>3147.29</v>
      </c>
      <c r="E1506" s="217"/>
    </row>
    <row r="1507" spans="1:5" ht="28.5">
      <c r="A1507" s="214">
        <v>920582</v>
      </c>
      <c r="B1507" s="214" t="s">
        <v>3719</v>
      </c>
      <c r="C1507" s="215" t="s">
        <v>28</v>
      </c>
      <c r="D1507" s="219">
        <v>5693.57</v>
      </c>
      <c r="E1507" s="217"/>
    </row>
    <row r="1508" spans="1:5" ht="14.25">
      <c r="A1508" s="214">
        <v>920583</v>
      </c>
      <c r="B1508" s="214" t="s">
        <v>3720</v>
      </c>
      <c r="C1508" s="215" t="s">
        <v>28</v>
      </c>
      <c r="D1508" s="219">
        <v>2335.8200000000002</v>
      </c>
      <c r="E1508" s="217"/>
    </row>
    <row r="1509" spans="1:5" ht="28.5">
      <c r="A1509" s="214">
        <v>920584</v>
      </c>
      <c r="B1509" s="214" t="s">
        <v>3721</v>
      </c>
      <c r="C1509" s="215" t="s">
        <v>28</v>
      </c>
      <c r="D1509" s="219">
        <v>2335.8200000000002</v>
      </c>
      <c r="E1509" s="217"/>
    </row>
    <row r="1510" spans="1:5" ht="28.5">
      <c r="A1510" s="214">
        <v>920585</v>
      </c>
      <c r="B1510" s="214" t="s">
        <v>3722</v>
      </c>
      <c r="C1510" s="215" t="s">
        <v>28</v>
      </c>
      <c r="D1510" s="219">
        <v>4379.67</v>
      </c>
      <c r="E1510" s="217"/>
    </row>
    <row r="1511" spans="1:5" ht="15">
      <c r="A1511" s="213">
        <v>93</v>
      </c>
      <c r="B1511" s="351" t="s">
        <v>1537</v>
      </c>
      <c r="C1511" s="352"/>
      <c r="D1511" s="352"/>
      <c r="E1511" s="217"/>
    </row>
    <row r="1512" spans="1:5" ht="15">
      <c r="A1512" s="213">
        <v>9302</v>
      </c>
      <c r="B1512" s="351" t="s">
        <v>1538</v>
      </c>
      <c r="C1512" s="352"/>
      <c r="D1512" s="352"/>
      <c r="E1512" s="217"/>
    </row>
    <row r="1513" spans="1:5" ht="42.75">
      <c r="A1513" s="214">
        <v>930213</v>
      </c>
      <c r="B1513" s="214" t="s">
        <v>6050</v>
      </c>
      <c r="C1513" s="215" t="s">
        <v>2</v>
      </c>
      <c r="D1513" s="216">
        <v>737</v>
      </c>
      <c r="E1513" s="217"/>
    </row>
    <row r="1514" spans="1:5" ht="42.75">
      <c r="A1514" s="214">
        <v>930214</v>
      </c>
      <c r="B1514" s="214" t="s">
        <v>6051</v>
      </c>
      <c r="C1514" s="215" t="s">
        <v>2</v>
      </c>
      <c r="D1514" s="219">
        <v>1540.67</v>
      </c>
      <c r="E1514" s="217"/>
    </row>
    <row r="1515" spans="1:5" ht="28.5">
      <c r="A1515" s="214">
        <v>930218</v>
      </c>
      <c r="B1515" s="214" t="s">
        <v>6052</v>
      </c>
      <c r="C1515" s="215" t="s">
        <v>2</v>
      </c>
      <c r="D1515" s="216">
        <v>636</v>
      </c>
      <c r="E1515" s="217"/>
    </row>
    <row r="1516" spans="1:5" ht="28.5">
      <c r="A1516" s="214">
        <v>930219</v>
      </c>
      <c r="B1516" s="214" t="s">
        <v>6053</v>
      </c>
      <c r="C1516" s="215" t="s">
        <v>2</v>
      </c>
      <c r="D1516" s="216">
        <v>675.83</v>
      </c>
      <c r="E1516" s="217"/>
    </row>
    <row r="1517" spans="1:5" ht="28.5">
      <c r="A1517" s="214">
        <v>930220</v>
      </c>
      <c r="B1517" s="214" t="s">
        <v>6054</v>
      </c>
      <c r="C1517" s="215" t="s">
        <v>2</v>
      </c>
      <c r="D1517" s="216">
        <v>809.83</v>
      </c>
      <c r="E1517" s="217"/>
    </row>
    <row r="1518" spans="1:5" ht="28.5">
      <c r="A1518" s="214">
        <v>930226</v>
      </c>
      <c r="B1518" s="214" t="s">
        <v>3723</v>
      </c>
      <c r="C1518" s="215" t="s">
        <v>2</v>
      </c>
      <c r="D1518" s="219">
        <v>4130</v>
      </c>
      <c r="E1518" s="217"/>
    </row>
    <row r="1519" spans="1:5" ht="28.5">
      <c r="A1519" s="214">
        <v>930235</v>
      </c>
      <c r="B1519" s="214" t="s">
        <v>3724</v>
      </c>
      <c r="C1519" s="215" t="s">
        <v>2</v>
      </c>
      <c r="D1519" s="216">
        <v>336.1</v>
      </c>
      <c r="E1519" s="217"/>
    </row>
    <row r="1520" spans="1:5" ht="15">
      <c r="A1520" s="213">
        <v>95</v>
      </c>
      <c r="B1520" s="351" t="s">
        <v>974</v>
      </c>
      <c r="C1520" s="352"/>
      <c r="D1520" s="352"/>
      <c r="E1520" s="217"/>
    </row>
    <row r="1521" spans="1:5" ht="15">
      <c r="A1521" s="213">
        <v>9501</v>
      </c>
      <c r="B1521" s="351" t="s">
        <v>1539</v>
      </c>
      <c r="C1521" s="352"/>
      <c r="D1521" s="352"/>
      <c r="E1521" s="217"/>
    </row>
    <row r="1522" spans="1:5" ht="28.5">
      <c r="A1522" s="214">
        <v>950101</v>
      </c>
      <c r="B1522" s="214" t="s">
        <v>975</v>
      </c>
      <c r="C1522" s="215" t="s">
        <v>5</v>
      </c>
      <c r="D1522" s="216">
        <v>3.05</v>
      </c>
      <c r="E1522" s="217"/>
    </row>
    <row r="1523" spans="1:5" ht="28.5">
      <c r="A1523" s="214">
        <v>950102</v>
      </c>
      <c r="B1523" s="214" t="s">
        <v>976</v>
      </c>
      <c r="C1523" s="215" t="s">
        <v>5</v>
      </c>
      <c r="D1523" s="216">
        <v>12.8</v>
      </c>
      <c r="E1523" s="217"/>
    </row>
    <row r="1524" spans="1:5" ht="14.25">
      <c r="A1524" s="354"/>
      <c r="B1524" s="355"/>
      <c r="C1524" s="355"/>
      <c r="D1524" s="355"/>
      <c r="E1524" s="217"/>
    </row>
    <row r="1525" spans="1:5" ht="15">
      <c r="A1525" s="351" t="s">
        <v>1540</v>
      </c>
      <c r="B1525" s="352"/>
      <c r="C1525" s="352"/>
      <c r="D1525" s="352"/>
      <c r="E1525" s="217"/>
    </row>
    <row r="1526" spans="1:5" ht="14.25">
      <c r="A1526" s="354"/>
      <c r="B1526" s="355"/>
      <c r="C1526" s="355"/>
      <c r="D1526" s="355"/>
      <c r="E1526" s="217"/>
    </row>
    <row r="1527" spans="1:5" ht="15">
      <c r="A1527" s="211" t="s">
        <v>1364</v>
      </c>
      <c r="B1527" s="211" t="s">
        <v>1365</v>
      </c>
      <c r="C1527" s="212" t="s">
        <v>1366</v>
      </c>
      <c r="D1527" s="212" t="s">
        <v>1541</v>
      </c>
      <c r="E1527" s="217"/>
    </row>
    <row r="1528" spans="1:5" ht="30">
      <c r="A1528" s="213">
        <v>8</v>
      </c>
      <c r="B1528" s="351" t="s">
        <v>1542</v>
      </c>
      <c r="C1528" s="352"/>
      <c r="D1528" s="352"/>
      <c r="E1528" s="217"/>
    </row>
    <row r="1529" spans="1:5" ht="15">
      <c r="A1529" s="213">
        <v>801</v>
      </c>
      <c r="B1529" s="351" t="s">
        <v>1543</v>
      </c>
      <c r="C1529" s="352"/>
      <c r="D1529" s="352"/>
      <c r="E1529" s="353"/>
    </row>
    <row r="1530" spans="1:5" ht="28.5">
      <c r="A1530" s="214">
        <v>80124</v>
      </c>
      <c r="B1530" s="214" t="s">
        <v>977</v>
      </c>
      <c r="C1530" s="215" t="s">
        <v>5</v>
      </c>
      <c r="D1530" s="216">
        <v>108.49</v>
      </c>
      <c r="E1530" s="353"/>
    </row>
    <row r="1531" spans="1:5" ht="14.25">
      <c r="A1531" s="214">
        <v>80125</v>
      </c>
      <c r="B1531" s="214" t="s">
        <v>978</v>
      </c>
      <c r="C1531" s="215" t="s">
        <v>5</v>
      </c>
      <c r="D1531" s="216">
        <v>42.84</v>
      </c>
      <c r="E1531" s="217"/>
    </row>
    <row r="1532" spans="1:5" ht="28.5">
      <c r="A1532" s="214">
        <v>80144</v>
      </c>
      <c r="B1532" s="214" t="s">
        <v>979</v>
      </c>
      <c r="C1532" s="215" t="s">
        <v>5</v>
      </c>
      <c r="D1532" s="216">
        <v>24.5</v>
      </c>
      <c r="E1532" s="217"/>
    </row>
    <row r="1533" spans="1:5" ht="28.5">
      <c r="A1533" s="214">
        <v>80170</v>
      </c>
      <c r="B1533" s="214" t="s">
        <v>980</v>
      </c>
      <c r="C1533" s="215" t="s">
        <v>5</v>
      </c>
      <c r="D1533" s="216">
        <v>245.17</v>
      </c>
      <c r="E1533" s="217"/>
    </row>
    <row r="1534" spans="1:5" ht="28.5">
      <c r="A1534" s="214">
        <v>80178</v>
      </c>
      <c r="B1534" s="214" t="s">
        <v>981</v>
      </c>
      <c r="C1534" s="215" t="s">
        <v>5</v>
      </c>
      <c r="D1534" s="216">
        <v>167.59</v>
      </c>
      <c r="E1534" s="217"/>
    </row>
    <row r="1535" spans="1:5" ht="15">
      <c r="A1535" s="213">
        <v>802</v>
      </c>
      <c r="B1535" s="351" t="s">
        <v>1544</v>
      </c>
      <c r="C1535" s="352"/>
      <c r="D1535" s="352"/>
      <c r="E1535" s="217"/>
    </row>
    <row r="1536" spans="1:5" ht="28.5">
      <c r="A1536" s="214">
        <v>80201</v>
      </c>
      <c r="B1536" s="214" t="s">
        <v>982</v>
      </c>
      <c r="C1536" s="215" t="s">
        <v>5</v>
      </c>
      <c r="D1536" s="216">
        <v>2.25</v>
      </c>
      <c r="E1536" s="217"/>
    </row>
    <row r="1537" spans="1:5" ht="28.5">
      <c r="A1537" s="214">
        <v>80202</v>
      </c>
      <c r="B1537" s="214" t="s">
        <v>983</v>
      </c>
      <c r="C1537" s="215" t="s">
        <v>5</v>
      </c>
      <c r="D1537" s="216">
        <v>2.25</v>
      </c>
      <c r="E1537" s="217"/>
    </row>
    <row r="1538" spans="1:5" ht="28.5">
      <c r="A1538" s="214">
        <v>80276</v>
      </c>
      <c r="B1538" s="214" t="s">
        <v>984</v>
      </c>
      <c r="C1538" s="215" t="s">
        <v>2</v>
      </c>
      <c r="D1538" s="219">
        <v>48197</v>
      </c>
      <c r="E1538" s="353"/>
    </row>
    <row r="1539" spans="1:5" ht="15">
      <c r="A1539" s="213">
        <v>804</v>
      </c>
      <c r="B1539" s="351" t="s">
        <v>3725</v>
      </c>
      <c r="C1539" s="352"/>
      <c r="D1539" s="352"/>
      <c r="E1539" s="353"/>
    </row>
    <row r="1540" spans="1:5" ht="42.75">
      <c r="A1540" s="214">
        <v>80425</v>
      </c>
      <c r="B1540" s="214" t="s">
        <v>3726</v>
      </c>
      <c r="C1540" s="215" t="s">
        <v>2</v>
      </c>
      <c r="D1540" s="216">
        <v>290.47000000000003</v>
      </c>
      <c r="E1540" s="217"/>
    </row>
    <row r="1541" spans="1:5" ht="15">
      <c r="A1541" s="213">
        <v>807</v>
      </c>
      <c r="B1541" s="351" t="s">
        <v>1545</v>
      </c>
      <c r="C1541" s="352"/>
      <c r="D1541" s="352"/>
      <c r="E1541" s="218"/>
    </row>
    <row r="1542" spans="1:5" ht="28.5">
      <c r="A1542" s="214">
        <v>80716</v>
      </c>
      <c r="B1542" s="214" t="s">
        <v>985</v>
      </c>
      <c r="C1542" s="215" t="s">
        <v>2</v>
      </c>
      <c r="D1542" s="219">
        <v>40032</v>
      </c>
      <c r="E1542" s="356"/>
    </row>
    <row r="1543" spans="1:5" ht="15">
      <c r="A1543" s="213">
        <v>860</v>
      </c>
      <c r="B1543" s="351" t="s">
        <v>1546</v>
      </c>
      <c r="C1543" s="352"/>
      <c r="D1543" s="352"/>
      <c r="E1543" s="353"/>
    </row>
    <row r="1544" spans="1:5" ht="28.5">
      <c r="A1544" s="214">
        <v>86030</v>
      </c>
      <c r="B1544" s="214" t="s">
        <v>986</v>
      </c>
      <c r="C1544" s="215" t="s">
        <v>5</v>
      </c>
      <c r="D1544" s="216">
        <v>142.31</v>
      </c>
      <c r="E1544" s="356"/>
    </row>
    <row r="1545" spans="1:5" ht="28.5">
      <c r="A1545" s="214">
        <v>86049</v>
      </c>
      <c r="B1545" s="214" t="s">
        <v>987</v>
      </c>
      <c r="C1545" s="215" t="s">
        <v>5</v>
      </c>
      <c r="D1545" s="216">
        <v>168.14</v>
      </c>
      <c r="E1545" s="212"/>
    </row>
    <row r="1546" spans="1:5" ht="28.5">
      <c r="A1546" s="214">
        <v>86096</v>
      </c>
      <c r="B1546" s="214" t="s">
        <v>988</v>
      </c>
      <c r="C1546" s="215" t="s">
        <v>5</v>
      </c>
      <c r="D1546" s="216">
        <v>20.329999999999998</v>
      </c>
      <c r="E1546" s="353"/>
    </row>
    <row r="1547" spans="1:5" ht="15">
      <c r="A1547" s="213"/>
      <c r="B1547" s="415"/>
      <c r="C1547" s="416"/>
      <c r="D1547" s="416"/>
      <c r="E1547" s="417"/>
    </row>
    <row r="1548" spans="1:5" ht="14.25">
      <c r="A1548" s="214"/>
      <c r="B1548" s="214"/>
      <c r="C1548" s="215"/>
      <c r="D1548" s="216"/>
      <c r="E1548" s="216"/>
    </row>
    <row r="1549" spans="1:5" ht="14.25">
      <c r="A1549" s="214"/>
      <c r="B1549" s="214"/>
      <c r="C1549" s="215"/>
      <c r="D1549" s="216"/>
      <c r="E1549" s="216"/>
    </row>
    <row r="1550" spans="1:5" ht="14.25">
      <c r="A1550" s="214"/>
      <c r="B1550" s="214"/>
      <c r="C1550" s="215"/>
      <c r="D1550" s="216"/>
      <c r="E1550" s="216"/>
    </row>
    <row r="1551" spans="1:5" ht="14.25">
      <c r="A1551" s="214"/>
      <c r="B1551" s="214"/>
      <c r="C1551" s="215"/>
      <c r="D1551" s="216"/>
      <c r="E1551" s="216"/>
    </row>
    <row r="1552" spans="1:5" ht="14.25">
      <c r="A1552" s="214"/>
      <c r="B1552" s="214"/>
      <c r="C1552" s="215"/>
      <c r="D1552" s="216"/>
      <c r="E1552" s="216"/>
    </row>
    <row r="1553" spans="1:5" ht="15">
      <c r="A1553" s="213"/>
      <c r="B1553" s="415"/>
      <c r="C1553" s="416"/>
      <c r="D1553" s="416"/>
      <c r="E1553" s="417"/>
    </row>
    <row r="1554" spans="1:5" ht="14.25">
      <c r="A1554" s="214"/>
      <c r="B1554" s="214"/>
      <c r="C1554" s="215"/>
      <c r="D1554" s="216"/>
      <c r="E1554" s="216"/>
    </row>
    <row r="1555" spans="1:5" ht="14.25">
      <c r="A1555" s="214"/>
      <c r="B1555" s="214"/>
      <c r="C1555" s="215"/>
      <c r="D1555" s="216"/>
      <c r="E1555" s="216"/>
    </row>
    <row r="1556" spans="1:5" ht="14.25">
      <c r="A1556" s="214"/>
      <c r="B1556" s="214"/>
      <c r="C1556" s="215"/>
      <c r="D1556" s="219"/>
      <c r="E1556" s="216"/>
    </row>
    <row r="1557" spans="1:5" ht="15">
      <c r="A1557" s="213"/>
      <c r="B1557" s="415"/>
      <c r="C1557" s="416"/>
      <c r="D1557" s="416"/>
      <c r="E1557" s="417"/>
    </row>
    <row r="1558" spans="1:5" ht="14.25">
      <c r="A1558" s="214"/>
      <c r="B1558" s="214"/>
      <c r="C1558" s="215"/>
      <c r="D1558" s="216"/>
      <c r="E1558" s="216"/>
    </row>
    <row r="1559" spans="1:5" ht="15">
      <c r="A1559" s="213"/>
      <c r="B1559" s="415"/>
      <c r="C1559" s="416"/>
      <c r="D1559" s="416"/>
      <c r="E1559" s="417"/>
    </row>
    <row r="1560" spans="1:5" ht="14.25">
      <c r="A1560" s="214"/>
      <c r="B1560" s="214"/>
      <c r="C1560" s="215"/>
      <c r="D1560" s="219"/>
      <c r="E1560" s="216"/>
    </row>
    <row r="1561" spans="1:5" ht="15">
      <c r="A1561" s="213"/>
      <c r="B1561" s="415"/>
      <c r="C1561" s="416"/>
      <c r="D1561" s="416"/>
      <c r="E1561" s="417"/>
    </row>
    <row r="1562" spans="1:5" ht="14.25">
      <c r="A1562" s="214"/>
      <c r="B1562" s="214"/>
      <c r="C1562" s="215"/>
      <c r="D1562" s="216"/>
      <c r="E1562" s="216"/>
    </row>
    <row r="1563" spans="1:5" ht="14.25">
      <c r="A1563" s="214"/>
      <c r="B1563" s="214"/>
      <c r="C1563" s="215"/>
      <c r="D1563" s="216"/>
      <c r="E1563" s="216"/>
    </row>
    <row r="1564" spans="1:5" ht="14.25">
      <c r="A1564" s="214"/>
      <c r="B1564" s="214"/>
      <c r="C1564" s="215"/>
      <c r="D1564" s="216"/>
      <c r="E1564" s="216"/>
    </row>
  </sheetData>
  <autoFilter ref="A2:D2"/>
  <mergeCells count="6">
    <mergeCell ref="C1:D1"/>
    <mergeCell ref="B1559:E1559"/>
    <mergeCell ref="B1561:E1561"/>
    <mergeCell ref="B1547:E1547"/>
    <mergeCell ref="B1553:E1553"/>
    <mergeCell ref="B1557:E155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5">
    <tabColor theme="0"/>
  </sheetPr>
  <dimension ref="A1:D2253"/>
  <sheetViews>
    <sheetView workbookViewId="0">
      <pane ySplit="2" topLeftCell="A3" activePane="bottomLeft" state="frozen"/>
      <selection pane="bottomLeft" activeCell="B1" sqref="B1"/>
    </sheetView>
  </sheetViews>
  <sheetFormatPr defaultColWidth="0" defaultRowHeight="11.25"/>
  <cols>
    <col min="1" max="1" width="20.625" style="149" customWidth="1"/>
    <col min="2" max="2" width="40.625" style="12" customWidth="1"/>
    <col min="3" max="3" width="5.625" style="149" customWidth="1"/>
    <col min="4" max="4" width="15.625" style="149" customWidth="1"/>
    <col min="5" max="16384" width="9" style="12" hidden="1"/>
  </cols>
  <sheetData>
    <row r="1" spans="1:4">
      <c r="A1" s="146" t="s">
        <v>991</v>
      </c>
      <c r="B1" s="147">
        <v>44682</v>
      </c>
      <c r="C1" s="411" t="s">
        <v>1284</v>
      </c>
      <c r="D1" s="411"/>
    </row>
    <row r="2" spans="1:4">
      <c r="A2" s="148" t="s">
        <v>1004</v>
      </c>
      <c r="B2" s="148" t="s">
        <v>81</v>
      </c>
      <c r="C2" s="148" t="s">
        <v>19</v>
      </c>
      <c r="D2" s="148" t="s">
        <v>996</v>
      </c>
    </row>
    <row r="3" spans="1:4">
      <c r="A3" s="150" t="s">
        <v>1011</v>
      </c>
      <c r="D3" s="154"/>
    </row>
    <row r="4" spans="1:4" ht="12.75">
      <c r="A4" s="343">
        <v>7010100010</v>
      </c>
      <c r="B4" s="343" t="s">
        <v>1916</v>
      </c>
      <c r="C4" s="343" t="s">
        <v>1917</v>
      </c>
      <c r="D4" s="343" t="s">
        <v>3727</v>
      </c>
    </row>
    <row r="5" spans="1:4" ht="12.75">
      <c r="A5" s="343">
        <v>7010100020</v>
      </c>
      <c r="B5" s="343" t="s">
        <v>1918</v>
      </c>
      <c r="C5" s="343" t="s">
        <v>1917</v>
      </c>
      <c r="D5" s="343" t="s">
        <v>3728</v>
      </c>
    </row>
    <row r="6" spans="1:4" ht="12.75">
      <c r="A6" s="343">
        <v>7010100030</v>
      </c>
      <c r="B6" s="343" t="s">
        <v>1919</v>
      </c>
      <c r="C6" s="343" t="s">
        <v>1917</v>
      </c>
      <c r="D6" s="343" t="s">
        <v>3383</v>
      </c>
    </row>
    <row r="7" spans="1:4" ht="12.75">
      <c r="A7" s="343">
        <v>7010100040</v>
      </c>
      <c r="B7" s="343" t="s">
        <v>1920</v>
      </c>
      <c r="C7" s="343" t="s">
        <v>1917</v>
      </c>
      <c r="D7" s="343" t="s">
        <v>3729</v>
      </c>
    </row>
    <row r="8" spans="1:4" ht="12.75">
      <c r="A8" s="343">
        <v>7010100050</v>
      </c>
      <c r="B8" s="343" t="s">
        <v>1921</v>
      </c>
      <c r="C8" s="343" t="s">
        <v>1917</v>
      </c>
      <c r="D8" s="343" t="s">
        <v>3730</v>
      </c>
    </row>
    <row r="9" spans="1:4" ht="12.75">
      <c r="A9" s="343">
        <v>7010100060</v>
      </c>
      <c r="B9" s="343" t="s">
        <v>1922</v>
      </c>
      <c r="C9" s="343" t="s">
        <v>1917</v>
      </c>
      <c r="D9" s="343" t="s">
        <v>3731</v>
      </c>
    </row>
    <row r="10" spans="1:4" ht="12.75">
      <c r="A10" s="343">
        <v>7010100070</v>
      </c>
      <c r="B10" s="343" t="s">
        <v>1923</v>
      </c>
      <c r="C10" s="343" t="s">
        <v>1924</v>
      </c>
      <c r="D10" s="343" t="s">
        <v>3732</v>
      </c>
    </row>
    <row r="11" spans="1:4" ht="12.75">
      <c r="A11" s="343">
        <v>7010100081</v>
      </c>
      <c r="B11" s="343" t="s">
        <v>3733</v>
      </c>
      <c r="C11" s="343" t="s">
        <v>1924</v>
      </c>
      <c r="D11" s="343" t="s">
        <v>3734</v>
      </c>
    </row>
    <row r="12" spans="1:4" ht="12.75">
      <c r="A12" s="343">
        <v>7010100090</v>
      </c>
      <c r="B12" s="343" t="s">
        <v>1925</v>
      </c>
      <c r="C12" s="343" t="s">
        <v>1917</v>
      </c>
      <c r="D12" s="343" t="s">
        <v>1897</v>
      </c>
    </row>
    <row r="13" spans="1:4" ht="12.75">
      <c r="A13" s="343">
        <v>7010100100</v>
      </c>
      <c r="B13" s="343" t="s">
        <v>1926</v>
      </c>
      <c r="C13" s="343" t="s">
        <v>1927</v>
      </c>
      <c r="D13" s="343" t="s">
        <v>3735</v>
      </c>
    </row>
    <row r="14" spans="1:4" ht="12.75">
      <c r="A14" s="343">
        <v>7010100110</v>
      </c>
      <c r="B14" s="343" t="s">
        <v>1928</v>
      </c>
      <c r="C14" s="343" t="s">
        <v>1917</v>
      </c>
      <c r="D14" s="343" t="s">
        <v>3736</v>
      </c>
    </row>
    <row r="15" spans="1:4" ht="12.75">
      <c r="A15" s="343">
        <v>7010100120</v>
      </c>
      <c r="B15" s="343" t="s">
        <v>1929</v>
      </c>
      <c r="C15" s="343" t="s">
        <v>1924</v>
      </c>
      <c r="D15" s="343" t="s">
        <v>3737</v>
      </c>
    </row>
    <row r="16" spans="1:4" ht="12.75">
      <c r="A16" s="343">
        <v>7010100130</v>
      </c>
      <c r="B16" s="343" t="s">
        <v>1930</v>
      </c>
      <c r="C16" s="343" t="s">
        <v>1924</v>
      </c>
      <c r="D16" s="343" t="s">
        <v>3738</v>
      </c>
    </row>
    <row r="17" spans="1:4" ht="12.75">
      <c r="A17" s="343">
        <v>7010100140</v>
      </c>
      <c r="B17" s="343" t="s">
        <v>1931</v>
      </c>
      <c r="C17" s="343" t="s">
        <v>1924</v>
      </c>
      <c r="D17" s="343" t="s">
        <v>3739</v>
      </c>
    </row>
    <row r="18" spans="1:4" ht="12.75">
      <c r="A18" s="343">
        <v>7010100150</v>
      </c>
      <c r="B18" s="343" t="s">
        <v>1932</v>
      </c>
      <c r="C18" s="343" t="s">
        <v>1933</v>
      </c>
      <c r="D18" s="343" t="s">
        <v>1894</v>
      </c>
    </row>
    <row r="19" spans="1:4" ht="12.75">
      <c r="A19" s="343">
        <v>7010100160</v>
      </c>
      <c r="B19" s="343" t="s">
        <v>1934</v>
      </c>
      <c r="C19" s="343" t="s">
        <v>1933</v>
      </c>
      <c r="D19" s="343" t="s">
        <v>1894</v>
      </c>
    </row>
    <row r="20" spans="1:4" ht="12.75">
      <c r="A20" s="343">
        <v>7010100170</v>
      </c>
      <c r="B20" s="343" t="s">
        <v>1935</v>
      </c>
      <c r="C20" s="343" t="s">
        <v>1933</v>
      </c>
      <c r="D20" s="343" t="s">
        <v>1895</v>
      </c>
    </row>
    <row r="21" spans="1:4" ht="12.75">
      <c r="A21" s="343">
        <v>7010100180</v>
      </c>
      <c r="B21" s="343" t="s">
        <v>1936</v>
      </c>
      <c r="C21" s="343" t="s">
        <v>1933</v>
      </c>
      <c r="D21" s="343" t="s">
        <v>1896</v>
      </c>
    </row>
    <row r="22" spans="1:4" ht="12.75">
      <c r="A22" s="343">
        <v>7010100190</v>
      </c>
      <c r="B22" s="343" t="s">
        <v>1937</v>
      </c>
      <c r="C22" s="343" t="s">
        <v>1924</v>
      </c>
      <c r="D22" s="343" t="s">
        <v>3740</v>
      </c>
    </row>
    <row r="23" spans="1:4" ht="12.75">
      <c r="A23" s="343">
        <v>7010100200</v>
      </c>
      <c r="B23" s="343" t="s">
        <v>1938</v>
      </c>
      <c r="C23" s="343" t="s">
        <v>1924</v>
      </c>
      <c r="D23" s="343" t="s">
        <v>3740</v>
      </c>
    </row>
    <row r="24" spans="1:4" ht="12.75">
      <c r="A24" s="343">
        <v>7010100210</v>
      </c>
      <c r="B24" s="343" t="s">
        <v>1939</v>
      </c>
      <c r="C24" s="343" t="s">
        <v>1933</v>
      </c>
      <c r="D24" s="343" t="s">
        <v>1940</v>
      </c>
    </row>
    <row r="25" spans="1:4" ht="12.75">
      <c r="A25" s="343">
        <v>7010100220</v>
      </c>
      <c r="B25" s="343" t="s">
        <v>1941</v>
      </c>
      <c r="C25" s="343" t="s">
        <v>1933</v>
      </c>
      <c r="D25" s="343" t="s">
        <v>3741</v>
      </c>
    </row>
    <row r="26" spans="1:4" ht="12.75">
      <c r="A26" s="343">
        <v>7010100230</v>
      </c>
      <c r="B26" s="343" t="s">
        <v>1942</v>
      </c>
      <c r="C26" s="343" t="s">
        <v>1943</v>
      </c>
      <c r="D26" s="343" t="s">
        <v>1705</v>
      </c>
    </row>
    <row r="27" spans="1:4" ht="12.75">
      <c r="A27" s="343">
        <v>7010100240</v>
      </c>
      <c r="B27" s="343" t="s">
        <v>1944</v>
      </c>
      <c r="C27" s="343" t="s">
        <v>1943</v>
      </c>
      <c r="D27" s="343" t="s">
        <v>1727</v>
      </c>
    </row>
    <row r="28" spans="1:4" ht="12.75">
      <c r="A28" s="343">
        <v>7010100250</v>
      </c>
      <c r="B28" s="343" t="s">
        <v>1945</v>
      </c>
      <c r="C28" s="343" t="s">
        <v>1943</v>
      </c>
      <c r="D28" s="343" t="s">
        <v>1823</v>
      </c>
    </row>
    <row r="29" spans="1:4" ht="12.75">
      <c r="A29" s="343">
        <v>7010100260</v>
      </c>
      <c r="B29" s="343" t="s">
        <v>1946</v>
      </c>
      <c r="C29" s="343" t="s">
        <v>1947</v>
      </c>
      <c r="D29" s="343" t="s">
        <v>1718</v>
      </c>
    </row>
    <row r="30" spans="1:4" ht="12.75">
      <c r="A30" s="343">
        <v>7010100270</v>
      </c>
      <c r="B30" s="343" t="s">
        <v>1946</v>
      </c>
      <c r="C30" s="343" t="s">
        <v>1948</v>
      </c>
      <c r="D30" s="343" t="s">
        <v>3742</v>
      </c>
    </row>
    <row r="31" spans="1:4" ht="12.75">
      <c r="A31" s="343">
        <v>7010100280</v>
      </c>
      <c r="B31" s="343" t="s">
        <v>1949</v>
      </c>
      <c r="C31" s="343" t="s">
        <v>1947</v>
      </c>
      <c r="D31" s="343" t="s">
        <v>3743</v>
      </c>
    </row>
    <row r="32" spans="1:4" ht="12.75">
      <c r="A32" s="343">
        <v>7010100290</v>
      </c>
      <c r="B32" s="343" t="s">
        <v>1949</v>
      </c>
      <c r="C32" s="343" t="s">
        <v>1948</v>
      </c>
      <c r="D32" s="343" t="s">
        <v>3744</v>
      </c>
    </row>
    <row r="33" spans="1:4" ht="12.75">
      <c r="A33" s="343">
        <v>7010100300</v>
      </c>
      <c r="B33" s="343" t="s">
        <v>1950</v>
      </c>
      <c r="C33" s="343" t="s">
        <v>1947</v>
      </c>
      <c r="D33" s="343" t="s">
        <v>3745</v>
      </c>
    </row>
    <row r="34" spans="1:4" ht="12.75">
      <c r="A34" s="343">
        <v>7010100310</v>
      </c>
      <c r="B34" s="343" t="s">
        <v>1950</v>
      </c>
      <c r="C34" s="343" t="s">
        <v>1948</v>
      </c>
      <c r="D34" s="343" t="s">
        <v>3746</v>
      </c>
    </row>
    <row r="35" spans="1:4" ht="12.75">
      <c r="A35" s="343">
        <v>7010100320</v>
      </c>
      <c r="B35" s="343" t="s">
        <v>1951</v>
      </c>
      <c r="C35" s="343" t="s">
        <v>1947</v>
      </c>
      <c r="D35" s="343" t="s">
        <v>3747</v>
      </c>
    </row>
    <row r="36" spans="1:4" ht="12.75">
      <c r="A36" s="343">
        <v>7010100330</v>
      </c>
      <c r="B36" s="343" t="s">
        <v>1951</v>
      </c>
      <c r="C36" s="343" t="s">
        <v>1948</v>
      </c>
      <c r="D36" s="343" t="s">
        <v>3748</v>
      </c>
    </row>
    <row r="37" spans="1:4" ht="12.75">
      <c r="A37" s="343">
        <v>7010100340</v>
      </c>
      <c r="B37" s="343" t="s">
        <v>1952</v>
      </c>
      <c r="C37" s="343" t="s">
        <v>1924</v>
      </c>
      <c r="D37" s="343" t="s">
        <v>3749</v>
      </c>
    </row>
    <row r="38" spans="1:4" ht="12.75">
      <c r="A38" s="343">
        <v>7010100350</v>
      </c>
      <c r="B38" s="343" t="s">
        <v>1953</v>
      </c>
      <c r="C38" s="343" t="s">
        <v>1954</v>
      </c>
      <c r="D38" s="343" t="s">
        <v>1680</v>
      </c>
    </row>
    <row r="39" spans="1:4" ht="25.5">
      <c r="A39" s="306" t="s">
        <v>1013</v>
      </c>
      <c r="B39"/>
      <c r="C39"/>
      <c r="D39"/>
    </row>
    <row r="40" spans="1:4" ht="12.75">
      <c r="A40" s="343">
        <v>7020100010</v>
      </c>
      <c r="B40" s="343" t="s">
        <v>1955</v>
      </c>
      <c r="C40" s="343" t="s">
        <v>1927</v>
      </c>
      <c r="D40" s="343" t="s">
        <v>1701</v>
      </c>
    </row>
    <row r="41" spans="1:4" ht="12.75">
      <c r="A41" s="343">
        <v>7020100020</v>
      </c>
      <c r="B41" s="343" t="s">
        <v>1956</v>
      </c>
      <c r="C41" s="343" t="s">
        <v>1924</v>
      </c>
      <c r="D41" s="343" t="s">
        <v>3750</v>
      </c>
    </row>
    <row r="42" spans="1:4" ht="12.75">
      <c r="A42" s="343">
        <v>7020100030</v>
      </c>
      <c r="B42" s="343" t="s">
        <v>1957</v>
      </c>
      <c r="C42" s="343" t="s">
        <v>1927</v>
      </c>
      <c r="D42" s="343" t="s">
        <v>3319</v>
      </c>
    </row>
    <row r="43" spans="1:4" ht="12.75">
      <c r="A43" s="343">
        <v>7020100040</v>
      </c>
      <c r="B43" s="343" t="s">
        <v>1958</v>
      </c>
      <c r="C43" s="343" t="s">
        <v>1927</v>
      </c>
      <c r="D43" s="343" t="s">
        <v>1788</v>
      </c>
    </row>
    <row r="44" spans="1:4" ht="12.75">
      <c r="A44" s="343">
        <v>7020100050</v>
      </c>
      <c r="B44" s="343" t="s">
        <v>1959</v>
      </c>
      <c r="C44" s="343" t="s">
        <v>1927</v>
      </c>
      <c r="D44" s="343" t="s">
        <v>1719</v>
      </c>
    </row>
    <row r="45" spans="1:4" ht="12.75">
      <c r="A45" s="343">
        <v>7020100060</v>
      </c>
      <c r="B45" s="343" t="s">
        <v>1960</v>
      </c>
      <c r="C45" s="343" t="s">
        <v>1927</v>
      </c>
      <c r="D45" s="343" t="s">
        <v>1788</v>
      </c>
    </row>
    <row r="46" spans="1:4" ht="12.75">
      <c r="A46" s="343">
        <v>7020100070</v>
      </c>
      <c r="B46" s="343" t="s">
        <v>1961</v>
      </c>
      <c r="C46" s="343" t="s">
        <v>1927</v>
      </c>
      <c r="D46" s="343" t="s">
        <v>1732</v>
      </c>
    </row>
    <row r="47" spans="1:4" ht="12.75">
      <c r="A47" s="343">
        <v>7020100080</v>
      </c>
      <c r="B47" s="343" t="s">
        <v>1962</v>
      </c>
      <c r="C47" s="343" t="s">
        <v>1927</v>
      </c>
      <c r="D47" s="343" t="s">
        <v>1702</v>
      </c>
    </row>
    <row r="48" spans="1:4" ht="12.75">
      <c r="A48" s="343">
        <v>7020100090</v>
      </c>
      <c r="B48" s="343" t="s">
        <v>1963</v>
      </c>
      <c r="C48" s="343" t="s">
        <v>1917</v>
      </c>
      <c r="D48" s="343" t="s">
        <v>1717</v>
      </c>
    </row>
    <row r="49" spans="1:4" ht="12.75">
      <c r="A49" s="343">
        <v>7020100100</v>
      </c>
      <c r="B49" s="343" t="s">
        <v>1964</v>
      </c>
      <c r="C49" s="343" t="s">
        <v>1917</v>
      </c>
      <c r="D49" s="343" t="s">
        <v>1832</v>
      </c>
    </row>
    <row r="50" spans="1:4" ht="12.75">
      <c r="A50" s="343">
        <v>7020100110</v>
      </c>
      <c r="B50" s="343" t="s">
        <v>1965</v>
      </c>
      <c r="C50" s="343" t="s">
        <v>1917</v>
      </c>
      <c r="D50" s="343" t="s">
        <v>1708</v>
      </c>
    </row>
    <row r="51" spans="1:4" ht="12.75">
      <c r="A51" s="343">
        <v>7020100120</v>
      </c>
      <c r="B51" s="343" t="s">
        <v>1966</v>
      </c>
      <c r="C51" s="343" t="s">
        <v>1933</v>
      </c>
      <c r="D51" s="343" t="s">
        <v>3751</v>
      </c>
    </row>
    <row r="52" spans="1:4" ht="12.75">
      <c r="A52" s="343">
        <v>7020100130</v>
      </c>
      <c r="B52" s="343" t="s">
        <v>1967</v>
      </c>
      <c r="C52" s="343" t="s">
        <v>1968</v>
      </c>
      <c r="D52" s="343" t="s">
        <v>3752</v>
      </c>
    </row>
    <row r="53" spans="1:4" ht="12.75">
      <c r="A53" s="343">
        <v>7020100140</v>
      </c>
      <c r="B53" s="343" t="s">
        <v>1969</v>
      </c>
      <c r="C53" s="343" t="s">
        <v>1924</v>
      </c>
      <c r="D53" s="343" t="s">
        <v>3753</v>
      </c>
    </row>
    <row r="54" spans="1:4" ht="12.75">
      <c r="A54" s="343">
        <v>7020100150</v>
      </c>
      <c r="B54" s="343" t="s">
        <v>1970</v>
      </c>
      <c r="C54" s="343" t="s">
        <v>1924</v>
      </c>
      <c r="D54" s="343" t="s">
        <v>3754</v>
      </c>
    </row>
    <row r="55" spans="1:4" ht="14.25">
      <c r="A55" s="344" t="s">
        <v>1973</v>
      </c>
      <c r="B55"/>
      <c r="C55"/>
      <c r="D55"/>
    </row>
    <row r="56" spans="1:4" ht="34.5">
      <c r="A56" s="302" t="s">
        <v>3755</v>
      </c>
      <c r="B56" s="306" t="s">
        <v>3756</v>
      </c>
      <c r="C56"/>
      <c r="D56"/>
    </row>
    <row r="57" spans="1:4" ht="27.75">
      <c r="A57" s="307" t="s">
        <v>3757</v>
      </c>
      <c r="B57"/>
      <c r="C57"/>
      <c r="D57"/>
    </row>
    <row r="58" spans="1:4" ht="15">
      <c r="A58" s="307" t="s">
        <v>1971</v>
      </c>
      <c r="B58" s="307" t="s">
        <v>1972</v>
      </c>
      <c r="C58"/>
      <c r="D58"/>
    </row>
    <row r="59" spans="1:4" ht="25.5">
      <c r="A59" s="345" t="s">
        <v>1974</v>
      </c>
      <c r="B59" s="345" t="s">
        <v>1975</v>
      </c>
      <c r="C59" s="345" t="s">
        <v>1976</v>
      </c>
      <c r="D59" s="345" t="s">
        <v>1299</v>
      </c>
    </row>
    <row r="60" spans="1:4" ht="12.75">
      <c r="A60" s="343">
        <v>7020100160</v>
      </c>
      <c r="B60" s="343" t="s">
        <v>1977</v>
      </c>
      <c r="C60" s="343" t="s">
        <v>1927</v>
      </c>
      <c r="D60" s="343" t="s">
        <v>1686</v>
      </c>
    </row>
    <row r="61" spans="1:4" ht="25.5">
      <c r="A61" s="306" t="s">
        <v>1014</v>
      </c>
      <c r="B61"/>
      <c r="C61"/>
      <c r="D61"/>
    </row>
    <row r="62" spans="1:4" ht="12.75">
      <c r="A62" s="343">
        <v>7030100010</v>
      </c>
      <c r="B62" s="343" t="s">
        <v>1978</v>
      </c>
      <c r="C62" s="343" t="s">
        <v>1927</v>
      </c>
      <c r="D62" s="343" t="s">
        <v>3393</v>
      </c>
    </row>
    <row r="63" spans="1:4" ht="12.75">
      <c r="A63" s="343">
        <v>7030100020</v>
      </c>
      <c r="B63" s="343" t="s">
        <v>1979</v>
      </c>
      <c r="C63" s="343" t="s">
        <v>1917</v>
      </c>
      <c r="D63" s="343" t="s">
        <v>3758</v>
      </c>
    </row>
    <row r="64" spans="1:4" ht="12.75">
      <c r="A64" s="343">
        <v>7030100030</v>
      </c>
      <c r="B64" s="343" t="s">
        <v>1980</v>
      </c>
      <c r="C64" s="343" t="s">
        <v>1927</v>
      </c>
      <c r="D64" s="343" t="s">
        <v>3759</v>
      </c>
    </row>
    <row r="65" spans="1:4" ht="12.75">
      <c r="A65" s="343">
        <v>7030100040</v>
      </c>
      <c r="B65" s="343" t="s">
        <v>1981</v>
      </c>
      <c r="C65" s="343" t="s">
        <v>1917</v>
      </c>
      <c r="D65" s="343" t="s">
        <v>3760</v>
      </c>
    </row>
    <row r="66" spans="1:4" ht="12.75">
      <c r="A66" s="343">
        <v>7030100050</v>
      </c>
      <c r="B66" s="343" t="s">
        <v>1982</v>
      </c>
      <c r="C66" s="343" t="s">
        <v>1983</v>
      </c>
      <c r="D66" s="343" t="s">
        <v>1698</v>
      </c>
    </row>
    <row r="67" spans="1:4" ht="12.75">
      <c r="A67" s="343">
        <v>7030100060</v>
      </c>
      <c r="B67" s="343" t="s">
        <v>1984</v>
      </c>
      <c r="C67" s="343" t="s">
        <v>1917</v>
      </c>
      <c r="D67" s="343" t="s">
        <v>3483</v>
      </c>
    </row>
    <row r="68" spans="1:4" ht="12.75">
      <c r="A68" s="343">
        <v>7030100070</v>
      </c>
      <c r="B68" s="343" t="s">
        <v>1985</v>
      </c>
      <c r="C68" s="343" t="s">
        <v>1917</v>
      </c>
      <c r="D68" s="343" t="s">
        <v>3497</v>
      </c>
    </row>
    <row r="69" spans="1:4" ht="12.75">
      <c r="A69" s="343">
        <v>7030100080</v>
      </c>
      <c r="B69" s="343" t="s">
        <v>1986</v>
      </c>
      <c r="C69" s="343" t="s">
        <v>1924</v>
      </c>
      <c r="D69" s="343" t="s">
        <v>2826</v>
      </c>
    </row>
    <row r="70" spans="1:4" ht="12.75">
      <c r="A70" s="343">
        <v>7030100090</v>
      </c>
      <c r="B70" s="343" t="s">
        <v>1987</v>
      </c>
      <c r="C70" s="343" t="s">
        <v>1924</v>
      </c>
      <c r="D70" s="343" t="s">
        <v>3761</v>
      </c>
    </row>
    <row r="71" spans="1:4" ht="12.75">
      <c r="A71" s="343">
        <v>7030100100</v>
      </c>
      <c r="B71" s="343" t="s">
        <v>1988</v>
      </c>
      <c r="C71" s="343" t="s">
        <v>1933</v>
      </c>
      <c r="D71" s="343" t="s">
        <v>3487</v>
      </c>
    </row>
    <row r="72" spans="1:4" ht="12.75">
      <c r="A72" s="343">
        <v>7030100110</v>
      </c>
      <c r="B72" s="343" t="s">
        <v>1989</v>
      </c>
      <c r="C72" s="343" t="s">
        <v>1924</v>
      </c>
      <c r="D72" s="343" t="s">
        <v>1840</v>
      </c>
    </row>
    <row r="73" spans="1:4" ht="12.75">
      <c r="A73" s="343">
        <v>7030100120</v>
      </c>
      <c r="B73" s="343" t="s">
        <v>1990</v>
      </c>
      <c r="C73" s="343" t="s">
        <v>1917</v>
      </c>
      <c r="D73" s="343" t="s">
        <v>1753</v>
      </c>
    </row>
    <row r="74" spans="1:4" ht="12.75">
      <c r="A74" s="343">
        <v>7030100130</v>
      </c>
      <c r="B74" s="343" t="s">
        <v>1991</v>
      </c>
      <c r="C74" s="343" t="s">
        <v>1983</v>
      </c>
      <c r="D74" s="343" t="s">
        <v>1745</v>
      </c>
    </row>
    <row r="75" spans="1:4" ht="12.75">
      <c r="A75" s="343">
        <v>7030100140</v>
      </c>
      <c r="B75" s="343" t="s">
        <v>1992</v>
      </c>
      <c r="C75" s="343" t="s">
        <v>1983</v>
      </c>
      <c r="D75" s="343" t="s">
        <v>1767</v>
      </c>
    </row>
    <row r="76" spans="1:4" ht="12.75">
      <c r="A76" s="343">
        <v>7030100150</v>
      </c>
      <c r="B76" s="343" t="s">
        <v>1993</v>
      </c>
      <c r="C76" s="343" t="s">
        <v>1994</v>
      </c>
      <c r="D76" s="343" t="s">
        <v>1844</v>
      </c>
    </row>
    <row r="77" spans="1:4" ht="12.75">
      <c r="A77" s="343">
        <v>7030100160</v>
      </c>
      <c r="B77" s="343" t="s">
        <v>1995</v>
      </c>
      <c r="C77" s="343" t="s">
        <v>1924</v>
      </c>
      <c r="D77" s="343" t="s">
        <v>3762</v>
      </c>
    </row>
    <row r="78" spans="1:4" ht="12.75">
      <c r="A78" s="343">
        <v>7030100170</v>
      </c>
      <c r="B78" s="343" t="s">
        <v>1996</v>
      </c>
      <c r="C78" s="343" t="s">
        <v>1924</v>
      </c>
      <c r="D78" s="343" t="s">
        <v>3763</v>
      </c>
    </row>
    <row r="79" spans="1:4" ht="12.75">
      <c r="A79" s="343">
        <v>7030100180</v>
      </c>
      <c r="B79" s="343" t="s">
        <v>1997</v>
      </c>
      <c r="C79" s="343" t="s">
        <v>1917</v>
      </c>
      <c r="D79" s="343" t="s">
        <v>1696</v>
      </c>
    </row>
    <row r="80" spans="1:4" ht="12.75">
      <c r="A80" s="343">
        <v>7030100190</v>
      </c>
      <c r="B80" s="343" t="s">
        <v>1998</v>
      </c>
      <c r="C80" s="343" t="s">
        <v>1917</v>
      </c>
      <c r="D80" s="343" t="s">
        <v>1679</v>
      </c>
    </row>
    <row r="81" spans="1:4" ht="12.75">
      <c r="A81" s="343">
        <v>7030100200</v>
      </c>
      <c r="B81" s="343" t="s">
        <v>1999</v>
      </c>
      <c r="C81" s="343" t="s">
        <v>1917</v>
      </c>
      <c r="D81" s="343" t="s">
        <v>1839</v>
      </c>
    </row>
    <row r="82" spans="1:4" ht="12.75">
      <c r="A82" s="343">
        <v>7030100210</v>
      </c>
      <c r="B82" s="343" t="s">
        <v>2000</v>
      </c>
      <c r="C82" s="343" t="s">
        <v>1917</v>
      </c>
      <c r="D82" s="343" t="s">
        <v>1722</v>
      </c>
    </row>
    <row r="83" spans="1:4" ht="12.75">
      <c r="A83" s="343">
        <v>7030100220</v>
      </c>
      <c r="B83" s="343" t="s">
        <v>2001</v>
      </c>
      <c r="C83" s="343" t="s">
        <v>1917</v>
      </c>
      <c r="D83" s="343" t="s">
        <v>3407</v>
      </c>
    </row>
    <row r="84" spans="1:4" ht="12.75">
      <c r="A84" s="343">
        <v>7030100230</v>
      </c>
      <c r="B84" s="343" t="s">
        <v>2002</v>
      </c>
      <c r="C84" s="343" t="s">
        <v>1917</v>
      </c>
      <c r="D84" s="343" t="s">
        <v>3321</v>
      </c>
    </row>
    <row r="85" spans="1:4" ht="12.75">
      <c r="A85" s="343">
        <v>7030100241</v>
      </c>
      <c r="B85" s="343" t="s">
        <v>2003</v>
      </c>
      <c r="C85" s="343" t="s">
        <v>1917</v>
      </c>
      <c r="D85" s="343" t="s">
        <v>1758</v>
      </c>
    </row>
    <row r="86" spans="1:4" ht="12.75">
      <c r="A86" s="343">
        <v>7030100250</v>
      </c>
      <c r="B86" s="343" t="s">
        <v>2004</v>
      </c>
      <c r="C86" s="343" t="s">
        <v>1917</v>
      </c>
      <c r="D86" s="343" t="s">
        <v>3764</v>
      </c>
    </row>
    <row r="87" spans="1:4" ht="12.75">
      <c r="A87" s="343">
        <v>7030100260</v>
      </c>
      <c r="B87" s="343" t="s">
        <v>2005</v>
      </c>
      <c r="C87" s="343" t="s">
        <v>1927</v>
      </c>
      <c r="D87" s="343" t="s">
        <v>1682</v>
      </c>
    </row>
    <row r="88" spans="1:4" ht="12.75">
      <c r="A88" s="343">
        <v>7030100270</v>
      </c>
      <c r="B88" s="343" t="s">
        <v>2006</v>
      </c>
      <c r="C88" s="343" t="s">
        <v>1927</v>
      </c>
      <c r="D88" s="343" t="s">
        <v>3447</v>
      </c>
    </row>
    <row r="89" spans="1:4" ht="12.75">
      <c r="A89" s="343">
        <v>7030100280</v>
      </c>
      <c r="B89" s="343" t="s">
        <v>2007</v>
      </c>
      <c r="C89" s="343" t="s">
        <v>1917</v>
      </c>
      <c r="D89" s="343" t="s">
        <v>3376</v>
      </c>
    </row>
    <row r="90" spans="1:4" ht="12.75">
      <c r="A90" s="343">
        <v>7030100291</v>
      </c>
      <c r="B90" s="343" t="s">
        <v>2008</v>
      </c>
      <c r="C90" s="343" t="s">
        <v>1917</v>
      </c>
      <c r="D90" s="343" t="s">
        <v>1823</v>
      </c>
    </row>
    <row r="91" spans="1:4" ht="12.75">
      <c r="A91" s="343">
        <v>7030100301</v>
      </c>
      <c r="B91" s="343" t="s">
        <v>2009</v>
      </c>
      <c r="C91" s="343" t="s">
        <v>1924</v>
      </c>
      <c r="D91" s="343" t="s">
        <v>3427</v>
      </c>
    </row>
    <row r="92" spans="1:4" ht="12.75">
      <c r="A92" s="343">
        <v>7030100311</v>
      </c>
      <c r="B92" s="343" t="s">
        <v>2010</v>
      </c>
      <c r="C92" s="343" t="s">
        <v>1924</v>
      </c>
      <c r="D92" s="343" t="s">
        <v>1829</v>
      </c>
    </row>
    <row r="93" spans="1:4" ht="12.75">
      <c r="A93" s="343">
        <v>7030100312</v>
      </c>
      <c r="B93" s="343" t="s">
        <v>2011</v>
      </c>
      <c r="C93" s="343" t="s">
        <v>1924</v>
      </c>
      <c r="D93" s="343" t="s">
        <v>3765</v>
      </c>
    </row>
    <row r="94" spans="1:4" ht="12.75">
      <c r="A94" s="343">
        <v>7030100331</v>
      </c>
      <c r="B94" s="343" t="s">
        <v>2012</v>
      </c>
      <c r="C94" s="343" t="s">
        <v>1927</v>
      </c>
      <c r="D94" s="343" t="s">
        <v>1827</v>
      </c>
    </row>
    <row r="95" spans="1:4" ht="12.75">
      <c r="A95" s="343">
        <v>7030100350</v>
      </c>
      <c r="B95" s="343" t="s">
        <v>2013</v>
      </c>
      <c r="C95" s="343" t="s">
        <v>1947</v>
      </c>
      <c r="D95" s="343" t="s">
        <v>1688</v>
      </c>
    </row>
    <row r="96" spans="1:4" ht="12.75">
      <c r="A96" s="343">
        <v>7030100360</v>
      </c>
      <c r="B96" s="343" t="s">
        <v>2014</v>
      </c>
      <c r="C96" s="343" t="s">
        <v>2015</v>
      </c>
      <c r="D96" s="343" t="s">
        <v>3460</v>
      </c>
    </row>
    <row r="97" spans="1:4" ht="12.75">
      <c r="A97" s="343">
        <v>7030100370</v>
      </c>
      <c r="B97" s="343" t="s">
        <v>2016</v>
      </c>
      <c r="C97" s="343" t="s">
        <v>1917</v>
      </c>
      <c r="D97" s="343" t="s">
        <v>3442</v>
      </c>
    </row>
    <row r="98" spans="1:4" ht="12.75">
      <c r="A98" s="343">
        <v>7030100380</v>
      </c>
      <c r="B98" s="343" t="s">
        <v>2017</v>
      </c>
      <c r="C98" s="343" t="s">
        <v>1917</v>
      </c>
      <c r="D98" s="343" t="s">
        <v>3476</v>
      </c>
    </row>
    <row r="99" spans="1:4" ht="12.75">
      <c r="A99" s="343">
        <v>7030100390</v>
      </c>
      <c r="B99" s="343" t="s">
        <v>2018</v>
      </c>
      <c r="C99" s="343" t="s">
        <v>1917</v>
      </c>
      <c r="D99" s="343" t="s">
        <v>3320</v>
      </c>
    </row>
    <row r="100" spans="1:4" ht="12.75">
      <c r="A100" s="343">
        <v>7030100400</v>
      </c>
      <c r="B100" s="343" t="s">
        <v>2019</v>
      </c>
      <c r="C100" s="343" t="s">
        <v>2015</v>
      </c>
      <c r="D100" s="343" t="s">
        <v>1781</v>
      </c>
    </row>
    <row r="101" spans="1:4" ht="12.75">
      <c r="A101" s="343">
        <v>7030100410</v>
      </c>
      <c r="B101" s="343" t="s">
        <v>2020</v>
      </c>
      <c r="C101" s="343" t="s">
        <v>1917</v>
      </c>
      <c r="D101" s="343" t="s">
        <v>1696</v>
      </c>
    </row>
    <row r="102" spans="1:4" ht="12.75">
      <c r="A102" s="343">
        <v>7030100420</v>
      </c>
      <c r="B102" s="343" t="s">
        <v>2021</v>
      </c>
      <c r="C102" s="343" t="s">
        <v>1917</v>
      </c>
      <c r="D102" s="343" t="s">
        <v>1762</v>
      </c>
    </row>
    <row r="103" spans="1:4" ht="12.75">
      <c r="A103" s="343">
        <v>7030100430</v>
      </c>
      <c r="B103" s="343" t="s">
        <v>2022</v>
      </c>
      <c r="C103" s="343" t="s">
        <v>1968</v>
      </c>
      <c r="D103" s="343" t="s">
        <v>1787</v>
      </c>
    </row>
    <row r="104" spans="1:4" ht="12.75">
      <c r="A104" s="343">
        <v>7030100440</v>
      </c>
      <c r="B104" s="343" t="s">
        <v>2023</v>
      </c>
      <c r="C104" s="343" t="s">
        <v>1927</v>
      </c>
      <c r="D104" s="343" t="s">
        <v>3491</v>
      </c>
    </row>
    <row r="105" spans="1:4" ht="12.75">
      <c r="A105" s="343">
        <v>7030100450</v>
      </c>
      <c r="B105" s="343" t="s">
        <v>2024</v>
      </c>
      <c r="C105" s="343" t="s">
        <v>1968</v>
      </c>
      <c r="D105" s="343" t="s">
        <v>1697</v>
      </c>
    </row>
    <row r="106" spans="1:4" ht="12.75">
      <c r="A106" s="343">
        <v>7030100460</v>
      </c>
      <c r="B106" s="343" t="s">
        <v>2025</v>
      </c>
      <c r="C106" s="343" t="s">
        <v>1968</v>
      </c>
      <c r="D106" s="343" t="s">
        <v>1717</v>
      </c>
    </row>
    <row r="107" spans="1:4" ht="12.75">
      <c r="A107" s="343">
        <v>7030100470</v>
      </c>
      <c r="B107" s="343" t="s">
        <v>2026</v>
      </c>
      <c r="C107" s="343" t="s">
        <v>1968</v>
      </c>
      <c r="D107" s="343" t="s">
        <v>3766</v>
      </c>
    </row>
    <row r="108" spans="1:4" ht="12.75">
      <c r="A108" s="343">
        <v>7030100480</v>
      </c>
      <c r="B108" s="343" t="s">
        <v>2027</v>
      </c>
      <c r="C108" s="343" t="s">
        <v>1968</v>
      </c>
      <c r="D108" s="343" t="s">
        <v>3767</v>
      </c>
    </row>
    <row r="109" spans="1:4" ht="12.75">
      <c r="A109" s="343">
        <v>7030100490</v>
      </c>
      <c r="B109" s="343" t="s">
        <v>2028</v>
      </c>
      <c r="C109" s="343" t="s">
        <v>1968</v>
      </c>
      <c r="D109" s="343" t="s">
        <v>3483</v>
      </c>
    </row>
    <row r="110" spans="1:4" ht="12.75">
      <c r="A110" s="343">
        <v>7030100500</v>
      </c>
      <c r="B110" s="343" t="s">
        <v>2029</v>
      </c>
      <c r="C110" s="343" t="s">
        <v>1927</v>
      </c>
      <c r="D110" s="343" t="s">
        <v>1694</v>
      </c>
    </row>
    <row r="111" spans="1:4" ht="12.75">
      <c r="A111" s="343">
        <v>7030100510</v>
      </c>
      <c r="B111" s="343" t="s">
        <v>2030</v>
      </c>
      <c r="C111" s="343" t="s">
        <v>1917</v>
      </c>
      <c r="D111" s="343" t="s">
        <v>3336</v>
      </c>
    </row>
    <row r="112" spans="1:4" ht="14.25">
      <c r="A112" s="344" t="s">
        <v>2032</v>
      </c>
      <c r="B112"/>
      <c r="C112"/>
      <c r="D112"/>
    </row>
    <row r="113" spans="1:4" ht="34.5">
      <c r="A113" s="302" t="s">
        <v>3755</v>
      </c>
      <c r="B113" s="306" t="s">
        <v>3756</v>
      </c>
      <c r="C113"/>
      <c r="D113"/>
    </row>
    <row r="114" spans="1:4" ht="27.75">
      <c r="A114" s="307" t="s">
        <v>3757</v>
      </c>
      <c r="B114"/>
      <c r="C114"/>
      <c r="D114"/>
    </row>
    <row r="115" spans="1:4" ht="15">
      <c r="A115" s="307" t="s">
        <v>1971</v>
      </c>
      <c r="B115" s="307" t="s">
        <v>1972</v>
      </c>
      <c r="C115"/>
      <c r="D115"/>
    </row>
    <row r="116" spans="1:4" ht="25.5">
      <c r="A116" s="345" t="s">
        <v>1974</v>
      </c>
      <c r="B116" s="345" t="s">
        <v>1975</v>
      </c>
      <c r="C116" s="345" t="s">
        <v>1976</v>
      </c>
      <c r="D116" s="345" t="s">
        <v>1299</v>
      </c>
    </row>
    <row r="117" spans="1:4" ht="12.75">
      <c r="A117" s="343">
        <v>7030100520</v>
      </c>
      <c r="B117" s="343" t="s">
        <v>2033</v>
      </c>
      <c r="C117" s="343" t="s">
        <v>2015</v>
      </c>
      <c r="D117" s="343" t="s">
        <v>3768</v>
      </c>
    </row>
    <row r="118" spans="1:4" ht="12.75">
      <c r="A118" s="343">
        <v>7030100530</v>
      </c>
      <c r="B118" s="343" t="s">
        <v>2034</v>
      </c>
      <c r="C118" s="343" t="s">
        <v>1917</v>
      </c>
      <c r="D118" s="343" t="s">
        <v>1733</v>
      </c>
    </row>
    <row r="119" spans="1:4" ht="12.75">
      <c r="A119" s="343">
        <v>7030100540</v>
      </c>
      <c r="B119" s="343" t="s">
        <v>2035</v>
      </c>
      <c r="C119" s="343" t="s">
        <v>2015</v>
      </c>
      <c r="D119" s="343" t="s">
        <v>3769</v>
      </c>
    </row>
    <row r="120" spans="1:4" ht="12.75">
      <c r="A120" s="343">
        <v>7030100550</v>
      </c>
      <c r="B120" s="343" t="s">
        <v>2036</v>
      </c>
      <c r="C120" s="343" t="s">
        <v>2015</v>
      </c>
      <c r="D120" s="343" t="s">
        <v>3770</v>
      </c>
    </row>
    <row r="121" spans="1:4" ht="12.75">
      <c r="A121" s="343">
        <v>7030100560</v>
      </c>
      <c r="B121" s="343" t="s">
        <v>2037</v>
      </c>
      <c r="C121" s="343" t="s">
        <v>2015</v>
      </c>
      <c r="D121" s="343" t="s">
        <v>3771</v>
      </c>
    </row>
    <row r="122" spans="1:4" ht="12.75">
      <c r="A122" s="343">
        <v>7030100570</v>
      </c>
      <c r="B122" s="343" t="s">
        <v>2038</v>
      </c>
      <c r="C122" s="343" t="s">
        <v>1917</v>
      </c>
      <c r="D122" s="343" t="s">
        <v>1778</v>
      </c>
    </row>
    <row r="123" spans="1:4" ht="12.75">
      <c r="A123" s="343">
        <v>7030100580</v>
      </c>
      <c r="B123" s="343" t="s">
        <v>2039</v>
      </c>
      <c r="C123" s="343" t="s">
        <v>1917</v>
      </c>
      <c r="D123" s="343" t="s">
        <v>1771</v>
      </c>
    </row>
    <row r="124" spans="1:4" ht="12.75">
      <c r="A124" s="343">
        <v>7030100590</v>
      </c>
      <c r="B124" s="343" t="s">
        <v>2040</v>
      </c>
      <c r="C124" s="343" t="s">
        <v>1917</v>
      </c>
      <c r="D124" s="343" t="s">
        <v>3452</v>
      </c>
    </row>
    <row r="125" spans="1:4" ht="12.75">
      <c r="A125" s="343">
        <v>7030100600</v>
      </c>
      <c r="B125" s="343" t="s">
        <v>2041</v>
      </c>
      <c r="C125" s="343" t="s">
        <v>1917</v>
      </c>
      <c r="D125" s="343" t="s">
        <v>3772</v>
      </c>
    </row>
    <row r="126" spans="1:4" ht="12.75">
      <c r="A126" s="343">
        <v>7030100610</v>
      </c>
      <c r="B126" s="343" t="s">
        <v>2042</v>
      </c>
      <c r="C126" s="343" t="s">
        <v>1924</v>
      </c>
      <c r="D126" s="343" t="s">
        <v>3773</v>
      </c>
    </row>
    <row r="127" spans="1:4" ht="12.75">
      <c r="A127" s="343">
        <v>7030100620</v>
      </c>
      <c r="B127" s="343" t="s">
        <v>2043</v>
      </c>
      <c r="C127" s="343" t="s">
        <v>1917</v>
      </c>
      <c r="D127" s="343" t="s">
        <v>3774</v>
      </c>
    </row>
    <row r="128" spans="1:4" ht="12.75">
      <c r="A128" s="343">
        <v>7030100630</v>
      </c>
      <c r="B128" s="343" t="s">
        <v>2044</v>
      </c>
      <c r="C128" s="343" t="s">
        <v>1917</v>
      </c>
      <c r="D128" s="343" t="s">
        <v>1748</v>
      </c>
    </row>
    <row r="129" spans="1:4" ht="12.75">
      <c r="A129" s="343">
        <v>7030100640</v>
      </c>
      <c r="B129" s="343" t="s">
        <v>2045</v>
      </c>
      <c r="C129" s="343" t="s">
        <v>1917</v>
      </c>
      <c r="D129" s="343" t="s">
        <v>3484</v>
      </c>
    </row>
    <row r="130" spans="1:4" ht="12.75">
      <c r="A130" s="343">
        <v>7030100650</v>
      </c>
      <c r="B130" s="343" t="s">
        <v>2046</v>
      </c>
      <c r="C130" s="343" t="s">
        <v>1917</v>
      </c>
      <c r="D130" s="343" t="s">
        <v>3775</v>
      </c>
    </row>
    <row r="131" spans="1:4" ht="12.75">
      <c r="A131" s="343">
        <v>7030100660</v>
      </c>
      <c r="B131" s="343" t="s">
        <v>2047</v>
      </c>
      <c r="C131" s="343" t="s">
        <v>1927</v>
      </c>
      <c r="D131" s="343" t="s">
        <v>3325</v>
      </c>
    </row>
    <row r="132" spans="1:4" ht="12.75">
      <c r="A132" s="343">
        <v>7030100670</v>
      </c>
      <c r="B132" s="343" t="s">
        <v>2048</v>
      </c>
      <c r="C132" s="343" t="s">
        <v>1917</v>
      </c>
      <c r="D132" s="343" t="s">
        <v>3376</v>
      </c>
    </row>
    <row r="133" spans="1:4" ht="12.75">
      <c r="A133" s="343">
        <v>7030100680</v>
      </c>
      <c r="B133" s="343" t="s">
        <v>2049</v>
      </c>
      <c r="C133" s="343" t="s">
        <v>1927</v>
      </c>
      <c r="D133" s="343" t="s">
        <v>1843</v>
      </c>
    </row>
    <row r="134" spans="1:4" ht="12.75">
      <c r="A134" s="343">
        <v>7030100690</v>
      </c>
      <c r="B134" s="343" t="s">
        <v>2050</v>
      </c>
      <c r="C134" s="343" t="s">
        <v>1917</v>
      </c>
      <c r="D134" s="343" t="s">
        <v>3773</v>
      </c>
    </row>
    <row r="135" spans="1:4" ht="12.75">
      <c r="A135" s="343">
        <v>7030100700</v>
      </c>
      <c r="B135" s="343" t="s">
        <v>2051</v>
      </c>
      <c r="C135" s="343" t="s">
        <v>1917</v>
      </c>
      <c r="D135" s="343" t="s">
        <v>3776</v>
      </c>
    </row>
    <row r="136" spans="1:4" ht="12.75">
      <c r="A136" s="343">
        <v>7030100710</v>
      </c>
      <c r="B136" s="343" t="s">
        <v>2052</v>
      </c>
      <c r="C136" s="343" t="s">
        <v>1917</v>
      </c>
      <c r="D136" s="343" t="s">
        <v>1748</v>
      </c>
    </row>
    <row r="137" spans="1:4" ht="12.75">
      <c r="A137" s="343">
        <v>7030100720</v>
      </c>
      <c r="B137" s="343" t="s">
        <v>2053</v>
      </c>
      <c r="C137" s="343" t="s">
        <v>1927</v>
      </c>
      <c r="D137" s="343" t="s">
        <v>2311</v>
      </c>
    </row>
    <row r="138" spans="1:4" ht="12.75">
      <c r="A138" s="343">
        <v>7030100730</v>
      </c>
      <c r="B138" s="343" t="s">
        <v>2054</v>
      </c>
      <c r="C138" s="343" t="s">
        <v>1917</v>
      </c>
      <c r="D138" s="343" t="s">
        <v>1704</v>
      </c>
    </row>
    <row r="139" spans="1:4" ht="12.75">
      <c r="A139" s="343">
        <v>7030100740</v>
      </c>
      <c r="B139" s="343" t="s">
        <v>2055</v>
      </c>
      <c r="C139" s="343" t="s">
        <v>1924</v>
      </c>
      <c r="D139" s="343" t="s">
        <v>1862</v>
      </c>
    </row>
    <row r="140" spans="1:4" ht="12.75">
      <c r="A140" s="343">
        <v>7030100750</v>
      </c>
      <c r="B140" s="343" t="s">
        <v>2056</v>
      </c>
      <c r="C140" s="343" t="s">
        <v>1917</v>
      </c>
      <c r="D140" s="343" t="s">
        <v>3475</v>
      </c>
    </row>
    <row r="141" spans="1:4" ht="12.75">
      <c r="A141" s="343">
        <v>7030100760</v>
      </c>
      <c r="B141" s="343" t="s">
        <v>2057</v>
      </c>
      <c r="C141" s="343" t="s">
        <v>1927</v>
      </c>
      <c r="D141" s="343" t="s">
        <v>3772</v>
      </c>
    </row>
    <row r="142" spans="1:4" ht="12.75">
      <c r="A142" s="343">
        <v>7030100770</v>
      </c>
      <c r="B142" s="343" t="s">
        <v>2058</v>
      </c>
      <c r="C142" s="343" t="s">
        <v>1917</v>
      </c>
      <c r="D142" s="343" t="s">
        <v>1684</v>
      </c>
    </row>
    <row r="143" spans="1:4" ht="12.75">
      <c r="A143" s="343">
        <v>7030100780</v>
      </c>
      <c r="B143" s="343" t="s">
        <v>2059</v>
      </c>
      <c r="C143" s="343" t="s">
        <v>1924</v>
      </c>
      <c r="D143" s="343" t="s">
        <v>1748</v>
      </c>
    </row>
    <row r="144" spans="1:4" ht="12.75">
      <c r="A144" s="343">
        <v>7030100790</v>
      </c>
      <c r="B144" s="343" t="s">
        <v>2060</v>
      </c>
      <c r="C144" s="343" t="s">
        <v>1917</v>
      </c>
      <c r="D144" s="343" t="s">
        <v>1874</v>
      </c>
    </row>
    <row r="145" spans="1:4" ht="12.75">
      <c r="A145" s="343">
        <v>7030100800</v>
      </c>
      <c r="B145" s="343" t="s">
        <v>2061</v>
      </c>
      <c r="C145" s="343" t="s">
        <v>1917</v>
      </c>
      <c r="D145" s="343" t="s">
        <v>3504</v>
      </c>
    </row>
    <row r="146" spans="1:4" ht="12.75">
      <c r="A146" s="343">
        <v>7030100810</v>
      </c>
      <c r="B146" s="343" t="s">
        <v>2062</v>
      </c>
      <c r="C146" s="343" t="s">
        <v>1924</v>
      </c>
      <c r="D146" s="343" t="s">
        <v>3777</v>
      </c>
    </row>
    <row r="147" spans="1:4" ht="12.75">
      <c r="A147" s="343">
        <v>7030100820</v>
      </c>
      <c r="B147" s="343" t="s">
        <v>2063</v>
      </c>
      <c r="C147" s="343" t="s">
        <v>1924</v>
      </c>
      <c r="D147" s="343" t="s">
        <v>1908</v>
      </c>
    </row>
    <row r="148" spans="1:4" ht="12.75">
      <c r="A148" s="343">
        <v>7030100830</v>
      </c>
      <c r="B148" s="343" t="s">
        <v>2064</v>
      </c>
      <c r="C148" s="343" t="s">
        <v>1924</v>
      </c>
      <c r="D148" s="343" t="s">
        <v>3328</v>
      </c>
    </row>
    <row r="149" spans="1:4" ht="12.75">
      <c r="A149" s="343">
        <v>7030100840</v>
      </c>
      <c r="B149" s="343" t="s">
        <v>2065</v>
      </c>
      <c r="C149" s="343" t="s">
        <v>1927</v>
      </c>
      <c r="D149" s="343" t="s">
        <v>2111</v>
      </c>
    </row>
    <row r="150" spans="1:4" ht="12.75">
      <c r="A150" s="343">
        <v>7030100850</v>
      </c>
      <c r="B150" s="343" t="s">
        <v>2066</v>
      </c>
      <c r="C150" s="343" t="s">
        <v>1927</v>
      </c>
      <c r="D150" s="343" t="s">
        <v>3339</v>
      </c>
    </row>
    <row r="151" spans="1:4" ht="12.75">
      <c r="A151" s="343">
        <v>7030100860</v>
      </c>
      <c r="B151" s="343" t="s">
        <v>2067</v>
      </c>
      <c r="C151" s="343" t="s">
        <v>1927</v>
      </c>
      <c r="D151" s="343" t="s">
        <v>3481</v>
      </c>
    </row>
    <row r="152" spans="1:4" ht="12.75">
      <c r="A152" s="343">
        <v>7030100870</v>
      </c>
      <c r="B152" s="343" t="s">
        <v>2068</v>
      </c>
      <c r="C152" s="343" t="s">
        <v>2015</v>
      </c>
      <c r="D152" s="343" t="s">
        <v>1821</v>
      </c>
    </row>
    <row r="153" spans="1:4" ht="12.75">
      <c r="A153" s="343">
        <v>7030100880</v>
      </c>
      <c r="B153" s="343" t="s">
        <v>2069</v>
      </c>
      <c r="C153" s="343" t="s">
        <v>1917</v>
      </c>
      <c r="D153" s="343" t="s">
        <v>2606</v>
      </c>
    </row>
    <row r="154" spans="1:4" ht="12.75">
      <c r="A154" s="343">
        <v>7030100890</v>
      </c>
      <c r="B154" s="343" t="s">
        <v>2070</v>
      </c>
      <c r="C154" s="343" t="s">
        <v>1917</v>
      </c>
      <c r="D154" s="343" t="s">
        <v>3778</v>
      </c>
    </row>
    <row r="155" spans="1:4" ht="12.75">
      <c r="A155" s="343">
        <v>7030100910</v>
      </c>
      <c r="B155" s="343" t="s">
        <v>2071</v>
      </c>
      <c r="C155" s="343" t="s">
        <v>2015</v>
      </c>
      <c r="D155" s="343" t="s">
        <v>2606</v>
      </c>
    </row>
    <row r="156" spans="1:4" ht="12.75">
      <c r="A156" s="343">
        <v>7030100920</v>
      </c>
      <c r="B156" s="343" t="s">
        <v>2072</v>
      </c>
      <c r="C156" s="343" t="s">
        <v>1917</v>
      </c>
      <c r="D156" s="343" t="s">
        <v>3779</v>
      </c>
    </row>
    <row r="157" spans="1:4" ht="12.75">
      <c r="A157" s="343">
        <v>7030100930</v>
      </c>
      <c r="B157" s="343" t="s">
        <v>2073</v>
      </c>
      <c r="C157" s="343" t="s">
        <v>1917</v>
      </c>
      <c r="D157" s="343" t="s">
        <v>1738</v>
      </c>
    </row>
    <row r="158" spans="1:4" ht="12.75">
      <c r="A158" s="343">
        <v>7030100940</v>
      </c>
      <c r="B158" s="343" t="s">
        <v>2074</v>
      </c>
      <c r="C158" s="343" t="s">
        <v>1924</v>
      </c>
      <c r="D158" s="343" t="s">
        <v>1709</v>
      </c>
    </row>
    <row r="159" spans="1:4" ht="12.75">
      <c r="A159" s="343">
        <v>7030100950</v>
      </c>
      <c r="B159" s="343" t="s">
        <v>2075</v>
      </c>
      <c r="C159" s="343" t="s">
        <v>1917</v>
      </c>
      <c r="D159" s="343" t="s">
        <v>3780</v>
      </c>
    </row>
    <row r="160" spans="1:4" ht="12.75">
      <c r="A160" s="343">
        <v>7030100960</v>
      </c>
      <c r="B160" s="343" t="s">
        <v>2076</v>
      </c>
      <c r="C160" s="343" t="s">
        <v>1927</v>
      </c>
      <c r="D160" s="343" t="s">
        <v>3474</v>
      </c>
    </row>
    <row r="161" spans="1:4" ht="25.5">
      <c r="A161" s="306" t="s">
        <v>1015</v>
      </c>
      <c r="B161"/>
      <c r="C161"/>
      <c r="D161"/>
    </row>
    <row r="162" spans="1:4" ht="12.75">
      <c r="A162" s="343">
        <v>7040100010</v>
      </c>
      <c r="B162" s="343" t="s">
        <v>2077</v>
      </c>
      <c r="C162" s="343" t="s">
        <v>2015</v>
      </c>
      <c r="D162" s="343" t="s">
        <v>3781</v>
      </c>
    </row>
    <row r="163" spans="1:4" ht="12.75">
      <c r="A163" s="343">
        <v>7040100020</v>
      </c>
      <c r="B163" s="343" t="s">
        <v>2078</v>
      </c>
      <c r="C163" s="343" t="s">
        <v>2015</v>
      </c>
      <c r="D163" s="343" t="s">
        <v>1910</v>
      </c>
    </row>
    <row r="164" spans="1:4" ht="12.75">
      <c r="A164" s="343">
        <v>7040100030</v>
      </c>
      <c r="B164" s="343" t="s">
        <v>2079</v>
      </c>
      <c r="C164" s="343" t="s">
        <v>2015</v>
      </c>
      <c r="D164" s="343" t="s">
        <v>3411</v>
      </c>
    </row>
    <row r="165" spans="1:4" ht="12.75">
      <c r="A165" s="343">
        <v>7040100040</v>
      </c>
      <c r="B165" s="343" t="s">
        <v>2080</v>
      </c>
      <c r="C165" s="343" t="s">
        <v>2015</v>
      </c>
      <c r="D165" s="343" t="s">
        <v>3782</v>
      </c>
    </row>
    <row r="166" spans="1:4" ht="12.75">
      <c r="A166" s="343">
        <v>7040100050</v>
      </c>
      <c r="B166" s="343" t="s">
        <v>2081</v>
      </c>
      <c r="C166" s="343" t="s">
        <v>2015</v>
      </c>
      <c r="D166" s="343" t="s">
        <v>1772</v>
      </c>
    </row>
    <row r="167" spans="1:4" ht="12.75">
      <c r="A167" s="343">
        <v>7040100060</v>
      </c>
      <c r="B167" s="343" t="s">
        <v>2082</v>
      </c>
      <c r="C167" s="343" t="s">
        <v>2015</v>
      </c>
      <c r="D167" s="343" t="s">
        <v>1742</v>
      </c>
    </row>
    <row r="168" spans="1:4" ht="12.75">
      <c r="A168" s="343">
        <v>7040100070</v>
      </c>
      <c r="B168" s="343" t="s">
        <v>2084</v>
      </c>
      <c r="C168" s="343" t="s">
        <v>2015</v>
      </c>
      <c r="D168" s="343" t="s">
        <v>3477</v>
      </c>
    </row>
    <row r="169" spans="1:4" ht="14.25">
      <c r="A169" s="344" t="s">
        <v>2083</v>
      </c>
      <c r="B169"/>
      <c r="C169"/>
      <c r="D169"/>
    </row>
    <row r="170" spans="1:4" ht="34.5">
      <c r="A170" s="302" t="s">
        <v>3755</v>
      </c>
      <c r="B170" s="306" t="s">
        <v>3756</v>
      </c>
      <c r="C170"/>
      <c r="D170"/>
    </row>
    <row r="171" spans="1:4" ht="27.75">
      <c r="A171" s="307" t="s">
        <v>3757</v>
      </c>
      <c r="B171"/>
      <c r="C171"/>
      <c r="D171"/>
    </row>
    <row r="172" spans="1:4" ht="15">
      <c r="A172" s="307" t="s">
        <v>1971</v>
      </c>
      <c r="B172" s="307" t="s">
        <v>1972</v>
      </c>
      <c r="C172"/>
      <c r="D172"/>
    </row>
    <row r="173" spans="1:4" ht="25.5">
      <c r="A173" s="345" t="s">
        <v>1974</v>
      </c>
      <c r="B173" s="345" t="s">
        <v>1975</v>
      </c>
      <c r="C173" s="345" t="s">
        <v>1976</v>
      </c>
      <c r="D173" s="345" t="s">
        <v>1299</v>
      </c>
    </row>
    <row r="174" spans="1:4" ht="12.75">
      <c r="A174" s="343">
        <v>7040100080</v>
      </c>
      <c r="B174" s="343" t="s">
        <v>2085</v>
      </c>
      <c r="C174" s="343" t="s">
        <v>2015</v>
      </c>
      <c r="D174" s="343" t="s">
        <v>3350</v>
      </c>
    </row>
    <row r="175" spans="1:4" ht="12.75">
      <c r="A175" s="343">
        <v>7040100090</v>
      </c>
      <c r="B175" s="343" t="s">
        <v>2086</v>
      </c>
      <c r="C175" s="343" t="s">
        <v>2015</v>
      </c>
      <c r="D175" s="343" t="s">
        <v>1845</v>
      </c>
    </row>
    <row r="176" spans="1:4" ht="12.75">
      <c r="A176" s="343">
        <v>7040100100</v>
      </c>
      <c r="B176" s="343" t="s">
        <v>2087</v>
      </c>
      <c r="C176" s="343" t="s">
        <v>2015</v>
      </c>
      <c r="D176" s="343" t="s">
        <v>3783</v>
      </c>
    </row>
    <row r="177" spans="1:4" ht="12.75">
      <c r="A177" s="343">
        <v>7040100110</v>
      </c>
      <c r="B177" s="343" t="s">
        <v>2088</v>
      </c>
      <c r="C177" s="343" t="s">
        <v>2015</v>
      </c>
      <c r="D177" s="343" t="s">
        <v>3784</v>
      </c>
    </row>
    <row r="178" spans="1:4" ht="12.75">
      <c r="A178" s="343">
        <v>7040100120</v>
      </c>
      <c r="B178" s="343" t="s">
        <v>2089</v>
      </c>
      <c r="C178" s="343" t="s">
        <v>2015</v>
      </c>
      <c r="D178" s="343" t="s">
        <v>3785</v>
      </c>
    </row>
    <row r="179" spans="1:4" ht="12.75">
      <c r="A179" s="343">
        <v>7040100130</v>
      </c>
      <c r="B179" s="343" t="s">
        <v>2090</v>
      </c>
      <c r="C179" s="343" t="s">
        <v>2015</v>
      </c>
      <c r="D179" s="343" t="s">
        <v>3786</v>
      </c>
    </row>
    <row r="180" spans="1:4" ht="12.75">
      <c r="A180" s="343">
        <v>7040100140</v>
      </c>
      <c r="B180" s="343" t="s">
        <v>2091</v>
      </c>
      <c r="C180" s="343" t="s">
        <v>2015</v>
      </c>
      <c r="D180" s="343" t="s">
        <v>3787</v>
      </c>
    </row>
    <row r="181" spans="1:4" ht="12.75">
      <c r="A181" s="343">
        <v>7040100150</v>
      </c>
      <c r="B181" s="343" t="s">
        <v>2092</v>
      </c>
      <c r="C181" s="343" t="s">
        <v>2015</v>
      </c>
      <c r="D181" s="343" t="s">
        <v>1893</v>
      </c>
    </row>
    <row r="182" spans="1:4" ht="12.75">
      <c r="A182" s="343">
        <v>7040100160</v>
      </c>
      <c r="B182" s="343" t="s">
        <v>2093</v>
      </c>
      <c r="C182" s="343" t="s">
        <v>2015</v>
      </c>
      <c r="D182" s="343" t="s">
        <v>3406</v>
      </c>
    </row>
    <row r="183" spans="1:4" ht="12.75">
      <c r="A183" s="343">
        <v>7040100170</v>
      </c>
      <c r="B183" s="343" t="s">
        <v>2094</v>
      </c>
      <c r="C183" s="343" t="s">
        <v>2015</v>
      </c>
      <c r="D183" s="343" t="s">
        <v>3788</v>
      </c>
    </row>
    <row r="184" spans="1:4" ht="12.75">
      <c r="A184" s="343">
        <v>7040100180</v>
      </c>
      <c r="B184" s="343" t="s">
        <v>2095</v>
      </c>
      <c r="C184" s="343" t="s">
        <v>2015</v>
      </c>
      <c r="D184" s="343" t="s">
        <v>1782</v>
      </c>
    </row>
    <row r="185" spans="1:4" ht="12.75">
      <c r="A185" s="343">
        <v>7040100190</v>
      </c>
      <c r="B185" s="343" t="s">
        <v>2096</v>
      </c>
      <c r="C185" s="343" t="s">
        <v>2015</v>
      </c>
      <c r="D185" s="343" t="s">
        <v>1782</v>
      </c>
    </row>
    <row r="186" spans="1:4" ht="12.75">
      <c r="A186" s="343">
        <v>7040100200</v>
      </c>
      <c r="B186" s="343" t="s">
        <v>2097</v>
      </c>
      <c r="C186" s="343" t="s">
        <v>2015</v>
      </c>
      <c r="D186" s="343" t="s">
        <v>1723</v>
      </c>
    </row>
    <row r="187" spans="1:4" ht="12.75">
      <c r="A187" s="343">
        <v>7040100210</v>
      </c>
      <c r="B187" s="343" t="s">
        <v>2098</v>
      </c>
      <c r="C187" s="343" t="s">
        <v>2015</v>
      </c>
      <c r="D187" s="343" t="s">
        <v>3782</v>
      </c>
    </row>
    <row r="188" spans="1:4" ht="12.75">
      <c r="A188" s="343">
        <v>7040100220</v>
      </c>
      <c r="B188" s="343" t="s">
        <v>2099</v>
      </c>
      <c r="C188" s="343" t="s">
        <v>2015</v>
      </c>
      <c r="D188" s="343" t="s">
        <v>3436</v>
      </c>
    </row>
    <row r="189" spans="1:4" ht="12.75">
      <c r="A189" s="343">
        <v>7040100230</v>
      </c>
      <c r="B189" s="343" t="s">
        <v>2100</v>
      </c>
      <c r="C189" s="343" t="s">
        <v>2015</v>
      </c>
      <c r="D189" s="343" t="s">
        <v>3323</v>
      </c>
    </row>
    <row r="190" spans="1:4" ht="12.75">
      <c r="A190" s="343">
        <v>7040100240</v>
      </c>
      <c r="B190" s="343" t="s">
        <v>2101</v>
      </c>
      <c r="C190" s="343" t="s">
        <v>2015</v>
      </c>
      <c r="D190" s="343" t="s">
        <v>3789</v>
      </c>
    </row>
    <row r="191" spans="1:4" ht="12.75">
      <c r="A191" s="343">
        <v>7040100250</v>
      </c>
      <c r="B191" s="343" t="s">
        <v>2102</v>
      </c>
      <c r="C191" s="343" t="s">
        <v>2015</v>
      </c>
      <c r="D191" s="343" t="s">
        <v>3790</v>
      </c>
    </row>
    <row r="192" spans="1:4" ht="12.75">
      <c r="A192" s="343">
        <v>7040100260</v>
      </c>
      <c r="B192" s="343" t="s">
        <v>2103</v>
      </c>
      <c r="C192" s="343" t="s">
        <v>2015</v>
      </c>
      <c r="D192" s="343" t="s">
        <v>3791</v>
      </c>
    </row>
    <row r="193" spans="1:4" ht="12.75">
      <c r="A193" s="343">
        <v>7040100270</v>
      </c>
      <c r="B193" s="343" t="s">
        <v>2104</v>
      </c>
      <c r="C193" s="343" t="s">
        <v>2015</v>
      </c>
      <c r="D193" s="343" t="s">
        <v>3792</v>
      </c>
    </row>
    <row r="194" spans="1:4" ht="12.75">
      <c r="A194" s="343">
        <v>7040100280</v>
      </c>
      <c r="B194" s="343" t="s">
        <v>2105</v>
      </c>
      <c r="C194" s="343" t="s">
        <v>2015</v>
      </c>
      <c r="D194" s="343" t="s">
        <v>3793</v>
      </c>
    </row>
    <row r="195" spans="1:4" ht="12.75">
      <c r="A195" s="343">
        <v>7040100290</v>
      </c>
      <c r="B195" s="343" t="s">
        <v>2106</v>
      </c>
      <c r="C195" s="343" t="s">
        <v>2015</v>
      </c>
      <c r="D195" s="343" t="s">
        <v>3794</v>
      </c>
    </row>
    <row r="196" spans="1:4" ht="12.75">
      <c r="A196" s="343">
        <v>7040100300</v>
      </c>
      <c r="B196" s="343" t="s">
        <v>2107</v>
      </c>
      <c r="C196" s="343" t="s">
        <v>2015</v>
      </c>
      <c r="D196" s="343" t="s">
        <v>3795</v>
      </c>
    </row>
    <row r="197" spans="1:4" ht="12.75">
      <c r="A197" s="343">
        <v>7040100310</v>
      </c>
      <c r="B197" s="343" t="s">
        <v>2108</v>
      </c>
      <c r="C197" s="343" t="s">
        <v>2015</v>
      </c>
      <c r="D197" s="343" t="s">
        <v>3796</v>
      </c>
    </row>
    <row r="198" spans="1:4" ht="12.75">
      <c r="A198" s="343">
        <v>7040100320</v>
      </c>
      <c r="B198" s="343" t="s">
        <v>2109</v>
      </c>
      <c r="C198" s="343" t="s">
        <v>2015</v>
      </c>
      <c r="D198" s="343" t="s">
        <v>3344</v>
      </c>
    </row>
    <row r="199" spans="1:4" ht="12.75">
      <c r="A199" s="343">
        <v>7040100330</v>
      </c>
      <c r="B199" s="343" t="s">
        <v>2110</v>
      </c>
      <c r="C199" s="343" t="s">
        <v>2015</v>
      </c>
      <c r="D199" s="343" t="s">
        <v>3338</v>
      </c>
    </row>
    <row r="200" spans="1:4" ht="12.75">
      <c r="A200" s="343">
        <v>7040100340</v>
      </c>
      <c r="B200" s="343" t="s">
        <v>2112</v>
      </c>
      <c r="C200" s="343" t="s">
        <v>2015</v>
      </c>
      <c r="D200" s="343" t="s">
        <v>1777</v>
      </c>
    </row>
    <row r="201" spans="1:4" ht="12.75">
      <c r="A201" s="343">
        <v>7040100350</v>
      </c>
      <c r="B201" s="343" t="s">
        <v>2113</v>
      </c>
      <c r="C201" s="343" t="s">
        <v>2015</v>
      </c>
      <c r="D201" s="343" t="s">
        <v>1695</v>
      </c>
    </row>
    <row r="202" spans="1:4" ht="12.75">
      <c r="A202" s="343">
        <v>7040100360</v>
      </c>
      <c r="B202" s="343" t="s">
        <v>2114</v>
      </c>
      <c r="C202" s="343" t="s">
        <v>2015</v>
      </c>
      <c r="D202" s="343" t="s">
        <v>1863</v>
      </c>
    </row>
    <row r="203" spans="1:4" ht="12.75">
      <c r="A203" s="343">
        <v>7040100370</v>
      </c>
      <c r="B203" s="343" t="s">
        <v>2115</v>
      </c>
      <c r="C203" s="343" t="s">
        <v>2015</v>
      </c>
      <c r="D203" s="343" t="s">
        <v>3400</v>
      </c>
    </row>
    <row r="204" spans="1:4" ht="12.75">
      <c r="A204" s="343">
        <v>7040100380</v>
      </c>
      <c r="B204" s="343" t="s">
        <v>2116</v>
      </c>
      <c r="C204" s="343" t="s">
        <v>2117</v>
      </c>
      <c r="D204" s="343" t="s">
        <v>3322</v>
      </c>
    </row>
    <row r="205" spans="1:4" ht="12.75">
      <c r="A205" s="343">
        <v>7040100390</v>
      </c>
      <c r="B205" s="343" t="s">
        <v>2118</v>
      </c>
      <c r="C205" s="343" t="s">
        <v>2117</v>
      </c>
      <c r="D205" s="343" t="s">
        <v>1749</v>
      </c>
    </row>
    <row r="206" spans="1:4" ht="12.75">
      <c r="A206" s="343">
        <v>7040100400</v>
      </c>
      <c r="B206" s="343" t="s">
        <v>2119</v>
      </c>
      <c r="C206" s="343" t="s">
        <v>2015</v>
      </c>
      <c r="D206" s="343" t="s">
        <v>3305</v>
      </c>
    </row>
    <row r="207" spans="1:4" ht="12.75">
      <c r="A207" s="343">
        <v>7040100410</v>
      </c>
      <c r="B207" s="343" t="s">
        <v>2120</v>
      </c>
      <c r="C207" s="343" t="s">
        <v>2015</v>
      </c>
      <c r="D207" s="343" t="s">
        <v>2031</v>
      </c>
    </row>
    <row r="208" spans="1:4" ht="12.75">
      <c r="A208" s="343">
        <v>7040100420</v>
      </c>
      <c r="B208" s="343" t="s">
        <v>2121</v>
      </c>
      <c r="C208" s="343" t="s">
        <v>2015</v>
      </c>
      <c r="D208" s="343" t="s">
        <v>1781</v>
      </c>
    </row>
    <row r="209" spans="1:4" ht="12.75">
      <c r="A209" s="343">
        <v>7040100430</v>
      </c>
      <c r="B209" s="343" t="s">
        <v>2122</v>
      </c>
      <c r="C209" s="343" t="s">
        <v>2015</v>
      </c>
      <c r="D209" s="343" t="s">
        <v>1710</v>
      </c>
    </row>
    <row r="210" spans="1:4" ht="12.75">
      <c r="A210" s="343">
        <v>7040100440</v>
      </c>
      <c r="B210" s="343" t="s">
        <v>2123</v>
      </c>
      <c r="C210" s="343" t="s">
        <v>2015</v>
      </c>
      <c r="D210" s="343" t="s">
        <v>3797</v>
      </c>
    </row>
    <row r="211" spans="1:4" ht="12.75">
      <c r="A211" s="343">
        <v>7040100450</v>
      </c>
      <c r="B211" s="343" t="s">
        <v>2124</v>
      </c>
      <c r="C211" s="343" t="s">
        <v>2015</v>
      </c>
      <c r="D211" s="343" t="s">
        <v>3798</v>
      </c>
    </row>
    <row r="212" spans="1:4" ht="38.25">
      <c r="A212" s="306" t="s">
        <v>1016</v>
      </c>
      <c r="B212"/>
      <c r="C212"/>
      <c r="D212"/>
    </row>
    <row r="213" spans="1:4" ht="12.75">
      <c r="A213" s="343">
        <v>7050100010</v>
      </c>
      <c r="B213" s="343" t="s">
        <v>2125</v>
      </c>
      <c r="C213" s="343" t="s">
        <v>1917</v>
      </c>
      <c r="D213" s="343" t="s">
        <v>1833</v>
      </c>
    </row>
    <row r="214" spans="1:4" ht="12.75">
      <c r="A214" s="343">
        <v>7050100020</v>
      </c>
      <c r="B214" s="343" t="s">
        <v>2126</v>
      </c>
      <c r="C214" s="343" t="s">
        <v>1917</v>
      </c>
      <c r="D214" s="343" t="s">
        <v>3799</v>
      </c>
    </row>
    <row r="215" spans="1:4" ht="12.75">
      <c r="A215" s="343">
        <v>7050100030</v>
      </c>
      <c r="B215" s="343" t="s">
        <v>2127</v>
      </c>
      <c r="C215" s="343" t="s">
        <v>1917</v>
      </c>
      <c r="D215" s="343" t="s">
        <v>3317</v>
      </c>
    </row>
    <row r="216" spans="1:4" ht="12.75">
      <c r="A216" s="343">
        <v>7050100040</v>
      </c>
      <c r="B216" s="343" t="s">
        <v>2128</v>
      </c>
      <c r="C216" s="343" t="s">
        <v>2015</v>
      </c>
      <c r="D216" s="343" t="s">
        <v>3800</v>
      </c>
    </row>
    <row r="217" spans="1:4" ht="12.75">
      <c r="A217" s="343">
        <v>7050100050</v>
      </c>
      <c r="B217" s="343" t="s">
        <v>2129</v>
      </c>
      <c r="C217" s="343" t="s">
        <v>2015</v>
      </c>
      <c r="D217" s="343" t="s">
        <v>3801</v>
      </c>
    </row>
    <row r="218" spans="1:4" ht="12.75">
      <c r="A218" s="343">
        <v>7050100060</v>
      </c>
      <c r="B218" s="343" t="s">
        <v>2130</v>
      </c>
      <c r="C218" s="343" t="s">
        <v>2015</v>
      </c>
      <c r="D218" s="343" t="s">
        <v>3802</v>
      </c>
    </row>
    <row r="219" spans="1:4" ht="12.75">
      <c r="A219" s="343">
        <v>7050100070</v>
      </c>
      <c r="B219" s="343" t="s">
        <v>2131</v>
      </c>
      <c r="C219" s="343" t="s">
        <v>1917</v>
      </c>
      <c r="D219" s="343" t="s">
        <v>3803</v>
      </c>
    </row>
    <row r="220" spans="1:4" ht="12.75">
      <c r="A220" s="343">
        <v>7050100080</v>
      </c>
      <c r="B220" s="343" t="s">
        <v>2132</v>
      </c>
      <c r="C220" s="343" t="s">
        <v>2015</v>
      </c>
      <c r="D220" s="343" t="s">
        <v>3804</v>
      </c>
    </row>
    <row r="221" spans="1:4" ht="12.75">
      <c r="A221" s="343">
        <v>7050100090</v>
      </c>
      <c r="B221" s="343" t="s">
        <v>2133</v>
      </c>
      <c r="C221" s="343" t="s">
        <v>2015</v>
      </c>
      <c r="D221" s="343" t="s">
        <v>3805</v>
      </c>
    </row>
    <row r="222" spans="1:4" ht="12.75">
      <c r="A222" s="343">
        <v>7050100100</v>
      </c>
      <c r="B222" s="343" t="s">
        <v>2134</v>
      </c>
      <c r="C222" s="343" t="s">
        <v>1927</v>
      </c>
      <c r="D222" s="343" t="s">
        <v>3513</v>
      </c>
    </row>
    <row r="223" spans="1:4" ht="12.75">
      <c r="A223" s="343">
        <v>7050100121</v>
      </c>
      <c r="B223" s="343" t="s">
        <v>2135</v>
      </c>
      <c r="C223" s="343" t="s">
        <v>1917</v>
      </c>
      <c r="D223" s="343" t="s">
        <v>3806</v>
      </c>
    </row>
    <row r="224" spans="1:4" ht="12.75">
      <c r="A224" s="343">
        <v>7050100131</v>
      </c>
      <c r="B224" s="343" t="s">
        <v>2136</v>
      </c>
      <c r="C224" s="343" t="s">
        <v>2015</v>
      </c>
      <c r="D224" s="343" t="s">
        <v>3807</v>
      </c>
    </row>
    <row r="225" spans="1:4" ht="12.75">
      <c r="A225" s="343">
        <v>7050100140</v>
      </c>
      <c r="B225" s="343" t="s">
        <v>2138</v>
      </c>
      <c r="C225" s="343" t="s">
        <v>1917</v>
      </c>
      <c r="D225" s="343" t="s">
        <v>3808</v>
      </c>
    </row>
    <row r="226" spans="1:4" ht="14.25">
      <c r="A226" s="344" t="s">
        <v>2137</v>
      </c>
      <c r="B226"/>
      <c r="C226"/>
      <c r="D226"/>
    </row>
    <row r="227" spans="1:4" ht="34.5">
      <c r="A227" s="302" t="s">
        <v>3755</v>
      </c>
      <c r="B227" s="306" t="s">
        <v>3756</v>
      </c>
      <c r="C227"/>
      <c r="D227"/>
    </row>
    <row r="228" spans="1:4" ht="27.75">
      <c r="A228" s="307" t="s">
        <v>3757</v>
      </c>
      <c r="B228"/>
      <c r="C228"/>
      <c r="D228"/>
    </row>
    <row r="229" spans="1:4" ht="15">
      <c r="A229" s="307" t="s">
        <v>1971</v>
      </c>
      <c r="B229" s="307" t="s">
        <v>1972</v>
      </c>
      <c r="C229"/>
      <c r="D229"/>
    </row>
    <row r="230" spans="1:4" ht="25.5">
      <c r="A230" s="345" t="s">
        <v>1974</v>
      </c>
      <c r="B230" s="345" t="s">
        <v>1975</v>
      </c>
      <c r="C230" s="345" t="s">
        <v>1976</v>
      </c>
      <c r="D230" s="345" t="s">
        <v>1299</v>
      </c>
    </row>
    <row r="231" spans="1:4" ht="12.75">
      <c r="A231" s="343">
        <v>7050100150</v>
      </c>
      <c r="B231" s="343" t="s">
        <v>2139</v>
      </c>
      <c r="C231" s="343" t="s">
        <v>2015</v>
      </c>
      <c r="D231" s="343" t="s">
        <v>3809</v>
      </c>
    </row>
    <row r="232" spans="1:4" ht="12.75">
      <c r="A232" s="343">
        <v>7050100160</v>
      </c>
      <c r="B232" s="343" t="s">
        <v>2140</v>
      </c>
      <c r="C232" s="343" t="s">
        <v>2015</v>
      </c>
      <c r="D232" s="343" t="s">
        <v>3810</v>
      </c>
    </row>
    <row r="233" spans="1:4" ht="25.5">
      <c r="A233" s="306" t="s">
        <v>1017</v>
      </c>
      <c r="B233"/>
      <c r="C233"/>
      <c r="D233"/>
    </row>
    <row r="234" spans="1:4" ht="12.75">
      <c r="A234" s="343">
        <v>7060100010</v>
      </c>
      <c r="B234" s="343" t="s">
        <v>2141</v>
      </c>
      <c r="C234" s="343" t="s">
        <v>1947</v>
      </c>
      <c r="D234" s="343" t="s">
        <v>3811</v>
      </c>
    </row>
    <row r="235" spans="1:4" ht="12.75">
      <c r="A235" s="343">
        <v>7060100020</v>
      </c>
      <c r="B235" s="343" t="s">
        <v>2142</v>
      </c>
      <c r="C235" s="343" t="s">
        <v>1947</v>
      </c>
      <c r="D235" s="343" t="s">
        <v>1846</v>
      </c>
    </row>
    <row r="236" spans="1:4" ht="12.75">
      <c r="A236" s="343">
        <v>7060100030</v>
      </c>
      <c r="B236" s="343" t="s">
        <v>2143</v>
      </c>
      <c r="C236" s="343" t="s">
        <v>1924</v>
      </c>
      <c r="D236" s="343" t="s">
        <v>3812</v>
      </c>
    </row>
    <row r="237" spans="1:4" ht="12.75">
      <c r="A237" s="343">
        <v>7060100040</v>
      </c>
      <c r="B237" s="343" t="s">
        <v>2143</v>
      </c>
      <c r="C237" s="343" t="s">
        <v>1927</v>
      </c>
      <c r="D237" s="343" t="s">
        <v>1826</v>
      </c>
    </row>
    <row r="238" spans="1:4" ht="25.5">
      <c r="A238" s="306" t="s">
        <v>1018</v>
      </c>
      <c r="B238"/>
      <c r="C238"/>
      <c r="D238"/>
    </row>
    <row r="239" spans="1:4" ht="12.75">
      <c r="A239" s="343">
        <v>7070100010</v>
      </c>
      <c r="B239" s="343" t="s">
        <v>2144</v>
      </c>
      <c r="C239" s="343" t="s">
        <v>2015</v>
      </c>
      <c r="D239" s="343" t="s">
        <v>3813</v>
      </c>
    </row>
    <row r="240" spans="1:4" ht="12.75">
      <c r="A240" s="343">
        <v>7070100020</v>
      </c>
      <c r="B240" s="343" t="s">
        <v>2145</v>
      </c>
      <c r="C240" s="343" t="s">
        <v>2015</v>
      </c>
      <c r="D240" s="343" t="s">
        <v>3814</v>
      </c>
    </row>
    <row r="241" spans="1:4" ht="12.75">
      <c r="A241" s="343">
        <v>7070100030</v>
      </c>
      <c r="B241" s="343" t="s">
        <v>2146</v>
      </c>
      <c r="C241" s="343" t="s">
        <v>2015</v>
      </c>
      <c r="D241" s="343" t="s">
        <v>3815</v>
      </c>
    </row>
    <row r="242" spans="1:4" ht="12.75">
      <c r="A242" s="343">
        <v>7070100040</v>
      </c>
      <c r="B242" s="343" t="s">
        <v>2147</v>
      </c>
      <c r="C242" s="343" t="s">
        <v>2015</v>
      </c>
      <c r="D242" s="343" t="s">
        <v>3816</v>
      </c>
    </row>
    <row r="243" spans="1:4" ht="12.75">
      <c r="A243" s="343">
        <v>7070100050</v>
      </c>
      <c r="B243" s="343" t="s">
        <v>2148</v>
      </c>
      <c r="C243" s="343" t="s">
        <v>2015</v>
      </c>
      <c r="D243" s="343" t="s">
        <v>3817</v>
      </c>
    </row>
    <row r="244" spans="1:4" ht="12.75">
      <c r="A244" s="343">
        <v>7070100060</v>
      </c>
      <c r="B244" s="343" t="s">
        <v>2149</v>
      </c>
      <c r="C244" s="343" t="s">
        <v>2015</v>
      </c>
      <c r="D244" s="343" t="s">
        <v>3818</v>
      </c>
    </row>
    <row r="245" spans="1:4" ht="12.75">
      <c r="A245" s="343">
        <v>7070100070</v>
      </c>
      <c r="B245" s="343" t="s">
        <v>2150</v>
      </c>
      <c r="C245" s="343" t="s">
        <v>2015</v>
      </c>
      <c r="D245" s="343" t="s">
        <v>3819</v>
      </c>
    </row>
    <row r="246" spans="1:4" ht="12.75">
      <c r="A246" s="343">
        <v>7070100080</v>
      </c>
      <c r="B246" s="343" t="s">
        <v>2151</v>
      </c>
      <c r="C246" s="343" t="s">
        <v>1917</v>
      </c>
      <c r="D246" s="343" t="s">
        <v>3820</v>
      </c>
    </row>
    <row r="247" spans="1:4" ht="12.75">
      <c r="A247" s="343">
        <v>7070100090</v>
      </c>
      <c r="B247" s="343" t="s">
        <v>2152</v>
      </c>
      <c r="C247" s="343" t="s">
        <v>2015</v>
      </c>
      <c r="D247" s="343" t="s">
        <v>3821</v>
      </c>
    </row>
    <row r="248" spans="1:4" ht="12.75">
      <c r="A248" s="343">
        <v>7070100100</v>
      </c>
      <c r="B248" s="343" t="s">
        <v>2153</v>
      </c>
      <c r="C248" s="343" t="s">
        <v>1917</v>
      </c>
      <c r="D248" s="343" t="s">
        <v>3822</v>
      </c>
    </row>
    <row r="249" spans="1:4" ht="12.75">
      <c r="A249" s="343">
        <v>7070100110</v>
      </c>
      <c r="B249" s="343" t="s">
        <v>2154</v>
      </c>
      <c r="C249" s="343" t="s">
        <v>1917</v>
      </c>
      <c r="D249" s="343" t="s">
        <v>3823</v>
      </c>
    </row>
    <row r="250" spans="1:4" ht="12.75">
      <c r="A250" s="343">
        <v>7070100120</v>
      </c>
      <c r="B250" s="343" t="s">
        <v>2155</v>
      </c>
      <c r="C250" s="343" t="s">
        <v>1917</v>
      </c>
      <c r="D250" s="343" t="s">
        <v>3334</v>
      </c>
    </row>
    <row r="251" spans="1:4" ht="12.75">
      <c r="A251" s="343">
        <v>7070100130</v>
      </c>
      <c r="B251" s="343" t="s">
        <v>2156</v>
      </c>
      <c r="C251" s="343" t="s">
        <v>1917</v>
      </c>
      <c r="D251" s="343" t="s">
        <v>3824</v>
      </c>
    </row>
    <row r="252" spans="1:4" ht="12.75">
      <c r="A252" s="343">
        <v>7070100140</v>
      </c>
      <c r="B252" s="343" t="s">
        <v>2157</v>
      </c>
      <c r="C252" s="343" t="s">
        <v>1917</v>
      </c>
      <c r="D252" s="343" t="s">
        <v>3335</v>
      </c>
    </row>
    <row r="253" spans="1:4" ht="12.75">
      <c r="A253" s="343">
        <v>7070100150</v>
      </c>
      <c r="B253" s="343" t="s">
        <v>2158</v>
      </c>
      <c r="C253" s="343" t="s">
        <v>1917</v>
      </c>
      <c r="D253" s="343" t="s">
        <v>3825</v>
      </c>
    </row>
    <row r="254" spans="1:4" ht="12.75">
      <c r="A254" s="343">
        <v>7070100160</v>
      </c>
      <c r="B254" s="343" t="s">
        <v>2159</v>
      </c>
      <c r="C254" s="343" t="s">
        <v>1917</v>
      </c>
      <c r="D254" s="343" t="s">
        <v>1837</v>
      </c>
    </row>
    <row r="255" spans="1:4" ht="12.75">
      <c r="A255" s="343">
        <v>7070100170</v>
      </c>
      <c r="B255" s="343" t="s">
        <v>2160</v>
      </c>
      <c r="C255" s="343" t="s">
        <v>2015</v>
      </c>
      <c r="D255" s="343" t="s">
        <v>3437</v>
      </c>
    </row>
    <row r="256" spans="1:4" ht="12.75">
      <c r="A256" s="343">
        <v>7070100180</v>
      </c>
      <c r="B256" s="343" t="s">
        <v>2161</v>
      </c>
      <c r="C256" s="343" t="s">
        <v>1917</v>
      </c>
      <c r="D256" s="343" t="s">
        <v>3337</v>
      </c>
    </row>
    <row r="257" spans="1:4" ht="12.75">
      <c r="A257" s="343">
        <v>7070100190</v>
      </c>
      <c r="B257" s="343" t="s">
        <v>2162</v>
      </c>
      <c r="C257" s="343" t="s">
        <v>1983</v>
      </c>
      <c r="D257" s="343" t="s">
        <v>1905</v>
      </c>
    </row>
    <row r="258" spans="1:4" ht="12.75">
      <c r="A258" s="343">
        <v>7070100200</v>
      </c>
      <c r="B258" s="343" t="s">
        <v>2163</v>
      </c>
      <c r="C258" s="343" t="s">
        <v>1983</v>
      </c>
      <c r="D258" s="343" t="s">
        <v>3346</v>
      </c>
    </row>
    <row r="259" spans="1:4" ht="12.75">
      <c r="A259" s="343">
        <v>7070100210</v>
      </c>
      <c r="B259" s="343" t="s">
        <v>2164</v>
      </c>
      <c r="C259" s="343" t="s">
        <v>1983</v>
      </c>
      <c r="D259" s="343" t="s">
        <v>3826</v>
      </c>
    </row>
    <row r="260" spans="1:4" ht="12.75">
      <c r="A260" s="343">
        <v>7070100220</v>
      </c>
      <c r="B260" s="343" t="s">
        <v>2165</v>
      </c>
      <c r="C260" s="343" t="s">
        <v>2015</v>
      </c>
      <c r="D260" s="343" t="s">
        <v>3821</v>
      </c>
    </row>
    <row r="261" spans="1:4" ht="12.75">
      <c r="A261" s="343">
        <v>7070100230</v>
      </c>
      <c r="B261" s="343" t="s">
        <v>2166</v>
      </c>
      <c r="C261" s="343" t="s">
        <v>2015</v>
      </c>
      <c r="D261" s="343" t="s">
        <v>3827</v>
      </c>
    </row>
    <row r="262" spans="1:4" ht="12.75">
      <c r="A262" s="343">
        <v>7070100240</v>
      </c>
      <c r="B262" s="343" t="s">
        <v>2167</v>
      </c>
      <c r="C262" s="343" t="s">
        <v>2015</v>
      </c>
      <c r="D262" s="343" t="s">
        <v>3828</v>
      </c>
    </row>
    <row r="263" spans="1:4" ht="12.75">
      <c r="A263" s="343">
        <v>7070100250</v>
      </c>
      <c r="B263" s="343" t="s">
        <v>2168</v>
      </c>
      <c r="C263" s="343" t="s">
        <v>2015</v>
      </c>
      <c r="D263" s="343" t="s">
        <v>3829</v>
      </c>
    </row>
    <row r="264" spans="1:4" ht="12.75">
      <c r="A264" s="343">
        <v>7070100260</v>
      </c>
      <c r="B264" s="343" t="s">
        <v>2169</v>
      </c>
      <c r="C264" s="343" t="s">
        <v>2015</v>
      </c>
      <c r="D264" s="343" t="s">
        <v>3830</v>
      </c>
    </row>
    <row r="265" spans="1:4" ht="12.75">
      <c r="A265" s="343">
        <v>7070100270</v>
      </c>
      <c r="B265" s="343" t="s">
        <v>2170</v>
      </c>
      <c r="C265" s="343" t="s">
        <v>2015</v>
      </c>
      <c r="D265" s="343" t="s">
        <v>3831</v>
      </c>
    </row>
    <row r="266" spans="1:4" ht="12.75">
      <c r="A266" s="343">
        <v>7070100280</v>
      </c>
      <c r="B266" s="343" t="s">
        <v>2171</v>
      </c>
      <c r="C266" s="343" t="s">
        <v>2015</v>
      </c>
      <c r="D266" s="343" t="s">
        <v>3832</v>
      </c>
    </row>
    <row r="267" spans="1:4" ht="12.75">
      <c r="A267" s="343">
        <v>7070100290</v>
      </c>
      <c r="B267" s="343" t="s">
        <v>2172</v>
      </c>
      <c r="C267" s="343" t="s">
        <v>2015</v>
      </c>
      <c r="D267" s="343" t="s">
        <v>3833</v>
      </c>
    </row>
    <row r="268" spans="1:4" ht="12.75">
      <c r="A268" s="343">
        <v>7070100300</v>
      </c>
      <c r="B268" s="343" t="s">
        <v>2173</v>
      </c>
      <c r="C268" s="343" t="s">
        <v>2015</v>
      </c>
      <c r="D268" s="343" t="s">
        <v>3834</v>
      </c>
    </row>
    <row r="269" spans="1:4" ht="12.75">
      <c r="A269" s="343">
        <v>7070100310</v>
      </c>
      <c r="B269" s="343" t="s">
        <v>2174</v>
      </c>
      <c r="C269" s="343" t="s">
        <v>2015</v>
      </c>
      <c r="D269" s="343" t="s">
        <v>3835</v>
      </c>
    </row>
    <row r="270" spans="1:4" ht="12.75">
      <c r="A270" s="343">
        <v>7070100320</v>
      </c>
      <c r="B270" s="343" t="s">
        <v>2175</v>
      </c>
      <c r="C270" s="343" t="s">
        <v>2015</v>
      </c>
      <c r="D270" s="343" t="s">
        <v>3836</v>
      </c>
    </row>
    <row r="271" spans="1:4" ht="12.75">
      <c r="A271" s="343">
        <v>7070100330</v>
      </c>
      <c r="B271" s="343" t="s">
        <v>2176</v>
      </c>
      <c r="C271" s="343" t="s">
        <v>2015</v>
      </c>
      <c r="D271" s="343" t="s">
        <v>3837</v>
      </c>
    </row>
    <row r="272" spans="1:4" ht="12.75">
      <c r="A272" s="343">
        <v>7070100340</v>
      </c>
      <c r="B272" s="343" t="s">
        <v>2177</v>
      </c>
      <c r="C272" s="343" t="s">
        <v>2015</v>
      </c>
      <c r="D272" s="343" t="s">
        <v>3838</v>
      </c>
    </row>
    <row r="273" spans="1:4" ht="12.75">
      <c r="A273" s="343">
        <v>7070100350</v>
      </c>
      <c r="B273" s="343" t="s">
        <v>2178</v>
      </c>
      <c r="C273" s="343" t="s">
        <v>2015</v>
      </c>
      <c r="D273" s="343" t="s">
        <v>3839</v>
      </c>
    </row>
    <row r="274" spans="1:4" ht="12.75">
      <c r="A274" s="343">
        <v>7070100360</v>
      </c>
      <c r="B274" s="343" t="s">
        <v>2179</v>
      </c>
      <c r="C274" s="343" t="s">
        <v>2015</v>
      </c>
      <c r="D274" s="343" t="s">
        <v>3840</v>
      </c>
    </row>
    <row r="275" spans="1:4" ht="12.75">
      <c r="A275" s="343">
        <v>7070100370</v>
      </c>
      <c r="B275" s="343" t="s">
        <v>2180</v>
      </c>
      <c r="C275" s="343" t="s">
        <v>2015</v>
      </c>
      <c r="D275" s="343" t="s">
        <v>3841</v>
      </c>
    </row>
    <row r="276" spans="1:4" ht="12.75">
      <c r="A276" s="343">
        <v>7070100380</v>
      </c>
      <c r="B276" s="343" t="s">
        <v>2181</v>
      </c>
      <c r="C276" s="343" t="s">
        <v>1917</v>
      </c>
      <c r="D276" s="343" t="s">
        <v>3433</v>
      </c>
    </row>
    <row r="277" spans="1:4" ht="12.75">
      <c r="A277" s="343">
        <v>7070100390</v>
      </c>
      <c r="B277" s="343" t="s">
        <v>2182</v>
      </c>
      <c r="C277" s="343" t="s">
        <v>1917</v>
      </c>
      <c r="D277" s="343" t="s">
        <v>3842</v>
      </c>
    </row>
    <row r="278" spans="1:4" ht="12.75">
      <c r="A278" s="343">
        <v>7070100400</v>
      </c>
      <c r="B278" s="343" t="s">
        <v>2183</v>
      </c>
      <c r="C278" s="343" t="s">
        <v>1927</v>
      </c>
      <c r="D278" s="343" t="s">
        <v>3843</v>
      </c>
    </row>
    <row r="279" spans="1:4" ht="12.75">
      <c r="A279" s="343">
        <v>7070100410</v>
      </c>
      <c r="B279" s="343" t="s">
        <v>2184</v>
      </c>
      <c r="C279" s="343" t="s">
        <v>1927</v>
      </c>
      <c r="D279" s="343" t="s">
        <v>3843</v>
      </c>
    </row>
    <row r="280" spans="1:4" ht="12.75">
      <c r="A280" s="343">
        <v>7070100420</v>
      </c>
      <c r="B280" s="343" t="s">
        <v>2185</v>
      </c>
      <c r="C280" s="343" t="s">
        <v>1927</v>
      </c>
      <c r="D280" s="343" t="s">
        <v>3482</v>
      </c>
    </row>
    <row r="281" spans="1:4" ht="12.75">
      <c r="A281" s="343">
        <v>7070100430</v>
      </c>
      <c r="B281" s="343" t="s">
        <v>2186</v>
      </c>
      <c r="C281" s="343" t="s">
        <v>1927</v>
      </c>
      <c r="D281" s="343" t="s">
        <v>3844</v>
      </c>
    </row>
    <row r="282" spans="1:4" ht="12.75">
      <c r="A282" s="343">
        <v>7070100440</v>
      </c>
      <c r="B282" s="343" t="s">
        <v>2188</v>
      </c>
      <c r="C282" s="343" t="s">
        <v>1927</v>
      </c>
      <c r="D282" s="343" t="s">
        <v>3392</v>
      </c>
    </row>
    <row r="283" spans="1:4" ht="14.25">
      <c r="A283" s="344" t="s">
        <v>2187</v>
      </c>
      <c r="B283"/>
      <c r="C283"/>
      <c r="D283"/>
    </row>
    <row r="284" spans="1:4" ht="34.5">
      <c r="A284" s="302" t="s">
        <v>3755</v>
      </c>
      <c r="B284" s="306" t="s">
        <v>3756</v>
      </c>
      <c r="C284"/>
      <c r="D284"/>
    </row>
    <row r="285" spans="1:4" ht="27.75">
      <c r="A285" s="307" t="s">
        <v>3757</v>
      </c>
      <c r="B285"/>
      <c r="C285"/>
      <c r="D285"/>
    </row>
    <row r="286" spans="1:4" ht="15">
      <c r="A286" s="307" t="s">
        <v>1971</v>
      </c>
      <c r="B286" s="307" t="s">
        <v>1972</v>
      </c>
      <c r="C286"/>
      <c r="D286"/>
    </row>
    <row r="287" spans="1:4" ht="25.5">
      <c r="A287" s="345" t="s">
        <v>1974</v>
      </c>
      <c r="B287" s="345" t="s">
        <v>1975</v>
      </c>
      <c r="C287" s="345" t="s">
        <v>1976</v>
      </c>
      <c r="D287" s="345" t="s">
        <v>1299</v>
      </c>
    </row>
    <row r="288" spans="1:4" ht="12.75">
      <c r="A288" s="343">
        <v>7070100450</v>
      </c>
      <c r="B288" s="343" t="s">
        <v>2189</v>
      </c>
      <c r="C288" s="343" t="s">
        <v>1927</v>
      </c>
      <c r="D288" s="343" t="s">
        <v>3845</v>
      </c>
    </row>
    <row r="289" spans="1:4" ht="12.75">
      <c r="A289" s="343">
        <v>7070100460</v>
      </c>
      <c r="B289" s="343" t="s">
        <v>2190</v>
      </c>
      <c r="C289" s="343" t="s">
        <v>1927</v>
      </c>
      <c r="D289" s="343" t="s">
        <v>3846</v>
      </c>
    </row>
    <row r="290" spans="1:4" ht="12.75">
      <c r="A290" s="343">
        <v>7070100470</v>
      </c>
      <c r="B290" s="343" t="s">
        <v>2191</v>
      </c>
      <c r="C290" s="343" t="s">
        <v>1927</v>
      </c>
      <c r="D290" s="343" t="s">
        <v>3847</v>
      </c>
    </row>
    <row r="291" spans="1:4" ht="12.75">
      <c r="A291" s="343">
        <v>7070100480</v>
      </c>
      <c r="B291" s="343" t="s">
        <v>2192</v>
      </c>
      <c r="C291" s="343" t="s">
        <v>1927</v>
      </c>
      <c r="D291" s="343" t="s">
        <v>3848</v>
      </c>
    </row>
    <row r="292" spans="1:4" ht="12.75">
      <c r="A292" s="343">
        <v>7070100490</v>
      </c>
      <c r="B292" s="343" t="s">
        <v>2193</v>
      </c>
      <c r="C292" s="343" t="s">
        <v>1927</v>
      </c>
      <c r="D292" s="343" t="s">
        <v>3849</v>
      </c>
    </row>
    <row r="293" spans="1:4" ht="12.75">
      <c r="A293" s="343">
        <v>7070100500</v>
      </c>
      <c r="B293" s="343" t="s">
        <v>2194</v>
      </c>
      <c r="C293" s="343" t="s">
        <v>1927</v>
      </c>
      <c r="D293" s="343" t="s">
        <v>1869</v>
      </c>
    </row>
    <row r="294" spans="1:4" ht="12.75">
      <c r="A294" s="343">
        <v>7070100510</v>
      </c>
      <c r="B294" s="343" t="s">
        <v>2195</v>
      </c>
      <c r="C294" s="343" t="s">
        <v>1927</v>
      </c>
      <c r="D294" s="343" t="s">
        <v>3850</v>
      </c>
    </row>
    <row r="295" spans="1:4" ht="12.75">
      <c r="A295" s="343">
        <v>7070100520</v>
      </c>
      <c r="B295" s="343" t="s">
        <v>2196</v>
      </c>
      <c r="C295" s="343" t="s">
        <v>1924</v>
      </c>
      <c r="D295" s="343" t="s">
        <v>3851</v>
      </c>
    </row>
    <row r="296" spans="1:4" ht="12.75">
      <c r="A296" s="343">
        <v>7070100530</v>
      </c>
      <c r="B296" s="343" t="s">
        <v>2197</v>
      </c>
      <c r="C296" s="343" t="s">
        <v>1924</v>
      </c>
      <c r="D296" s="343" t="s">
        <v>3852</v>
      </c>
    </row>
    <row r="297" spans="1:4" ht="12.75">
      <c r="A297" s="343">
        <v>7070100540</v>
      </c>
      <c r="B297" s="343" t="s">
        <v>2198</v>
      </c>
      <c r="C297" s="343" t="s">
        <v>1924</v>
      </c>
      <c r="D297" s="343" t="s">
        <v>3853</v>
      </c>
    </row>
    <row r="298" spans="1:4" ht="38.25">
      <c r="A298" s="306" t="s">
        <v>1019</v>
      </c>
      <c r="B298"/>
      <c r="C298"/>
      <c r="D298"/>
    </row>
    <row r="299" spans="1:4" ht="12.75">
      <c r="A299" s="343">
        <v>7080100010</v>
      </c>
      <c r="B299" s="343" t="s">
        <v>2199</v>
      </c>
      <c r="C299" s="343" t="s">
        <v>1924</v>
      </c>
      <c r="D299" s="343" t="s">
        <v>3854</v>
      </c>
    </row>
    <row r="300" spans="1:4" ht="12.75">
      <c r="A300" s="343">
        <v>7080100020</v>
      </c>
      <c r="B300" s="343" t="s">
        <v>2200</v>
      </c>
      <c r="C300" s="343" t="s">
        <v>1924</v>
      </c>
      <c r="D300" s="343" t="s">
        <v>3855</v>
      </c>
    </row>
    <row r="301" spans="1:4" ht="12.75">
      <c r="A301" s="343">
        <v>7080100030</v>
      </c>
      <c r="B301" s="343" t="s">
        <v>2201</v>
      </c>
      <c r="C301" s="343" t="s">
        <v>1924</v>
      </c>
      <c r="D301" s="343" t="s">
        <v>3856</v>
      </c>
    </row>
    <row r="302" spans="1:4" ht="12.75">
      <c r="A302" s="343">
        <v>7080100040</v>
      </c>
      <c r="B302" s="343" t="s">
        <v>2202</v>
      </c>
      <c r="C302" s="343" t="s">
        <v>1924</v>
      </c>
      <c r="D302" s="343" t="s">
        <v>3857</v>
      </c>
    </row>
    <row r="303" spans="1:4" ht="12.75">
      <c r="A303" s="343">
        <v>7080100050</v>
      </c>
      <c r="B303" s="343" t="s">
        <v>2203</v>
      </c>
      <c r="C303" s="343" t="s">
        <v>1924</v>
      </c>
      <c r="D303" s="343" t="s">
        <v>3858</v>
      </c>
    </row>
    <row r="304" spans="1:4" ht="12.75">
      <c r="A304" s="343">
        <v>7080100060</v>
      </c>
      <c r="B304" s="343" t="s">
        <v>2204</v>
      </c>
      <c r="C304" s="343" t="s">
        <v>1924</v>
      </c>
      <c r="D304" s="343" t="s">
        <v>3859</v>
      </c>
    </row>
    <row r="305" spans="1:4" ht="12.75">
      <c r="A305" s="343">
        <v>7080100070</v>
      </c>
      <c r="B305" s="343" t="s">
        <v>2205</v>
      </c>
      <c r="C305" s="343" t="s">
        <v>1924</v>
      </c>
      <c r="D305" s="343" t="s">
        <v>3860</v>
      </c>
    </row>
    <row r="306" spans="1:4" ht="12.75">
      <c r="A306" s="343">
        <v>7080100080</v>
      </c>
      <c r="B306" s="343" t="s">
        <v>2206</v>
      </c>
      <c r="C306" s="343" t="s">
        <v>1924</v>
      </c>
      <c r="D306" s="343" t="s">
        <v>3861</v>
      </c>
    </row>
    <row r="307" spans="1:4" ht="12.75">
      <c r="A307" s="343">
        <v>7080100090</v>
      </c>
      <c r="B307" s="343" t="s">
        <v>2207</v>
      </c>
      <c r="C307" s="343" t="s">
        <v>1924</v>
      </c>
      <c r="D307" s="343" t="s">
        <v>3862</v>
      </c>
    </row>
    <row r="308" spans="1:4" ht="12.75">
      <c r="A308" s="343">
        <v>7080100100</v>
      </c>
      <c r="B308" s="343" t="s">
        <v>2208</v>
      </c>
      <c r="C308" s="343" t="s">
        <v>1924</v>
      </c>
      <c r="D308" s="343" t="s">
        <v>3863</v>
      </c>
    </row>
    <row r="309" spans="1:4" ht="12.75">
      <c r="A309" s="343">
        <v>7080100110</v>
      </c>
      <c r="B309" s="343" t="s">
        <v>2209</v>
      </c>
      <c r="C309" s="343" t="s">
        <v>1924</v>
      </c>
      <c r="D309" s="343" t="s">
        <v>3864</v>
      </c>
    </row>
    <row r="310" spans="1:4" ht="12.75">
      <c r="A310" s="343">
        <v>7080100120</v>
      </c>
      <c r="B310" s="343" t="s">
        <v>2210</v>
      </c>
      <c r="C310" s="343" t="s">
        <v>1924</v>
      </c>
      <c r="D310" s="343" t="s">
        <v>3865</v>
      </c>
    </row>
    <row r="311" spans="1:4" ht="12.75">
      <c r="A311" s="343">
        <v>7080100130</v>
      </c>
      <c r="B311" s="343" t="s">
        <v>2211</v>
      </c>
      <c r="C311" s="343" t="s">
        <v>1924</v>
      </c>
      <c r="D311" s="343" t="s">
        <v>3866</v>
      </c>
    </row>
    <row r="312" spans="1:4" ht="12.75">
      <c r="A312" s="343">
        <v>7080100140</v>
      </c>
      <c r="B312" s="343" t="s">
        <v>2212</v>
      </c>
      <c r="C312" s="343" t="s">
        <v>1924</v>
      </c>
      <c r="D312" s="343" t="s">
        <v>3867</v>
      </c>
    </row>
    <row r="313" spans="1:4" ht="12.75">
      <c r="A313" s="343">
        <v>7080100145</v>
      </c>
      <c r="B313" s="343" t="s">
        <v>2213</v>
      </c>
      <c r="C313" s="343" t="s">
        <v>1924</v>
      </c>
      <c r="D313" s="343" t="s">
        <v>3868</v>
      </c>
    </row>
    <row r="314" spans="1:4" ht="12.75">
      <c r="A314" s="343">
        <v>7080100150</v>
      </c>
      <c r="B314" s="343" t="s">
        <v>2214</v>
      </c>
      <c r="C314" s="343" t="s">
        <v>1924</v>
      </c>
      <c r="D314" s="343" t="s">
        <v>3869</v>
      </c>
    </row>
    <row r="315" spans="1:4" ht="12.75">
      <c r="A315" s="343">
        <v>7080100160</v>
      </c>
      <c r="B315" s="343" t="s">
        <v>2215</v>
      </c>
      <c r="C315" s="343" t="s">
        <v>1924</v>
      </c>
      <c r="D315" s="343" t="s">
        <v>3870</v>
      </c>
    </row>
    <row r="316" spans="1:4" ht="12.75">
      <c r="A316" s="343">
        <v>7080100170</v>
      </c>
      <c r="B316" s="343" t="s">
        <v>2216</v>
      </c>
      <c r="C316" s="343" t="s">
        <v>1924</v>
      </c>
      <c r="D316" s="343" t="s">
        <v>3871</v>
      </c>
    </row>
    <row r="317" spans="1:4" ht="12.75">
      <c r="A317" s="343">
        <v>7080100180</v>
      </c>
      <c r="B317" s="343" t="s">
        <v>2217</v>
      </c>
      <c r="C317" s="343" t="s">
        <v>1924</v>
      </c>
      <c r="D317" s="343" t="s">
        <v>3872</v>
      </c>
    </row>
    <row r="318" spans="1:4" ht="12.75">
      <c r="A318" s="343">
        <v>7080100190</v>
      </c>
      <c r="B318" s="343" t="s">
        <v>2218</v>
      </c>
      <c r="C318" s="343" t="s">
        <v>1924</v>
      </c>
      <c r="D318" s="343" t="s">
        <v>3873</v>
      </c>
    </row>
    <row r="319" spans="1:4" ht="12.75">
      <c r="A319" s="343">
        <v>7080100200</v>
      </c>
      <c r="B319" s="343" t="s">
        <v>2219</v>
      </c>
      <c r="C319" s="343" t="s">
        <v>1924</v>
      </c>
      <c r="D319" s="343" t="s">
        <v>3874</v>
      </c>
    </row>
    <row r="320" spans="1:4" ht="12.75">
      <c r="A320" s="343">
        <v>7080100210</v>
      </c>
      <c r="B320" s="343" t="s">
        <v>2220</v>
      </c>
      <c r="C320" s="343" t="s">
        <v>1924</v>
      </c>
      <c r="D320" s="343" t="s">
        <v>3875</v>
      </c>
    </row>
    <row r="321" spans="1:4" ht="12.75">
      <c r="A321" s="343">
        <v>7080100220</v>
      </c>
      <c r="B321" s="343" t="s">
        <v>2221</v>
      </c>
      <c r="C321" s="343" t="s">
        <v>1924</v>
      </c>
      <c r="D321" s="343" t="s">
        <v>3876</v>
      </c>
    </row>
    <row r="322" spans="1:4" ht="12.75">
      <c r="A322" s="343">
        <v>7080100230</v>
      </c>
      <c r="B322" s="343" t="s">
        <v>2222</v>
      </c>
      <c r="C322" s="343" t="s">
        <v>1924</v>
      </c>
      <c r="D322" s="343" t="s">
        <v>3877</v>
      </c>
    </row>
    <row r="323" spans="1:4" ht="12.75">
      <c r="A323" s="343">
        <v>7080100240</v>
      </c>
      <c r="B323" s="343" t="s">
        <v>2223</v>
      </c>
      <c r="C323" s="343" t="s">
        <v>1924</v>
      </c>
      <c r="D323" s="343" t="s">
        <v>3878</v>
      </c>
    </row>
    <row r="324" spans="1:4" ht="12.75">
      <c r="A324" s="343">
        <v>7080100250</v>
      </c>
      <c r="B324" s="343" t="s">
        <v>2224</v>
      </c>
      <c r="C324" s="343" t="s">
        <v>1924</v>
      </c>
      <c r="D324" s="343" t="s">
        <v>3879</v>
      </c>
    </row>
    <row r="325" spans="1:4" ht="12.75">
      <c r="A325" s="343">
        <v>7080100260</v>
      </c>
      <c r="B325" s="343" t="s">
        <v>2225</v>
      </c>
      <c r="C325" s="343" t="s">
        <v>1924</v>
      </c>
      <c r="D325" s="343" t="s">
        <v>3880</v>
      </c>
    </row>
    <row r="326" spans="1:4" ht="12.75">
      <c r="A326" s="343">
        <v>7080100270</v>
      </c>
      <c r="B326" s="343" t="s">
        <v>2226</v>
      </c>
      <c r="C326" s="343" t="s">
        <v>1924</v>
      </c>
      <c r="D326" s="343" t="s">
        <v>3881</v>
      </c>
    </row>
    <row r="327" spans="1:4" ht="12.75">
      <c r="A327" s="343">
        <v>7080100280</v>
      </c>
      <c r="B327" s="343" t="s">
        <v>2227</v>
      </c>
      <c r="C327" s="343" t="s">
        <v>1924</v>
      </c>
      <c r="D327" s="343" t="s">
        <v>3882</v>
      </c>
    </row>
    <row r="328" spans="1:4" ht="12.75">
      <c r="A328" s="343">
        <v>7080100290</v>
      </c>
      <c r="B328" s="343" t="s">
        <v>2228</v>
      </c>
      <c r="C328" s="343" t="s">
        <v>1924</v>
      </c>
      <c r="D328" s="343" t="s">
        <v>3883</v>
      </c>
    </row>
    <row r="329" spans="1:4" ht="12.75">
      <c r="A329" s="343">
        <v>7080100300</v>
      </c>
      <c r="B329" s="343" t="s">
        <v>2229</v>
      </c>
      <c r="C329" s="343" t="s">
        <v>1924</v>
      </c>
      <c r="D329" s="343" t="s">
        <v>3884</v>
      </c>
    </row>
    <row r="330" spans="1:4" ht="12.75">
      <c r="A330" s="343">
        <v>7080100310</v>
      </c>
      <c r="B330" s="343" t="s">
        <v>2230</v>
      </c>
      <c r="C330" s="343" t="s">
        <v>1924</v>
      </c>
      <c r="D330" s="343" t="s">
        <v>3885</v>
      </c>
    </row>
    <row r="331" spans="1:4" ht="12.75">
      <c r="A331" s="343">
        <v>7080100320</v>
      </c>
      <c r="B331" s="343" t="s">
        <v>2231</v>
      </c>
      <c r="C331" s="343" t="s">
        <v>1924</v>
      </c>
      <c r="D331" s="343" t="s">
        <v>3886</v>
      </c>
    </row>
    <row r="332" spans="1:4" ht="25.5">
      <c r="A332" s="306" t="s">
        <v>1020</v>
      </c>
      <c r="B332"/>
      <c r="C332"/>
      <c r="D332"/>
    </row>
    <row r="333" spans="1:4" ht="12.75">
      <c r="A333" s="343">
        <v>7090100010</v>
      </c>
      <c r="B333" s="343" t="s">
        <v>2232</v>
      </c>
      <c r="C333" s="343" t="s">
        <v>1917</v>
      </c>
      <c r="D333" s="343" t="s">
        <v>3887</v>
      </c>
    </row>
    <row r="334" spans="1:4" ht="12.75">
      <c r="A334" s="343">
        <v>7090100020</v>
      </c>
      <c r="B334" s="343" t="s">
        <v>2233</v>
      </c>
      <c r="C334" s="343" t="s">
        <v>1917</v>
      </c>
      <c r="D334" s="343" t="s">
        <v>3888</v>
      </c>
    </row>
    <row r="335" spans="1:4" ht="12.75">
      <c r="A335" s="343">
        <v>7090100030</v>
      </c>
      <c r="B335" s="343" t="s">
        <v>2234</v>
      </c>
      <c r="C335" s="343" t="s">
        <v>1917</v>
      </c>
      <c r="D335" s="343" t="s">
        <v>3889</v>
      </c>
    </row>
    <row r="336" spans="1:4" ht="12.75">
      <c r="A336" s="343">
        <v>7090100040</v>
      </c>
      <c r="B336" s="343" t="s">
        <v>2235</v>
      </c>
      <c r="C336" s="343" t="s">
        <v>1917</v>
      </c>
      <c r="D336" s="343" t="s">
        <v>3890</v>
      </c>
    </row>
    <row r="337" spans="1:4" ht="12.75">
      <c r="A337" s="343">
        <v>7090100050</v>
      </c>
      <c r="B337" s="343" t="s">
        <v>2236</v>
      </c>
      <c r="C337" s="343" t="s">
        <v>1917</v>
      </c>
      <c r="D337" s="343" t="s">
        <v>3486</v>
      </c>
    </row>
    <row r="338" spans="1:4" ht="12.75">
      <c r="A338" s="343">
        <v>7090100060</v>
      </c>
      <c r="B338" s="343" t="s">
        <v>2237</v>
      </c>
      <c r="C338" s="343" t="s">
        <v>1917</v>
      </c>
      <c r="D338" s="343" t="s">
        <v>3891</v>
      </c>
    </row>
    <row r="339" spans="1:4" ht="12.75">
      <c r="A339" s="343">
        <v>7090100070</v>
      </c>
      <c r="B339" s="343" t="s">
        <v>2239</v>
      </c>
      <c r="C339" s="343" t="s">
        <v>1917</v>
      </c>
      <c r="D339" s="343" t="s">
        <v>3892</v>
      </c>
    </row>
    <row r="340" spans="1:4" ht="14.25">
      <c r="A340" s="344" t="s">
        <v>2238</v>
      </c>
      <c r="B340"/>
      <c r="C340"/>
      <c r="D340"/>
    </row>
    <row r="341" spans="1:4" ht="34.5">
      <c r="A341" s="302" t="s">
        <v>3755</v>
      </c>
      <c r="B341" s="306" t="s">
        <v>3756</v>
      </c>
      <c r="C341"/>
      <c r="D341"/>
    </row>
    <row r="342" spans="1:4" ht="27.75">
      <c r="A342" s="307" t="s">
        <v>3757</v>
      </c>
      <c r="B342"/>
      <c r="C342"/>
      <c r="D342"/>
    </row>
    <row r="343" spans="1:4" ht="15">
      <c r="A343" s="307" t="s">
        <v>1971</v>
      </c>
      <c r="B343" s="307" t="s">
        <v>1972</v>
      </c>
      <c r="C343"/>
      <c r="D343"/>
    </row>
    <row r="344" spans="1:4" ht="25.5">
      <c r="A344" s="345" t="s">
        <v>1974</v>
      </c>
      <c r="B344" s="345" t="s">
        <v>1975</v>
      </c>
      <c r="C344" s="345" t="s">
        <v>1976</v>
      </c>
      <c r="D344" s="345" t="s">
        <v>1299</v>
      </c>
    </row>
    <row r="345" spans="1:4" ht="12.75">
      <c r="A345" s="343">
        <v>7090100080</v>
      </c>
      <c r="B345" s="343" t="s">
        <v>2240</v>
      </c>
      <c r="C345" s="343" t="s">
        <v>1917</v>
      </c>
      <c r="D345" s="343" t="s">
        <v>3893</v>
      </c>
    </row>
    <row r="346" spans="1:4" ht="12.75">
      <c r="A346" s="343">
        <v>7090100090</v>
      </c>
      <c r="B346" s="343" t="s">
        <v>2241</v>
      </c>
      <c r="C346" s="343" t="s">
        <v>1917</v>
      </c>
      <c r="D346" s="343" t="s">
        <v>3894</v>
      </c>
    </row>
    <row r="347" spans="1:4" ht="12.75">
      <c r="A347" s="343">
        <v>7090100100</v>
      </c>
      <c r="B347" s="343" t="s">
        <v>2242</v>
      </c>
      <c r="C347" s="343" t="s">
        <v>1917</v>
      </c>
      <c r="D347" s="343" t="s">
        <v>3895</v>
      </c>
    </row>
    <row r="348" spans="1:4" ht="12.75">
      <c r="A348" s="343">
        <v>7090100110</v>
      </c>
      <c r="B348" s="343" t="s">
        <v>2243</v>
      </c>
      <c r="C348" s="343" t="s">
        <v>1917</v>
      </c>
      <c r="D348" s="343" t="s">
        <v>3384</v>
      </c>
    </row>
    <row r="349" spans="1:4" ht="12.75">
      <c r="A349" s="343">
        <v>7090100120</v>
      </c>
      <c r="B349" s="343" t="s">
        <v>2244</v>
      </c>
      <c r="C349" s="343" t="s">
        <v>1917</v>
      </c>
      <c r="D349" s="343" t="s">
        <v>3896</v>
      </c>
    </row>
    <row r="350" spans="1:4" ht="12.75">
      <c r="A350" s="343">
        <v>7090100130</v>
      </c>
      <c r="B350" s="343" t="s">
        <v>2245</v>
      </c>
      <c r="C350" s="343" t="s">
        <v>1917</v>
      </c>
      <c r="D350" s="343" t="s">
        <v>3897</v>
      </c>
    </row>
    <row r="351" spans="1:4" ht="12.75">
      <c r="A351" s="343">
        <v>7090100140</v>
      </c>
      <c r="B351" s="343" t="s">
        <v>2246</v>
      </c>
      <c r="C351" s="343" t="s">
        <v>1917</v>
      </c>
      <c r="D351" s="343" t="s">
        <v>3898</v>
      </c>
    </row>
    <row r="352" spans="1:4" ht="12.75">
      <c r="A352" s="343">
        <v>7090100150</v>
      </c>
      <c r="B352" s="343" t="s">
        <v>2247</v>
      </c>
      <c r="C352" s="343" t="s">
        <v>1927</v>
      </c>
      <c r="D352" s="343" t="s">
        <v>1838</v>
      </c>
    </row>
    <row r="353" spans="1:4" ht="12.75">
      <c r="A353" s="343">
        <v>7090100160</v>
      </c>
      <c r="B353" s="343" t="s">
        <v>2248</v>
      </c>
      <c r="C353" s="343" t="s">
        <v>1927</v>
      </c>
      <c r="D353" s="343" t="s">
        <v>1755</v>
      </c>
    </row>
    <row r="354" spans="1:4" ht="12.75">
      <c r="A354" s="343">
        <v>7090100170</v>
      </c>
      <c r="B354" s="343" t="s">
        <v>2249</v>
      </c>
      <c r="C354" s="343" t="s">
        <v>1917</v>
      </c>
      <c r="D354" s="343" t="s">
        <v>3465</v>
      </c>
    </row>
    <row r="355" spans="1:4" ht="12.75">
      <c r="A355" s="343">
        <v>7090100180</v>
      </c>
      <c r="B355" s="343" t="s">
        <v>2250</v>
      </c>
      <c r="C355" s="343" t="s">
        <v>1917</v>
      </c>
      <c r="D355" s="343" t="s">
        <v>3899</v>
      </c>
    </row>
    <row r="356" spans="1:4" ht="12.75">
      <c r="A356" s="343">
        <v>7090100190</v>
      </c>
      <c r="B356" s="343" t="s">
        <v>2251</v>
      </c>
      <c r="C356" s="343" t="s">
        <v>1917</v>
      </c>
      <c r="D356" s="343" t="s">
        <v>3900</v>
      </c>
    </row>
    <row r="357" spans="1:4" ht="12.75">
      <c r="A357" s="343">
        <v>7090100200</v>
      </c>
      <c r="B357" s="343" t="s">
        <v>2252</v>
      </c>
      <c r="C357" s="343" t="s">
        <v>1927</v>
      </c>
      <c r="D357" s="343" t="s">
        <v>3901</v>
      </c>
    </row>
    <row r="358" spans="1:4" ht="12.75">
      <c r="A358" s="343">
        <v>7090100210</v>
      </c>
      <c r="B358" s="343" t="s">
        <v>2253</v>
      </c>
      <c r="C358" s="343" t="s">
        <v>1927</v>
      </c>
      <c r="D358" s="343" t="s">
        <v>3902</v>
      </c>
    </row>
    <row r="359" spans="1:4" ht="12.75">
      <c r="A359" s="343">
        <v>7090100220</v>
      </c>
      <c r="B359" s="343" t="s">
        <v>2254</v>
      </c>
      <c r="C359" s="343" t="s">
        <v>1927</v>
      </c>
      <c r="D359" s="343" t="s">
        <v>3903</v>
      </c>
    </row>
    <row r="360" spans="1:4" ht="12.75">
      <c r="A360" s="343">
        <v>7090100230</v>
      </c>
      <c r="B360" s="343" t="s">
        <v>2255</v>
      </c>
      <c r="C360" s="343" t="s">
        <v>1927</v>
      </c>
      <c r="D360" s="343" t="s">
        <v>3904</v>
      </c>
    </row>
    <row r="361" spans="1:4" ht="12.75">
      <c r="A361" s="343">
        <v>7090100240</v>
      </c>
      <c r="B361" s="343" t="s">
        <v>2256</v>
      </c>
      <c r="C361" s="343" t="s">
        <v>1927</v>
      </c>
      <c r="D361" s="343" t="s">
        <v>3905</v>
      </c>
    </row>
    <row r="362" spans="1:4" ht="12.75">
      <c r="A362" s="343">
        <v>7090100250</v>
      </c>
      <c r="B362" s="343" t="s">
        <v>2257</v>
      </c>
      <c r="C362" s="343" t="s">
        <v>1917</v>
      </c>
      <c r="D362" s="343" t="s">
        <v>3418</v>
      </c>
    </row>
    <row r="363" spans="1:4" ht="12.75">
      <c r="A363" s="343">
        <v>7090100260</v>
      </c>
      <c r="B363" s="343" t="s">
        <v>2258</v>
      </c>
      <c r="C363" s="343" t="s">
        <v>1917</v>
      </c>
      <c r="D363" s="343" t="s">
        <v>3906</v>
      </c>
    </row>
    <row r="364" spans="1:4" ht="12.75">
      <c r="A364" s="343">
        <v>7090100270</v>
      </c>
      <c r="B364" s="343" t="s">
        <v>2259</v>
      </c>
      <c r="C364" s="343" t="s">
        <v>1927</v>
      </c>
      <c r="D364" s="343" t="s">
        <v>1751</v>
      </c>
    </row>
    <row r="365" spans="1:4" ht="25.5">
      <c r="A365" s="306" t="s">
        <v>1021</v>
      </c>
      <c r="B365"/>
      <c r="C365"/>
      <c r="D365"/>
    </row>
    <row r="366" spans="1:4" ht="12.75">
      <c r="A366" s="343">
        <v>7100100010</v>
      </c>
      <c r="B366" s="343" t="s">
        <v>2260</v>
      </c>
      <c r="C366" s="343" t="s">
        <v>1917</v>
      </c>
      <c r="D366" s="343" t="s">
        <v>3443</v>
      </c>
    </row>
    <row r="367" spans="1:4" ht="12.75">
      <c r="A367" s="343">
        <v>7100100020</v>
      </c>
      <c r="B367" s="343" t="s">
        <v>2261</v>
      </c>
      <c r="C367" s="343" t="s">
        <v>1917</v>
      </c>
      <c r="D367" s="343" t="s">
        <v>2348</v>
      </c>
    </row>
    <row r="368" spans="1:4" ht="12.75">
      <c r="A368" s="343">
        <v>7100100030</v>
      </c>
      <c r="B368" s="343" t="s">
        <v>2262</v>
      </c>
      <c r="C368" s="343" t="s">
        <v>1917</v>
      </c>
      <c r="D368" s="343" t="s">
        <v>3907</v>
      </c>
    </row>
    <row r="369" spans="1:4" ht="12.75">
      <c r="A369" s="343">
        <v>7100100040</v>
      </c>
      <c r="B369" s="343" t="s">
        <v>2263</v>
      </c>
      <c r="C369" s="343" t="s">
        <v>1924</v>
      </c>
      <c r="D369" s="343" t="s">
        <v>3908</v>
      </c>
    </row>
    <row r="370" spans="1:4" ht="12.75">
      <c r="A370" s="343">
        <v>7100100050</v>
      </c>
      <c r="B370" s="343" t="s">
        <v>2264</v>
      </c>
      <c r="C370" s="343" t="s">
        <v>1924</v>
      </c>
      <c r="D370" s="343" t="s">
        <v>3352</v>
      </c>
    </row>
    <row r="371" spans="1:4" ht="12.75">
      <c r="A371" s="343">
        <v>7100100060</v>
      </c>
      <c r="B371" s="343" t="s">
        <v>2265</v>
      </c>
      <c r="C371" s="343" t="s">
        <v>1917</v>
      </c>
      <c r="D371" s="343" t="s">
        <v>3909</v>
      </c>
    </row>
    <row r="372" spans="1:4" ht="12.75">
      <c r="A372" s="343">
        <v>7100100070</v>
      </c>
      <c r="B372" s="343" t="s">
        <v>2266</v>
      </c>
      <c r="C372" s="343" t="s">
        <v>1917</v>
      </c>
      <c r="D372" s="343" t="s">
        <v>3910</v>
      </c>
    </row>
    <row r="373" spans="1:4" ht="12.75">
      <c r="A373" s="343">
        <v>7100100080</v>
      </c>
      <c r="B373" s="343" t="s">
        <v>2267</v>
      </c>
      <c r="C373" s="343" t="s">
        <v>1927</v>
      </c>
      <c r="D373" s="343" t="s">
        <v>1890</v>
      </c>
    </row>
    <row r="374" spans="1:4" ht="12.75">
      <c r="A374" s="343">
        <v>7100100090</v>
      </c>
      <c r="B374" s="343" t="s">
        <v>2268</v>
      </c>
      <c r="C374" s="343" t="s">
        <v>1927</v>
      </c>
      <c r="D374" s="343" t="s">
        <v>3349</v>
      </c>
    </row>
    <row r="375" spans="1:4" ht="12.75">
      <c r="A375" s="343">
        <v>7100100100</v>
      </c>
      <c r="B375" s="343" t="s">
        <v>2269</v>
      </c>
      <c r="C375" s="343" t="s">
        <v>1917</v>
      </c>
      <c r="D375" s="343" t="s">
        <v>3911</v>
      </c>
    </row>
    <row r="376" spans="1:4" ht="12.75">
      <c r="A376" s="343">
        <v>7100100110</v>
      </c>
      <c r="B376" s="343" t="s">
        <v>2270</v>
      </c>
      <c r="C376" s="343" t="s">
        <v>1917</v>
      </c>
      <c r="D376" s="343" t="s">
        <v>3912</v>
      </c>
    </row>
    <row r="377" spans="1:4" ht="12.75">
      <c r="A377" s="343">
        <v>7100100120</v>
      </c>
      <c r="B377" s="343" t="s">
        <v>2271</v>
      </c>
      <c r="C377" s="343" t="s">
        <v>1917</v>
      </c>
      <c r="D377" s="343" t="s">
        <v>3314</v>
      </c>
    </row>
    <row r="378" spans="1:4" ht="12.75">
      <c r="A378" s="343">
        <v>7100100125</v>
      </c>
      <c r="B378" s="343" t="s">
        <v>2272</v>
      </c>
      <c r="C378" s="343" t="s">
        <v>1917</v>
      </c>
      <c r="D378" s="343" t="s">
        <v>3913</v>
      </c>
    </row>
    <row r="379" spans="1:4" ht="12.75">
      <c r="A379" s="343">
        <v>7100100130</v>
      </c>
      <c r="B379" s="343" t="s">
        <v>2273</v>
      </c>
      <c r="C379" s="343" t="s">
        <v>1917</v>
      </c>
      <c r="D379" s="343" t="s">
        <v>3914</v>
      </c>
    </row>
    <row r="380" spans="1:4" ht="12.75">
      <c r="A380" s="343">
        <v>7100100140</v>
      </c>
      <c r="B380" s="343" t="s">
        <v>2274</v>
      </c>
      <c r="C380" s="343" t="s">
        <v>1917</v>
      </c>
      <c r="D380" s="343" t="s">
        <v>3388</v>
      </c>
    </row>
    <row r="381" spans="1:4" ht="12.75">
      <c r="A381" s="343">
        <v>7100100150</v>
      </c>
      <c r="B381" s="343" t="s">
        <v>2275</v>
      </c>
      <c r="C381" s="343" t="s">
        <v>1917</v>
      </c>
      <c r="D381" s="343" t="s">
        <v>3915</v>
      </c>
    </row>
    <row r="382" spans="1:4" ht="12.75">
      <c r="A382" s="343">
        <v>7100100160</v>
      </c>
      <c r="B382" s="343" t="s">
        <v>2276</v>
      </c>
      <c r="C382" s="343" t="s">
        <v>1917</v>
      </c>
      <c r="D382" s="343" t="s">
        <v>1753</v>
      </c>
    </row>
    <row r="383" spans="1:4" ht="12.75">
      <c r="A383" s="343">
        <v>7100100170</v>
      </c>
      <c r="B383" s="343" t="s">
        <v>2277</v>
      </c>
      <c r="C383" s="343" t="s">
        <v>1917</v>
      </c>
      <c r="D383" s="343" t="s">
        <v>3412</v>
      </c>
    </row>
    <row r="384" spans="1:4" ht="12.75">
      <c r="A384" s="343">
        <v>7100100180</v>
      </c>
      <c r="B384" s="343" t="s">
        <v>2278</v>
      </c>
      <c r="C384" s="343" t="s">
        <v>1917</v>
      </c>
      <c r="D384" s="343" t="s">
        <v>1713</v>
      </c>
    </row>
    <row r="385" spans="1:4" ht="12.75">
      <c r="A385" s="343">
        <v>7100100190</v>
      </c>
      <c r="B385" s="343" t="s">
        <v>2279</v>
      </c>
      <c r="C385" s="343" t="s">
        <v>1917</v>
      </c>
      <c r="D385" s="343" t="s">
        <v>3343</v>
      </c>
    </row>
    <row r="386" spans="1:4" ht="12.75">
      <c r="A386" s="343">
        <v>7100100200</v>
      </c>
      <c r="B386" s="343" t="s">
        <v>2280</v>
      </c>
      <c r="C386" s="343" t="s">
        <v>1917</v>
      </c>
      <c r="D386" s="343" t="s">
        <v>3415</v>
      </c>
    </row>
    <row r="387" spans="1:4" ht="12.75">
      <c r="A387" s="343">
        <v>7100100210</v>
      </c>
      <c r="B387" s="343" t="s">
        <v>2281</v>
      </c>
      <c r="C387" s="343" t="s">
        <v>1917</v>
      </c>
      <c r="D387" s="343" t="s">
        <v>3414</v>
      </c>
    </row>
    <row r="388" spans="1:4" ht="12.75">
      <c r="A388" s="343">
        <v>7100100220</v>
      </c>
      <c r="B388" s="343" t="s">
        <v>2282</v>
      </c>
      <c r="C388" s="343" t="s">
        <v>1917</v>
      </c>
      <c r="D388" s="343" t="s">
        <v>1712</v>
      </c>
    </row>
    <row r="389" spans="1:4" ht="12.75">
      <c r="A389" s="343">
        <v>7100100230</v>
      </c>
      <c r="B389" s="343" t="s">
        <v>2283</v>
      </c>
      <c r="C389" s="343" t="s">
        <v>1917</v>
      </c>
      <c r="D389" s="343" t="s">
        <v>3432</v>
      </c>
    </row>
    <row r="390" spans="1:4" ht="12.75">
      <c r="A390" s="343">
        <v>7100100240</v>
      </c>
      <c r="B390" s="343" t="s">
        <v>2284</v>
      </c>
      <c r="C390" s="343" t="s">
        <v>1917</v>
      </c>
      <c r="D390" s="343" t="s">
        <v>1731</v>
      </c>
    </row>
    <row r="391" spans="1:4" ht="12.75">
      <c r="A391" s="343">
        <v>7100100250</v>
      </c>
      <c r="B391" s="343" t="s">
        <v>2285</v>
      </c>
      <c r="C391" s="343" t="s">
        <v>1917</v>
      </c>
      <c r="D391" s="343" t="s">
        <v>1835</v>
      </c>
    </row>
    <row r="392" spans="1:4" ht="12.75">
      <c r="A392" s="343">
        <v>7100100260</v>
      </c>
      <c r="B392" s="343" t="s">
        <v>2286</v>
      </c>
      <c r="C392" s="343" t="s">
        <v>1917</v>
      </c>
      <c r="D392" s="343" t="s">
        <v>3916</v>
      </c>
    </row>
    <row r="393" spans="1:4" ht="12.75">
      <c r="A393" s="343">
        <v>7100100270</v>
      </c>
      <c r="B393" s="343" t="s">
        <v>2287</v>
      </c>
      <c r="C393" s="343" t="s">
        <v>1917</v>
      </c>
      <c r="D393" s="343" t="s">
        <v>3493</v>
      </c>
    </row>
    <row r="394" spans="1:4" ht="12.75">
      <c r="A394" s="343">
        <v>7100100280</v>
      </c>
      <c r="B394" s="343" t="s">
        <v>2288</v>
      </c>
      <c r="C394" s="343" t="s">
        <v>1917</v>
      </c>
      <c r="D394" s="343" t="s">
        <v>1739</v>
      </c>
    </row>
    <row r="395" spans="1:4" ht="12.75">
      <c r="A395" s="343">
        <v>7100100290</v>
      </c>
      <c r="B395" s="343" t="s">
        <v>2289</v>
      </c>
      <c r="C395" s="343" t="s">
        <v>1917</v>
      </c>
      <c r="D395" s="343" t="s">
        <v>3917</v>
      </c>
    </row>
    <row r="396" spans="1:4" ht="12.75">
      <c r="A396" s="343">
        <v>7100100300</v>
      </c>
      <c r="B396" s="343" t="s">
        <v>2291</v>
      </c>
      <c r="C396" s="343" t="s">
        <v>1917</v>
      </c>
      <c r="D396" s="343" t="s">
        <v>3426</v>
      </c>
    </row>
    <row r="397" spans="1:4" ht="14.25">
      <c r="A397" s="344" t="s">
        <v>2290</v>
      </c>
      <c r="B397"/>
      <c r="C397"/>
      <c r="D397"/>
    </row>
    <row r="398" spans="1:4" ht="34.5">
      <c r="A398" s="302" t="s">
        <v>3755</v>
      </c>
      <c r="B398" s="306" t="s">
        <v>3756</v>
      </c>
      <c r="C398"/>
      <c r="D398"/>
    </row>
    <row r="399" spans="1:4" ht="27.75">
      <c r="A399" s="307" t="s">
        <v>3757</v>
      </c>
      <c r="B399"/>
      <c r="C399"/>
      <c r="D399"/>
    </row>
    <row r="400" spans="1:4" ht="15">
      <c r="A400" s="307" t="s">
        <v>1971</v>
      </c>
      <c r="B400" s="307" t="s">
        <v>1972</v>
      </c>
      <c r="C400"/>
      <c r="D400"/>
    </row>
    <row r="401" spans="1:4" ht="25.5">
      <c r="A401" s="345" t="s">
        <v>1974</v>
      </c>
      <c r="B401" s="345" t="s">
        <v>1975</v>
      </c>
      <c r="C401" s="345" t="s">
        <v>1976</v>
      </c>
      <c r="D401" s="345" t="s">
        <v>1299</v>
      </c>
    </row>
    <row r="402" spans="1:4" ht="12.75">
      <c r="A402" s="343">
        <v>7100100310</v>
      </c>
      <c r="B402" s="343" t="s">
        <v>2292</v>
      </c>
      <c r="C402" s="343" t="s">
        <v>1917</v>
      </c>
      <c r="D402" s="343" t="s">
        <v>3918</v>
      </c>
    </row>
    <row r="403" spans="1:4" ht="12.75">
      <c r="A403" s="343">
        <v>7100100320</v>
      </c>
      <c r="B403" s="343" t="s">
        <v>2293</v>
      </c>
      <c r="C403" s="343" t="s">
        <v>1917</v>
      </c>
      <c r="D403" s="343" t="s">
        <v>1734</v>
      </c>
    </row>
    <row r="404" spans="1:4" ht="12.75">
      <c r="A404" s="343">
        <v>7100100330</v>
      </c>
      <c r="B404" s="343" t="s">
        <v>2294</v>
      </c>
      <c r="C404" s="343" t="s">
        <v>1917</v>
      </c>
      <c r="D404" s="343" t="s">
        <v>1864</v>
      </c>
    </row>
    <row r="405" spans="1:4" ht="12.75">
      <c r="A405" s="343">
        <v>7100100340</v>
      </c>
      <c r="B405" s="343" t="s">
        <v>2295</v>
      </c>
      <c r="C405" s="343" t="s">
        <v>1917</v>
      </c>
      <c r="D405" s="343" t="s">
        <v>3423</v>
      </c>
    </row>
    <row r="406" spans="1:4" ht="12.75">
      <c r="A406" s="343">
        <v>7100100350</v>
      </c>
      <c r="B406" s="343" t="s">
        <v>2296</v>
      </c>
      <c r="C406" s="343" t="s">
        <v>1917</v>
      </c>
      <c r="D406" s="343" t="s">
        <v>3919</v>
      </c>
    </row>
    <row r="407" spans="1:4" ht="12.75">
      <c r="A407" s="343">
        <v>7100100360</v>
      </c>
      <c r="B407" s="343" t="s">
        <v>2297</v>
      </c>
      <c r="C407" s="343" t="s">
        <v>1917</v>
      </c>
      <c r="D407" s="343" t="s">
        <v>3387</v>
      </c>
    </row>
    <row r="408" spans="1:4" ht="12.75">
      <c r="A408" s="343">
        <v>7100100370</v>
      </c>
      <c r="B408" s="343" t="s">
        <v>2298</v>
      </c>
      <c r="C408" s="343" t="s">
        <v>1917</v>
      </c>
      <c r="D408" s="343" t="s">
        <v>3342</v>
      </c>
    </row>
    <row r="409" spans="1:4" ht="12.75">
      <c r="A409" s="343">
        <v>7100100380</v>
      </c>
      <c r="B409" s="343" t="s">
        <v>2299</v>
      </c>
      <c r="C409" s="343" t="s">
        <v>1917</v>
      </c>
      <c r="D409" s="343" t="s">
        <v>3920</v>
      </c>
    </row>
    <row r="410" spans="1:4" ht="12.75">
      <c r="A410" s="343">
        <v>7100100390</v>
      </c>
      <c r="B410" s="343" t="s">
        <v>2300</v>
      </c>
      <c r="C410" s="343" t="s">
        <v>1917</v>
      </c>
      <c r="D410" s="343" t="s">
        <v>3921</v>
      </c>
    </row>
    <row r="411" spans="1:4" ht="12.75">
      <c r="A411" s="343">
        <v>7100100400</v>
      </c>
      <c r="B411" s="343" t="s">
        <v>2301</v>
      </c>
      <c r="C411" s="343" t="s">
        <v>1917</v>
      </c>
      <c r="D411" s="343" t="s">
        <v>3435</v>
      </c>
    </row>
    <row r="412" spans="1:4" ht="12.75">
      <c r="A412" s="343">
        <v>7100100410</v>
      </c>
      <c r="B412" s="343" t="s">
        <v>2302</v>
      </c>
      <c r="C412" s="343" t="s">
        <v>1917</v>
      </c>
      <c r="D412" s="343" t="s">
        <v>3378</v>
      </c>
    </row>
    <row r="413" spans="1:4" ht="12.75">
      <c r="A413" s="343">
        <v>7100100420</v>
      </c>
      <c r="B413" s="343" t="s">
        <v>2303</v>
      </c>
      <c r="C413" s="343" t="s">
        <v>1917</v>
      </c>
      <c r="D413" s="343" t="s">
        <v>3922</v>
      </c>
    </row>
    <row r="414" spans="1:4" ht="12.75">
      <c r="A414" s="343">
        <v>7100100450</v>
      </c>
      <c r="B414" s="343" t="s">
        <v>2304</v>
      </c>
      <c r="C414" s="343" t="s">
        <v>1917</v>
      </c>
      <c r="D414" s="343" t="s">
        <v>1752</v>
      </c>
    </row>
    <row r="415" spans="1:4" ht="12.75">
      <c r="A415" s="343">
        <v>7100100460</v>
      </c>
      <c r="B415" s="343" t="s">
        <v>2305</v>
      </c>
      <c r="C415" s="343" t="s">
        <v>1917</v>
      </c>
      <c r="D415" s="343" t="s">
        <v>3473</v>
      </c>
    </row>
    <row r="416" spans="1:4" ht="12.75">
      <c r="A416" s="343">
        <v>7100100470</v>
      </c>
      <c r="B416" s="343" t="s">
        <v>2306</v>
      </c>
      <c r="C416" s="343" t="s">
        <v>1917</v>
      </c>
      <c r="D416" s="343" t="s">
        <v>3923</v>
      </c>
    </row>
    <row r="417" spans="1:4" ht="12.75">
      <c r="A417" s="343">
        <v>7100100480</v>
      </c>
      <c r="B417" s="343" t="s">
        <v>2307</v>
      </c>
      <c r="C417" s="343" t="s">
        <v>1917</v>
      </c>
      <c r="D417" s="343" t="s">
        <v>3430</v>
      </c>
    </row>
    <row r="418" spans="1:4" ht="25.5">
      <c r="A418" s="306" t="s">
        <v>1022</v>
      </c>
      <c r="B418"/>
      <c r="C418"/>
      <c r="D418"/>
    </row>
    <row r="419" spans="1:4" ht="12.75">
      <c r="A419" s="343">
        <v>7110100010</v>
      </c>
      <c r="B419" s="343" t="s">
        <v>2308</v>
      </c>
      <c r="C419" s="343" t="s">
        <v>1983</v>
      </c>
      <c r="D419" s="343" t="s">
        <v>3924</v>
      </c>
    </row>
    <row r="420" spans="1:4" ht="12.75">
      <c r="A420" s="343">
        <v>7110100020</v>
      </c>
      <c r="B420" s="343" t="s">
        <v>2309</v>
      </c>
      <c r="C420" s="343" t="s">
        <v>1983</v>
      </c>
      <c r="D420" s="343" t="s">
        <v>3456</v>
      </c>
    </row>
    <row r="421" spans="1:4" ht="12.75">
      <c r="A421" s="343">
        <v>7110100030</v>
      </c>
      <c r="B421" s="343" t="s">
        <v>2310</v>
      </c>
      <c r="C421" s="343" t="s">
        <v>1983</v>
      </c>
      <c r="D421" s="343" t="s">
        <v>1744</v>
      </c>
    </row>
    <row r="422" spans="1:4" ht="12.75">
      <c r="A422" s="343">
        <v>7110100040</v>
      </c>
      <c r="B422" s="343" t="s">
        <v>2312</v>
      </c>
      <c r="C422" s="343" t="s">
        <v>2015</v>
      </c>
      <c r="D422" s="343" t="s">
        <v>3925</v>
      </c>
    </row>
    <row r="423" spans="1:4" ht="12.75">
      <c r="A423" s="343">
        <v>7110100050</v>
      </c>
      <c r="B423" s="343" t="s">
        <v>2313</v>
      </c>
      <c r="C423" s="343" t="s">
        <v>1917</v>
      </c>
      <c r="D423" s="343" t="s">
        <v>3926</v>
      </c>
    </row>
    <row r="424" spans="1:4" ht="12.75">
      <c r="A424" s="343">
        <v>7110100060</v>
      </c>
      <c r="B424" s="343" t="s">
        <v>2314</v>
      </c>
      <c r="C424" s="343" t="s">
        <v>1917</v>
      </c>
      <c r="D424" s="343" t="s">
        <v>3398</v>
      </c>
    </row>
    <row r="425" spans="1:4" ht="12.75">
      <c r="A425" s="343">
        <v>7110100070</v>
      </c>
      <c r="B425" s="343" t="s">
        <v>2315</v>
      </c>
      <c r="C425" s="343" t="s">
        <v>1917</v>
      </c>
      <c r="D425" s="343" t="s">
        <v>3927</v>
      </c>
    </row>
    <row r="426" spans="1:4" ht="12.75">
      <c r="A426" s="343">
        <v>7110100080</v>
      </c>
      <c r="B426" s="343" t="s">
        <v>2316</v>
      </c>
      <c r="C426" s="343" t="s">
        <v>1917</v>
      </c>
      <c r="D426" s="343" t="s">
        <v>3920</v>
      </c>
    </row>
    <row r="427" spans="1:4" ht="12.75">
      <c r="A427" s="343">
        <v>7110100090</v>
      </c>
      <c r="B427" s="343" t="s">
        <v>2317</v>
      </c>
      <c r="C427" s="343" t="s">
        <v>1917</v>
      </c>
      <c r="D427" s="343" t="s">
        <v>3928</v>
      </c>
    </row>
    <row r="428" spans="1:4" ht="12.75">
      <c r="A428" s="343">
        <v>7110100100</v>
      </c>
      <c r="B428" s="343" t="s">
        <v>2318</v>
      </c>
      <c r="C428" s="343" t="s">
        <v>1917</v>
      </c>
      <c r="D428" s="343" t="s">
        <v>1741</v>
      </c>
    </row>
    <row r="429" spans="1:4" ht="12.75">
      <c r="A429" s="343">
        <v>7110100110</v>
      </c>
      <c r="B429" s="343" t="s">
        <v>2319</v>
      </c>
      <c r="C429" s="343" t="s">
        <v>1917</v>
      </c>
      <c r="D429" s="343" t="s">
        <v>1773</v>
      </c>
    </row>
    <row r="430" spans="1:4" ht="12.75">
      <c r="A430" s="343">
        <v>7110100120</v>
      </c>
      <c r="B430" s="343" t="s">
        <v>2320</v>
      </c>
      <c r="C430" s="343" t="s">
        <v>1917</v>
      </c>
      <c r="D430" s="343" t="s">
        <v>3395</v>
      </c>
    </row>
    <row r="431" spans="1:4" ht="12.75">
      <c r="A431" s="343">
        <v>7110100130</v>
      </c>
      <c r="B431" s="343" t="s">
        <v>2321</v>
      </c>
      <c r="C431" s="343" t="s">
        <v>1917</v>
      </c>
      <c r="D431" s="343" t="s">
        <v>3431</v>
      </c>
    </row>
    <row r="432" spans="1:4" ht="12.75">
      <c r="A432" s="343">
        <v>7110100140</v>
      </c>
      <c r="B432" s="343" t="s">
        <v>2322</v>
      </c>
      <c r="C432" s="343" t="s">
        <v>1917</v>
      </c>
      <c r="D432" s="343" t="s">
        <v>3359</v>
      </c>
    </row>
    <row r="433" spans="1:4" ht="12.75">
      <c r="A433" s="343">
        <v>7110100150</v>
      </c>
      <c r="B433" s="343" t="s">
        <v>2323</v>
      </c>
      <c r="C433" s="343" t="s">
        <v>1917</v>
      </c>
      <c r="D433" s="343" t="s">
        <v>1831</v>
      </c>
    </row>
    <row r="434" spans="1:4" ht="12.75">
      <c r="A434" s="343">
        <v>7110100160</v>
      </c>
      <c r="B434" s="343" t="s">
        <v>2324</v>
      </c>
      <c r="C434" s="343" t="s">
        <v>1917</v>
      </c>
      <c r="D434" s="343" t="s">
        <v>3358</v>
      </c>
    </row>
    <row r="435" spans="1:4" ht="12.75">
      <c r="A435" s="343">
        <v>7110100170</v>
      </c>
      <c r="B435" s="343" t="s">
        <v>2325</v>
      </c>
      <c r="C435" s="343" t="s">
        <v>1917</v>
      </c>
      <c r="D435" s="343" t="s">
        <v>3929</v>
      </c>
    </row>
    <row r="436" spans="1:4" ht="12.75">
      <c r="A436" s="343">
        <v>7110100180</v>
      </c>
      <c r="B436" s="343" t="s">
        <v>2326</v>
      </c>
      <c r="C436" s="343" t="s">
        <v>1917</v>
      </c>
      <c r="D436" s="343" t="s">
        <v>3490</v>
      </c>
    </row>
    <row r="437" spans="1:4" ht="12.75">
      <c r="A437" s="343">
        <v>7110100190</v>
      </c>
      <c r="B437" s="343" t="s">
        <v>2327</v>
      </c>
      <c r="C437" s="343" t="s">
        <v>1927</v>
      </c>
      <c r="D437" s="343" t="s">
        <v>3440</v>
      </c>
    </row>
    <row r="438" spans="1:4" ht="12.75">
      <c r="A438" s="343">
        <v>7110100200</v>
      </c>
      <c r="B438" s="343" t="s">
        <v>2328</v>
      </c>
      <c r="C438" s="343" t="s">
        <v>1917</v>
      </c>
      <c r="D438" s="343" t="s">
        <v>3930</v>
      </c>
    </row>
    <row r="439" spans="1:4" ht="12.75">
      <c r="A439" s="343">
        <v>7110100210</v>
      </c>
      <c r="B439" s="343" t="s">
        <v>2329</v>
      </c>
      <c r="C439" s="343" t="s">
        <v>1917</v>
      </c>
      <c r="D439" s="343" t="s">
        <v>1841</v>
      </c>
    </row>
    <row r="440" spans="1:4" ht="12.75">
      <c r="A440" s="343">
        <v>7110100220</v>
      </c>
      <c r="B440" s="343" t="s">
        <v>2330</v>
      </c>
      <c r="C440" s="343" t="s">
        <v>1917</v>
      </c>
      <c r="D440" s="343" t="s">
        <v>3347</v>
      </c>
    </row>
    <row r="441" spans="1:4" ht="12.75">
      <c r="A441" s="343">
        <v>7110100230</v>
      </c>
      <c r="B441" s="343" t="s">
        <v>2331</v>
      </c>
      <c r="C441" s="343" t="s">
        <v>1917</v>
      </c>
      <c r="D441" s="343" t="s">
        <v>3376</v>
      </c>
    </row>
    <row r="442" spans="1:4" ht="12.75">
      <c r="A442" s="343">
        <v>7110100240</v>
      </c>
      <c r="B442" s="343" t="s">
        <v>2332</v>
      </c>
      <c r="C442" s="343" t="s">
        <v>1927</v>
      </c>
      <c r="D442" s="343" t="s">
        <v>3931</v>
      </c>
    </row>
    <row r="443" spans="1:4" ht="12.75">
      <c r="A443" s="343">
        <v>7110100250</v>
      </c>
      <c r="B443" s="343" t="s">
        <v>2333</v>
      </c>
      <c r="C443" s="343" t="s">
        <v>1917</v>
      </c>
      <c r="D443" s="343" t="s">
        <v>3932</v>
      </c>
    </row>
    <row r="444" spans="1:4" ht="12.75">
      <c r="A444" s="343">
        <v>7110100280</v>
      </c>
      <c r="B444" s="343" t="s">
        <v>2334</v>
      </c>
      <c r="C444" s="343" t="s">
        <v>1917</v>
      </c>
      <c r="D444" s="343" t="s">
        <v>3933</v>
      </c>
    </row>
    <row r="445" spans="1:4" ht="12.75">
      <c r="A445" s="343">
        <v>7110100290</v>
      </c>
      <c r="B445" s="343" t="s">
        <v>2335</v>
      </c>
      <c r="C445" s="343" t="s">
        <v>1917</v>
      </c>
      <c r="D445" s="343" t="s">
        <v>3501</v>
      </c>
    </row>
    <row r="446" spans="1:4" ht="25.5">
      <c r="A446" s="306" t="s">
        <v>1023</v>
      </c>
      <c r="B446"/>
      <c r="C446"/>
      <c r="D446"/>
    </row>
    <row r="447" spans="1:4" ht="12.75">
      <c r="A447" s="343">
        <v>7120100010</v>
      </c>
      <c r="B447" s="343" t="s">
        <v>2336</v>
      </c>
      <c r="C447" s="343" t="s">
        <v>1917</v>
      </c>
      <c r="D447" s="343" t="s">
        <v>3934</v>
      </c>
    </row>
    <row r="448" spans="1:4" ht="12.75">
      <c r="A448" s="343">
        <v>7120100020</v>
      </c>
      <c r="B448" s="343" t="s">
        <v>2337</v>
      </c>
      <c r="C448" s="343" t="s">
        <v>1917</v>
      </c>
      <c r="D448" s="343" t="s">
        <v>3935</v>
      </c>
    </row>
    <row r="449" spans="1:4" ht="12.75">
      <c r="A449" s="343">
        <v>7120100030</v>
      </c>
      <c r="B449" s="343" t="s">
        <v>2338</v>
      </c>
      <c r="C449" s="343" t="s">
        <v>1917</v>
      </c>
      <c r="D449" s="343" t="s">
        <v>3936</v>
      </c>
    </row>
    <row r="450" spans="1:4" ht="12.75">
      <c r="A450" s="343">
        <v>7120100040</v>
      </c>
      <c r="B450" s="343" t="s">
        <v>2339</v>
      </c>
      <c r="C450" s="343" t="s">
        <v>1917</v>
      </c>
      <c r="D450" s="343" t="s">
        <v>3937</v>
      </c>
    </row>
    <row r="451" spans="1:4" ht="12.75">
      <c r="A451" s="343">
        <v>7120100050</v>
      </c>
      <c r="B451" s="343" t="s">
        <v>2340</v>
      </c>
      <c r="C451" s="343" t="s">
        <v>1917</v>
      </c>
      <c r="D451" s="343" t="s">
        <v>3938</v>
      </c>
    </row>
    <row r="452" spans="1:4" ht="12.75">
      <c r="A452" s="343">
        <v>7120100060</v>
      </c>
      <c r="B452" s="343" t="s">
        <v>2341</v>
      </c>
      <c r="C452" s="343" t="s">
        <v>1917</v>
      </c>
      <c r="D452" s="343" t="s">
        <v>3939</v>
      </c>
    </row>
    <row r="453" spans="1:4" ht="12.75">
      <c r="A453" s="343">
        <v>7120100070</v>
      </c>
      <c r="B453" s="343" t="s">
        <v>2343</v>
      </c>
      <c r="C453" s="343" t="s">
        <v>1917</v>
      </c>
      <c r="D453" s="343" t="s">
        <v>3940</v>
      </c>
    </row>
    <row r="454" spans="1:4" ht="14.25">
      <c r="A454" s="344" t="s">
        <v>2342</v>
      </c>
      <c r="B454"/>
      <c r="C454"/>
      <c r="D454"/>
    </row>
    <row r="455" spans="1:4" ht="34.5">
      <c r="A455" s="302" t="s">
        <v>3755</v>
      </c>
      <c r="B455" s="306" t="s">
        <v>3756</v>
      </c>
      <c r="C455"/>
      <c r="D455"/>
    </row>
    <row r="456" spans="1:4" ht="27.75">
      <c r="A456" s="307" t="s">
        <v>3757</v>
      </c>
      <c r="B456"/>
      <c r="C456"/>
      <c r="D456"/>
    </row>
    <row r="457" spans="1:4" ht="15">
      <c r="A457" s="307" t="s">
        <v>1971</v>
      </c>
      <c r="B457" s="307" t="s">
        <v>1972</v>
      </c>
      <c r="C457"/>
      <c r="D457"/>
    </row>
    <row r="458" spans="1:4" ht="25.5">
      <c r="A458" s="345" t="s">
        <v>1974</v>
      </c>
      <c r="B458" s="345" t="s">
        <v>1975</v>
      </c>
      <c r="C458" s="345" t="s">
        <v>1976</v>
      </c>
      <c r="D458" s="345" t="s">
        <v>1299</v>
      </c>
    </row>
    <row r="459" spans="1:4" ht="25.5">
      <c r="A459" s="306" t="s">
        <v>1024</v>
      </c>
      <c r="B459"/>
      <c r="C459"/>
      <c r="D459"/>
    </row>
    <row r="460" spans="1:4" ht="12.75">
      <c r="A460" s="343">
        <v>7130100010</v>
      </c>
      <c r="B460" s="343" t="s">
        <v>2344</v>
      </c>
      <c r="C460" s="343" t="s">
        <v>1917</v>
      </c>
      <c r="D460" s="343" t="s">
        <v>3941</v>
      </c>
    </row>
    <row r="461" spans="1:4" ht="12.75">
      <c r="A461" s="343">
        <v>7130100020</v>
      </c>
      <c r="B461" s="343" t="s">
        <v>2345</v>
      </c>
      <c r="C461" s="343" t="s">
        <v>1917</v>
      </c>
      <c r="D461" s="343" t="s">
        <v>3367</v>
      </c>
    </row>
    <row r="462" spans="1:4" ht="12.75">
      <c r="A462" s="343">
        <v>7130100030</v>
      </c>
      <c r="B462" s="343" t="s">
        <v>2346</v>
      </c>
      <c r="C462" s="343" t="s">
        <v>1917</v>
      </c>
      <c r="D462" s="343" t="s">
        <v>1909</v>
      </c>
    </row>
    <row r="463" spans="1:4" ht="12.75">
      <c r="A463" s="343">
        <v>7130100040</v>
      </c>
      <c r="B463" s="343" t="s">
        <v>2347</v>
      </c>
      <c r="C463" s="343" t="s">
        <v>1917</v>
      </c>
      <c r="D463" s="343" t="s">
        <v>3942</v>
      </c>
    </row>
    <row r="464" spans="1:4" ht="12.75">
      <c r="A464" s="343">
        <v>7130100050</v>
      </c>
      <c r="B464" s="343" t="s">
        <v>2349</v>
      </c>
      <c r="C464" s="343" t="s">
        <v>1917</v>
      </c>
      <c r="D464" s="343" t="s">
        <v>3943</v>
      </c>
    </row>
    <row r="465" spans="1:4" ht="12.75">
      <c r="A465" s="343">
        <v>7130100060</v>
      </c>
      <c r="B465" s="343" t="s">
        <v>2350</v>
      </c>
      <c r="C465" s="343" t="s">
        <v>1917</v>
      </c>
      <c r="D465" s="343" t="s">
        <v>3944</v>
      </c>
    </row>
    <row r="466" spans="1:4" ht="12.75">
      <c r="A466" s="343">
        <v>7130100070</v>
      </c>
      <c r="B466" s="343" t="s">
        <v>2351</v>
      </c>
      <c r="C466" s="343" t="s">
        <v>1917</v>
      </c>
      <c r="D466" s="343" t="s">
        <v>3945</v>
      </c>
    </row>
    <row r="467" spans="1:4" ht="12.75">
      <c r="A467" s="343">
        <v>7130100080</v>
      </c>
      <c r="B467" s="343" t="s">
        <v>2352</v>
      </c>
      <c r="C467" s="343" t="s">
        <v>1917</v>
      </c>
      <c r="D467" s="343" t="s">
        <v>3946</v>
      </c>
    </row>
    <row r="468" spans="1:4" ht="12.75">
      <c r="A468" s="343">
        <v>7130100090</v>
      </c>
      <c r="B468" s="343" t="s">
        <v>2353</v>
      </c>
      <c r="C468" s="343" t="s">
        <v>1917</v>
      </c>
      <c r="D468" s="343" t="s">
        <v>3947</v>
      </c>
    </row>
    <row r="469" spans="1:4" ht="12.75">
      <c r="A469" s="343">
        <v>7130100100</v>
      </c>
      <c r="B469" s="343" t="s">
        <v>2354</v>
      </c>
      <c r="C469" s="343" t="s">
        <v>1917</v>
      </c>
      <c r="D469" s="343" t="s">
        <v>3948</v>
      </c>
    </row>
    <row r="470" spans="1:4" ht="12.75">
      <c r="A470" s="343">
        <v>7130100110</v>
      </c>
      <c r="B470" s="343" t="s">
        <v>2355</v>
      </c>
      <c r="C470" s="343" t="s">
        <v>1917</v>
      </c>
      <c r="D470" s="343" t="s">
        <v>3949</v>
      </c>
    </row>
    <row r="471" spans="1:4" ht="12.75">
      <c r="A471" s="343">
        <v>7130100120</v>
      </c>
      <c r="B471" s="343" t="s">
        <v>2356</v>
      </c>
      <c r="C471" s="343" t="s">
        <v>1917</v>
      </c>
      <c r="D471" s="343" t="s">
        <v>1870</v>
      </c>
    </row>
    <row r="472" spans="1:4" ht="12.75">
      <c r="A472" s="343">
        <v>7130100130</v>
      </c>
      <c r="B472" s="343" t="s">
        <v>2357</v>
      </c>
      <c r="C472" s="343" t="s">
        <v>1917</v>
      </c>
      <c r="D472" s="343" t="s">
        <v>3950</v>
      </c>
    </row>
    <row r="473" spans="1:4" ht="12.75">
      <c r="A473" s="343">
        <v>7130100140</v>
      </c>
      <c r="B473" s="343" t="s">
        <v>2358</v>
      </c>
      <c r="C473" s="343" t="s">
        <v>1927</v>
      </c>
      <c r="D473" s="343" t="s">
        <v>3951</v>
      </c>
    </row>
    <row r="474" spans="1:4" ht="12.75">
      <c r="A474" s="343">
        <v>7130100150</v>
      </c>
      <c r="B474" s="343" t="s">
        <v>2359</v>
      </c>
      <c r="C474" s="343" t="s">
        <v>1927</v>
      </c>
      <c r="D474" s="343" t="s">
        <v>1770</v>
      </c>
    </row>
    <row r="475" spans="1:4" ht="38.25">
      <c r="A475" s="306" t="s">
        <v>2394</v>
      </c>
      <c r="B475"/>
      <c r="C475"/>
      <c r="D475"/>
    </row>
    <row r="476" spans="1:4" ht="12.75">
      <c r="A476" s="343">
        <v>7140100010</v>
      </c>
      <c r="B476" s="343" t="s">
        <v>2360</v>
      </c>
      <c r="C476" s="343" t="s">
        <v>1924</v>
      </c>
      <c r="D476" s="343" t="s">
        <v>3952</v>
      </c>
    </row>
    <row r="477" spans="1:4" ht="12.75">
      <c r="A477" s="343">
        <v>7140100020</v>
      </c>
      <c r="B477" s="343" t="s">
        <v>2361</v>
      </c>
      <c r="C477" s="343" t="s">
        <v>1924</v>
      </c>
      <c r="D477" s="343" t="s">
        <v>3953</v>
      </c>
    </row>
    <row r="478" spans="1:4" ht="12.75">
      <c r="A478" s="343">
        <v>7140100030</v>
      </c>
      <c r="B478" s="343" t="s">
        <v>2362</v>
      </c>
      <c r="C478" s="343" t="s">
        <v>1924</v>
      </c>
      <c r="D478" s="343" t="s">
        <v>3954</v>
      </c>
    </row>
    <row r="479" spans="1:4" ht="12.75">
      <c r="A479" s="343">
        <v>7140100040</v>
      </c>
      <c r="B479" s="343" t="s">
        <v>2363</v>
      </c>
      <c r="C479" s="343" t="s">
        <v>1924</v>
      </c>
      <c r="D479" s="343" t="s">
        <v>3955</v>
      </c>
    </row>
    <row r="480" spans="1:4" ht="12.75">
      <c r="A480" s="343">
        <v>7140100050</v>
      </c>
      <c r="B480" s="343" t="s">
        <v>2364</v>
      </c>
      <c r="C480" s="343" t="s">
        <v>1924</v>
      </c>
      <c r="D480" s="343" t="s">
        <v>3956</v>
      </c>
    </row>
    <row r="481" spans="1:4" ht="12.75">
      <c r="A481" s="343">
        <v>7140100060</v>
      </c>
      <c r="B481" s="343" t="s">
        <v>2365</v>
      </c>
      <c r="C481" s="343" t="s">
        <v>1924</v>
      </c>
      <c r="D481" s="343" t="s">
        <v>3957</v>
      </c>
    </row>
    <row r="482" spans="1:4" ht="12.75">
      <c r="A482" s="343">
        <v>7140100070</v>
      </c>
      <c r="B482" s="343" t="s">
        <v>2366</v>
      </c>
      <c r="C482" s="343" t="s">
        <v>1924</v>
      </c>
      <c r="D482" s="343" t="s">
        <v>3958</v>
      </c>
    </row>
    <row r="483" spans="1:4" ht="12.75">
      <c r="A483" s="343">
        <v>7140100080</v>
      </c>
      <c r="B483" s="343" t="s">
        <v>2367</v>
      </c>
      <c r="C483" s="343" t="s">
        <v>1924</v>
      </c>
      <c r="D483" s="343" t="s">
        <v>3959</v>
      </c>
    </row>
    <row r="484" spans="1:4" ht="12.75">
      <c r="A484" s="343">
        <v>7140100090</v>
      </c>
      <c r="B484" s="343" t="s">
        <v>2368</v>
      </c>
      <c r="C484" s="343" t="s">
        <v>1924</v>
      </c>
      <c r="D484" s="343" t="s">
        <v>3960</v>
      </c>
    </row>
    <row r="485" spans="1:4" ht="12.75">
      <c r="A485" s="343">
        <v>7140100100</v>
      </c>
      <c r="B485" s="343" t="s">
        <v>2369</v>
      </c>
      <c r="C485" s="343" t="s">
        <v>1924</v>
      </c>
      <c r="D485" s="343" t="s">
        <v>3961</v>
      </c>
    </row>
    <row r="486" spans="1:4" ht="12.75">
      <c r="A486" s="343">
        <v>7140100110</v>
      </c>
      <c r="B486" s="343" t="s">
        <v>2370</v>
      </c>
      <c r="C486" s="343" t="s">
        <v>1924</v>
      </c>
      <c r="D486" s="343" t="s">
        <v>3962</v>
      </c>
    </row>
    <row r="487" spans="1:4" ht="12.75">
      <c r="A487" s="343">
        <v>7140100120</v>
      </c>
      <c r="B487" s="343" t="s">
        <v>2371</v>
      </c>
      <c r="C487" s="343" t="s">
        <v>1924</v>
      </c>
      <c r="D487" s="343" t="s">
        <v>3441</v>
      </c>
    </row>
    <row r="488" spans="1:4" ht="12.75">
      <c r="A488" s="343">
        <v>7140100130</v>
      </c>
      <c r="B488" s="343" t="s">
        <v>2372</v>
      </c>
      <c r="C488" s="343" t="s">
        <v>1924</v>
      </c>
      <c r="D488" s="343" t="s">
        <v>3963</v>
      </c>
    </row>
    <row r="489" spans="1:4" ht="12.75">
      <c r="A489" s="343">
        <v>7140100140</v>
      </c>
      <c r="B489" s="343" t="s">
        <v>2373</v>
      </c>
      <c r="C489" s="343" t="s">
        <v>1924</v>
      </c>
      <c r="D489" s="343" t="s">
        <v>3964</v>
      </c>
    </row>
    <row r="490" spans="1:4" ht="12.75">
      <c r="A490" s="343">
        <v>7140100150</v>
      </c>
      <c r="B490" s="343" t="s">
        <v>2374</v>
      </c>
      <c r="C490" s="343" t="s">
        <v>1924</v>
      </c>
      <c r="D490" s="343" t="s">
        <v>3965</v>
      </c>
    </row>
    <row r="491" spans="1:4" ht="12.75">
      <c r="A491" s="343">
        <v>7140100160</v>
      </c>
      <c r="B491" s="343" t="s">
        <v>2375</v>
      </c>
      <c r="C491" s="343" t="s">
        <v>1924</v>
      </c>
      <c r="D491" s="343" t="s">
        <v>3966</v>
      </c>
    </row>
    <row r="492" spans="1:4" ht="12.75">
      <c r="A492" s="343">
        <v>7140100170</v>
      </c>
      <c r="B492" s="343" t="s">
        <v>2376</v>
      </c>
      <c r="C492" s="343" t="s">
        <v>1924</v>
      </c>
      <c r="D492" s="343" t="s">
        <v>3967</v>
      </c>
    </row>
    <row r="493" spans="1:4" ht="12.75">
      <c r="A493" s="343">
        <v>7140100180</v>
      </c>
      <c r="B493" s="343" t="s">
        <v>2377</v>
      </c>
      <c r="C493" s="343" t="s">
        <v>1924</v>
      </c>
      <c r="D493" s="343" t="s">
        <v>1876</v>
      </c>
    </row>
    <row r="494" spans="1:4" ht="12.75">
      <c r="A494" s="343">
        <v>7140100190</v>
      </c>
      <c r="B494" s="343" t="s">
        <v>2378</v>
      </c>
      <c r="C494" s="343" t="s">
        <v>1924</v>
      </c>
      <c r="D494" s="343" t="s">
        <v>3968</v>
      </c>
    </row>
    <row r="495" spans="1:4" ht="12.75">
      <c r="A495" s="343">
        <v>7140100200</v>
      </c>
      <c r="B495" s="343" t="s">
        <v>2379</v>
      </c>
      <c r="C495" s="343" t="s">
        <v>1924</v>
      </c>
      <c r="D495" s="343" t="s">
        <v>3969</v>
      </c>
    </row>
    <row r="496" spans="1:4" ht="12.75">
      <c r="A496" s="343">
        <v>7140100210</v>
      </c>
      <c r="B496" s="343" t="s">
        <v>2380</v>
      </c>
      <c r="C496" s="343" t="s">
        <v>1924</v>
      </c>
      <c r="D496" s="343" t="s">
        <v>3969</v>
      </c>
    </row>
    <row r="497" spans="1:4" ht="12.75">
      <c r="A497" s="343">
        <v>7140100220</v>
      </c>
      <c r="B497" s="343" t="s">
        <v>2381</v>
      </c>
      <c r="C497" s="343" t="s">
        <v>1924</v>
      </c>
      <c r="D497" s="343" t="s">
        <v>3478</v>
      </c>
    </row>
    <row r="498" spans="1:4" ht="12.75">
      <c r="A498" s="343">
        <v>7140100230</v>
      </c>
      <c r="B498" s="343" t="s">
        <v>2382</v>
      </c>
      <c r="C498" s="343" t="s">
        <v>1924</v>
      </c>
      <c r="D498" s="343" t="s">
        <v>1899</v>
      </c>
    </row>
    <row r="499" spans="1:4" ht="12.75">
      <c r="A499" s="343">
        <v>7140100240</v>
      </c>
      <c r="B499" s="343" t="s">
        <v>2383</v>
      </c>
      <c r="C499" s="343" t="s">
        <v>1924</v>
      </c>
      <c r="D499" s="343" t="s">
        <v>1868</v>
      </c>
    </row>
    <row r="500" spans="1:4" ht="12.75">
      <c r="A500" s="343">
        <v>7140100250</v>
      </c>
      <c r="B500" s="343" t="s">
        <v>2384</v>
      </c>
      <c r="C500" s="343" t="s">
        <v>1924</v>
      </c>
      <c r="D500" s="343" t="s">
        <v>2539</v>
      </c>
    </row>
    <row r="501" spans="1:4" ht="12.75">
      <c r="A501" s="343">
        <v>7140100260</v>
      </c>
      <c r="B501" s="343" t="s">
        <v>2385</v>
      </c>
      <c r="C501" s="343" t="s">
        <v>1924</v>
      </c>
      <c r="D501" s="343" t="s">
        <v>3970</v>
      </c>
    </row>
    <row r="502" spans="1:4" ht="12.75">
      <c r="A502" s="343">
        <v>7140100270</v>
      </c>
      <c r="B502" s="343" t="s">
        <v>2386</v>
      </c>
      <c r="C502" s="343" t="s">
        <v>1924</v>
      </c>
      <c r="D502" s="343" t="s">
        <v>3971</v>
      </c>
    </row>
    <row r="503" spans="1:4" ht="12.75">
      <c r="A503" s="343">
        <v>7140100280</v>
      </c>
      <c r="B503" s="343" t="s">
        <v>2387</v>
      </c>
      <c r="C503" s="343" t="s">
        <v>1924</v>
      </c>
      <c r="D503" s="343" t="s">
        <v>3972</v>
      </c>
    </row>
    <row r="504" spans="1:4" ht="12.75">
      <c r="A504" s="343">
        <v>7140100290</v>
      </c>
      <c r="B504" s="343" t="s">
        <v>2388</v>
      </c>
      <c r="C504" s="343" t="s">
        <v>1924</v>
      </c>
      <c r="D504" s="343" t="s">
        <v>3973</v>
      </c>
    </row>
    <row r="505" spans="1:4" ht="12.75">
      <c r="A505" s="343">
        <v>7140100300</v>
      </c>
      <c r="B505" s="343" t="s">
        <v>2389</v>
      </c>
      <c r="C505" s="343" t="s">
        <v>1924</v>
      </c>
      <c r="D505" s="343" t="s">
        <v>3974</v>
      </c>
    </row>
    <row r="506" spans="1:4" ht="12.75">
      <c r="A506" s="343">
        <v>7140100310</v>
      </c>
      <c r="B506" s="343" t="s">
        <v>2390</v>
      </c>
      <c r="C506" s="343" t="s">
        <v>1924</v>
      </c>
      <c r="D506" s="343" t="s">
        <v>3975</v>
      </c>
    </row>
    <row r="507" spans="1:4" ht="12.75">
      <c r="A507" s="343">
        <v>7140100320</v>
      </c>
      <c r="B507" s="343" t="s">
        <v>2391</v>
      </c>
      <c r="C507" s="343" t="s">
        <v>1924</v>
      </c>
      <c r="D507" s="343" t="s">
        <v>3976</v>
      </c>
    </row>
    <row r="508" spans="1:4" ht="12.75">
      <c r="A508" s="343">
        <v>7140100330</v>
      </c>
      <c r="B508" s="343" t="s">
        <v>2392</v>
      </c>
      <c r="C508" s="343" t="s">
        <v>1924</v>
      </c>
      <c r="D508" s="343" t="s">
        <v>3977</v>
      </c>
    </row>
    <row r="509" spans="1:4" ht="12.75">
      <c r="A509" s="343">
        <v>7140100340</v>
      </c>
      <c r="B509" s="343" t="s">
        <v>2393</v>
      </c>
      <c r="C509" s="343" t="s">
        <v>1924</v>
      </c>
      <c r="D509" s="343" t="s">
        <v>3978</v>
      </c>
    </row>
    <row r="510" spans="1:4" ht="12.75">
      <c r="A510" s="343">
        <v>7140100350</v>
      </c>
      <c r="B510" s="343" t="s">
        <v>2396</v>
      </c>
      <c r="C510" s="343" t="s">
        <v>1924</v>
      </c>
      <c r="D510" s="343" t="s">
        <v>3979</v>
      </c>
    </row>
    <row r="511" spans="1:4" ht="14.25">
      <c r="A511" s="344" t="s">
        <v>2395</v>
      </c>
      <c r="B511"/>
      <c r="C511"/>
      <c r="D511"/>
    </row>
    <row r="512" spans="1:4" ht="34.5">
      <c r="A512" s="302" t="s">
        <v>3755</v>
      </c>
      <c r="B512" s="306" t="s">
        <v>3756</v>
      </c>
      <c r="C512"/>
      <c r="D512"/>
    </row>
    <row r="513" spans="1:4" ht="27.75">
      <c r="A513" s="307" t="s">
        <v>3757</v>
      </c>
      <c r="B513"/>
      <c r="C513"/>
      <c r="D513"/>
    </row>
    <row r="514" spans="1:4" ht="15">
      <c r="A514" s="307" t="s">
        <v>1971</v>
      </c>
      <c r="B514" s="307" t="s">
        <v>1972</v>
      </c>
      <c r="C514"/>
      <c r="D514"/>
    </row>
    <row r="515" spans="1:4" ht="25.5">
      <c r="A515" s="345" t="s">
        <v>1974</v>
      </c>
      <c r="B515" s="345" t="s">
        <v>1975</v>
      </c>
      <c r="C515" s="345" t="s">
        <v>1976</v>
      </c>
      <c r="D515" s="345" t="s">
        <v>1299</v>
      </c>
    </row>
    <row r="516" spans="1:4" ht="12.75">
      <c r="A516" s="343">
        <v>7140100360</v>
      </c>
      <c r="B516" s="343" t="s">
        <v>2397</v>
      </c>
      <c r="C516" s="343" t="s">
        <v>1924</v>
      </c>
      <c r="D516" s="343" t="s">
        <v>3980</v>
      </c>
    </row>
    <row r="517" spans="1:4" ht="12.75">
      <c r="A517" s="343">
        <v>7140100370</v>
      </c>
      <c r="B517" s="343" t="s">
        <v>2398</v>
      </c>
      <c r="C517" s="343" t="s">
        <v>1924</v>
      </c>
      <c r="D517" s="343" t="s">
        <v>3981</v>
      </c>
    </row>
    <row r="518" spans="1:4" ht="12.75">
      <c r="A518" s="343">
        <v>7140100380</v>
      </c>
      <c r="B518" s="343" t="s">
        <v>2399</v>
      </c>
      <c r="C518" s="343" t="s">
        <v>1924</v>
      </c>
      <c r="D518" s="343" t="s">
        <v>3982</v>
      </c>
    </row>
    <row r="519" spans="1:4" ht="12.75">
      <c r="A519" s="343">
        <v>7140100390</v>
      </c>
      <c r="B519" s="343" t="s">
        <v>2400</v>
      </c>
      <c r="C519" s="343" t="s">
        <v>1924</v>
      </c>
      <c r="D519" s="343" t="s">
        <v>1754</v>
      </c>
    </row>
    <row r="520" spans="1:4" ht="12.75">
      <c r="A520" s="343">
        <v>7140100400</v>
      </c>
      <c r="B520" s="343" t="s">
        <v>2401</v>
      </c>
      <c r="C520" s="343" t="s">
        <v>1924</v>
      </c>
      <c r="D520" s="343" t="s">
        <v>3466</v>
      </c>
    </row>
    <row r="521" spans="1:4" ht="12.75">
      <c r="A521" s="343">
        <v>7140100410</v>
      </c>
      <c r="B521" s="343" t="s">
        <v>2402</v>
      </c>
      <c r="C521" s="343" t="s">
        <v>1924</v>
      </c>
      <c r="D521" s="343" t="s">
        <v>3983</v>
      </c>
    </row>
    <row r="522" spans="1:4" ht="12.75">
      <c r="A522" s="343">
        <v>7140100420</v>
      </c>
      <c r="B522" s="343" t="s">
        <v>2403</v>
      </c>
      <c r="C522" s="343" t="s">
        <v>1924</v>
      </c>
      <c r="D522" s="343" t="s">
        <v>3984</v>
      </c>
    </row>
    <row r="523" spans="1:4" ht="12.75">
      <c r="A523" s="343">
        <v>7140100430</v>
      </c>
      <c r="B523" s="343" t="s">
        <v>2404</v>
      </c>
      <c r="C523" s="343" t="s">
        <v>1927</v>
      </c>
      <c r="D523" s="343" t="s">
        <v>1892</v>
      </c>
    </row>
    <row r="524" spans="1:4" ht="12.75">
      <c r="A524" s="343">
        <v>7140100440</v>
      </c>
      <c r="B524" s="343" t="s">
        <v>2405</v>
      </c>
      <c r="C524" s="343" t="s">
        <v>1927</v>
      </c>
      <c r="D524" s="343" t="s">
        <v>3985</v>
      </c>
    </row>
    <row r="525" spans="1:4" ht="12.75">
      <c r="A525" s="343">
        <v>7140100450</v>
      </c>
      <c r="B525" s="343" t="s">
        <v>2406</v>
      </c>
      <c r="C525" s="343" t="s">
        <v>1927</v>
      </c>
      <c r="D525" s="343" t="s">
        <v>3986</v>
      </c>
    </row>
    <row r="526" spans="1:4" ht="12.75">
      <c r="A526" s="343">
        <v>7140100460</v>
      </c>
      <c r="B526" s="343" t="s">
        <v>2407</v>
      </c>
      <c r="C526" s="343" t="s">
        <v>1927</v>
      </c>
      <c r="D526" s="343" t="s">
        <v>3987</v>
      </c>
    </row>
    <row r="527" spans="1:4" ht="12.75">
      <c r="A527" s="343">
        <v>7140100470</v>
      </c>
      <c r="B527" s="343" t="s">
        <v>2408</v>
      </c>
      <c r="C527" s="343" t="s">
        <v>1927</v>
      </c>
      <c r="D527" s="343" t="s">
        <v>3380</v>
      </c>
    </row>
    <row r="528" spans="1:4" ht="12.75">
      <c r="A528" s="343">
        <v>7140100480</v>
      </c>
      <c r="B528" s="343" t="s">
        <v>2409</v>
      </c>
      <c r="C528" s="343" t="s">
        <v>1927</v>
      </c>
      <c r="D528" s="343" t="s">
        <v>3988</v>
      </c>
    </row>
    <row r="529" spans="1:4" ht="12.75">
      <c r="A529" s="343">
        <v>7140100490</v>
      </c>
      <c r="B529" s="343" t="s">
        <v>2410</v>
      </c>
      <c r="C529" s="343" t="s">
        <v>1927</v>
      </c>
      <c r="D529" s="343" t="s">
        <v>1875</v>
      </c>
    </row>
    <row r="530" spans="1:4" ht="12.75">
      <c r="A530" s="343">
        <v>7140100500</v>
      </c>
      <c r="B530" s="343" t="s">
        <v>2411</v>
      </c>
      <c r="C530" s="343" t="s">
        <v>1927</v>
      </c>
      <c r="D530" s="343" t="s">
        <v>3396</v>
      </c>
    </row>
    <row r="531" spans="1:4" ht="12.75">
      <c r="A531" s="343">
        <v>7140100510</v>
      </c>
      <c r="B531" s="343" t="s">
        <v>2412</v>
      </c>
      <c r="C531" s="343" t="s">
        <v>1927</v>
      </c>
      <c r="D531" s="343" t="s">
        <v>3989</v>
      </c>
    </row>
    <row r="532" spans="1:4" ht="12.75">
      <c r="A532" s="343">
        <v>7140100520</v>
      </c>
      <c r="B532" s="343" t="s">
        <v>2413</v>
      </c>
      <c r="C532" s="343" t="s">
        <v>1924</v>
      </c>
      <c r="D532" s="343" t="s">
        <v>3788</v>
      </c>
    </row>
    <row r="533" spans="1:4" ht="51">
      <c r="A533" s="306" t="s">
        <v>2447</v>
      </c>
      <c r="B533"/>
      <c r="C533"/>
      <c r="D533"/>
    </row>
    <row r="534" spans="1:4" ht="12.75">
      <c r="A534" s="343">
        <v>7150100010</v>
      </c>
      <c r="B534" s="343" t="s">
        <v>2414</v>
      </c>
      <c r="C534" s="343" t="s">
        <v>1924</v>
      </c>
      <c r="D534" s="343" t="s">
        <v>3990</v>
      </c>
    </row>
    <row r="535" spans="1:4" ht="12.75">
      <c r="A535" s="343">
        <v>7150100020</v>
      </c>
      <c r="B535" s="343" t="s">
        <v>2415</v>
      </c>
      <c r="C535" s="343" t="s">
        <v>1924</v>
      </c>
      <c r="D535" s="343" t="s">
        <v>3991</v>
      </c>
    </row>
    <row r="536" spans="1:4" ht="12.75">
      <c r="A536" s="343">
        <v>7150100030</v>
      </c>
      <c r="B536" s="343" t="s">
        <v>2416</v>
      </c>
      <c r="C536" s="343" t="s">
        <v>1924</v>
      </c>
      <c r="D536" s="343" t="s">
        <v>3505</v>
      </c>
    </row>
    <row r="537" spans="1:4" ht="12.75">
      <c r="A537" s="343">
        <v>7150100040</v>
      </c>
      <c r="B537" s="343" t="s">
        <v>2417</v>
      </c>
      <c r="C537" s="343" t="s">
        <v>1924</v>
      </c>
      <c r="D537" s="343" t="s">
        <v>3341</v>
      </c>
    </row>
    <row r="538" spans="1:4" ht="12.75">
      <c r="A538" s="343">
        <v>7150100050</v>
      </c>
      <c r="B538" s="343" t="s">
        <v>2418</v>
      </c>
      <c r="C538" s="343" t="s">
        <v>1924</v>
      </c>
      <c r="D538" s="343" t="s">
        <v>3992</v>
      </c>
    </row>
    <row r="539" spans="1:4" ht="12.75">
      <c r="A539" s="343">
        <v>7150100060</v>
      </c>
      <c r="B539" s="343" t="s">
        <v>2419</v>
      </c>
      <c r="C539" s="343" t="s">
        <v>1924</v>
      </c>
      <c r="D539" s="343" t="s">
        <v>3313</v>
      </c>
    </row>
    <row r="540" spans="1:4" ht="12.75">
      <c r="A540" s="343">
        <v>7150100070</v>
      </c>
      <c r="B540" s="343" t="s">
        <v>2420</v>
      </c>
      <c r="C540" s="343" t="s">
        <v>1924</v>
      </c>
      <c r="D540" s="343" t="s">
        <v>3993</v>
      </c>
    </row>
    <row r="541" spans="1:4" ht="12.75">
      <c r="A541" s="343">
        <v>7150100080</v>
      </c>
      <c r="B541" s="343" t="s">
        <v>2421</v>
      </c>
      <c r="C541" s="343" t="s">
        <v>1924</v>
      </c>
      <c r="D541" s="343" t="s">
        <v>3994</v>
      </c>
    </row>
    <row r="542" spans="1:4" ht="12.75">
      <c r="A542" s="343">
        <v>7150100090</v>
      </c>
      <c r="B542" s="343" t="s">
        <v>2422</v>
      </c>
      <c r="C542" s="343" t="s">
        <v>1924</v>
      </c>
      <c r="D542" s="343" t="s">
        <v>3995</v>
      </c>
    </row>
    <row r="543" spans="1:4" ht="12.75">
      <c r="A543" s="343">
        <v>7150100100</v>
      </c>
      <c r="B543" s="343" t="s">
        <v>2423</v>
      </c>
      <c r="C543" s="343" t="s">
        <v>1924</v>
      </c>
      <c r="D543" s="343" t="s">
        <v>3996</v>
      </c>
    </row>
    <row r="544" spans="1:4" ht="12.75">
      <c r="A544" s="343">
        <v>7150100110</v>
      </c>
      <c r="B544" s="343" t="s">
        <v>2424</v>
      </c>
      <c r="C544" s="343" t="s">
        <v>1924</v>
      </c>
      <c r="D544" s="343" t="s">
        <v>3993</v>
      </c>
    </row>
    <row r="545" spans="1:4" ht="12.75">
      <c r="A545" s="343">
        <v>7150100120</v>
      </c>
      <c r="B545" s="343" t="s">
        <v>2425</v>
      </c>
      <c r="C545" s="343" t="s">
        <v>1924</v>
      </c>
      <c r="D545" s="343" t="s">
        <v>3997</v>
      </c>
    </row>
    <row r="546" spans="1:4" ht="12.75">
      <c r="A546" s="343">
        <v>7150100130</v>
      </c>
      <c r="B546" s="343" t="s">
        <v>2426</v>
      </c>
      <c r="C546" s="343" t="s">
        <v>1924</v>
      </c>
      <c r="D546" s="343" t="s">
        <v>3998</v>
      </c>
    </row>
    <row r="547" spans="1:4" ht="12.75">
      <c r="A547" s="343">
        <v>7150100520</v>
      </c>
      <c r="B547" s="343" t="s">
        <v>2427</v>
      </c>
      <c r="C547" s="343" t="s">
        <v>1924</v>
      </c>
      <c r="D547" s="343" t="s">
        <v>3999</v>
      </c>
    </row>
    <row r="548" spans="1:4" ht="12.75">
      <c r="A548" s="343">
        <v>7150100530</v>
      </c>
      <c r="B548" s="343" t="s">
        <v>2428</v>
      </c>
      <c r="C548" s="343" t="s">
        <v>1924</v>
      </c>
      <c r="D548" s="343" t="s">
        <v>4000</v>
      </c>
    </row>
    <row r="549" spans="1:4" ht="12.75">
      <c r="A549" s="343">
        <v>7150100580</v>
      </c>
      <c r="B549" s="343" t="s">
        <v>2429</v>
      </c>
      <c r="C549" s="343" t="s">
        <v>1924</v>
      </c>
      <c r="D549" s="343" t="s">
        <v>4001</v>
      </c>
    </row>
    <row r="550" spans="1:4" ht="38.25">
      <c r="A550" s="306" t="s">
        <v>2448</v>
      </c>
      <c r="B550"/>
      <c r="C550"/>
      <c r="D550"/>
    </row>
    <row r="551" spans="1:4" ht="12.75">
      <c r="A551" s="343">
        <v>7160100010</v>
      </c>
      <c r="B551" s="343" t="s">
        <v>2430</v>
      </c>
      <c r="C551" s="343" t="s">
        <v>1924</v>
      </c>
      <c r="D551" s="343" t="s">
        <v>4002</v>
      </c>
    </row>
    <row r="552" spans="1:4" ht="12.75">
      <c r="A552" s="343">
        <v>7160100020</v>
      </c>
      <c r="B552" s="343" t="s">
        <v>2431</v>
      </c>
      <c r="C552" s="343" t="s">
        <v>1924</v>
      </c>
      <c r="D552" s="343" t="s">
        <v>4003</v>
      </c>
    </row>
    <row r="553" spans="1:4" ht="12.75">
      <c r="A553" s="343">
        <v>7160100030</v>
      </c>
      <c r="B553" s="343" t="s">
        <v>2432</v>
      </c>
      <c r="C553" s="343" t="s">
        <v>1924</v>
      </c>
      <c r="D553" s="343" t="s">
        <v>4004</v>
      </c>
    </row>
    <row r="554" spans="1:4" ht="12.75">
      <c r="A554" s="343">
        <v>7160100040</v>
      </c>
      <c r="B554" s="343" t="s">
        <v>2433</v>
      </c>
      <c r="C554" s="343" t="s">
        <v>1924</v>
      </c>
      <c r="D554" s="343" t="s">
        <v>4005</v>
      </c>
    </row>
    <row r="555" spans="1:4" ht="12.75">
      <c r="A555" s="343">
        <v>7160100050</v>
      </c>
      <c r="B555" s="343" t="s">
        <v>2435</v>
      </c>
      <c r="C555" s="343" t="s">
        <v>1924</v>
      </c>
      <c r="D555" s="343" t="s">
        <v>4006</v>
      </c>
    </row>
    <row r="556" spans="1:4" ht="12.75">
      <c r="A556" s="343">
        <v>7160100060</v>
      </c>
      <c r="B556" s="343" t="s">
        <v>2436</v>
      </c>
      <c r="C556" s="343" t="s">
        <v>1924</v>
      </c>
      <c r="D556" s="343" t="s">
        <v>4007</v>
      </c>
    </row>
    <row r="557" spans="1:4" ht="12.75">
      <c r="A557" s="343">
        <v>7160100070</v>
      </c>
      <c r="B557" s="343" t="s">
        <v>2437</v>
      </c>
      <c r="C557" s="343" t="s">
        <v>1924</v>
      </c>
      <c r="D557" s="343" t="s">
        <v>4008</v>
      </c>
    </row>
    <row r="558" spans="1:4" ht="12.75">
      <c r="A558" s="343">
        <v>7160100080</v>
      </c>
      <c r="B558" s="343" t="s">
        <v>2438</v>
      </c>
      <c r="C558" s="343" t="s">
        <v>1924</v>
      </c>
      <c r="D558" s="343" t="s">
        <v>4009</v>
      </c>
    </row>
    <row r="559" spans="1:4" ht="12.75">
      <c r="A559" s="343">
        <v>7160100090</v>
      </c>
      <c r="B559" s="343" t="s">
        <v>2439</v>
      </c>
      <c r="C559" s="343" t="s">
        <v>1924</v>
      </c>
      <c r="D559" s="343" t="s">
        <v>4010</v>
      </c>
    </row>
    <row r="560" spans="1:4" ht="12.75">
      <c r="A560" s="343">
        <v>7160100100</v>
      </c>
      <c r="B560" s="343" t="s">
        <v>2440</v>
      </c>
      <c r="C560" s="343" t="s">
        <v>1924</v>
      </c>
      <c r="D560" s="343" t="s">
        <v>4011</v>
      </c>
    </row>
    <row r="561" spans="1:4" ht="12.75">
      <c r="A561" s="343">
        <v>7160100110</v>
      </c>
      <c r="B561" s="343" t="s">
        <v>2441</v>
      </c>
      <c r="C561" s="343" t="s">
        <v>1924</v>
      </c>
      <c r="D561" s="343" t="s">
        <v>4012</v>
      </c>
    </row>
    <row r="562" spans="1:4" ht="12.75">
      <c r="A562" s="343">
        <v>7160100120</v>
      </c>
      <c r="B562" s="343" t="s">
        <v>2442</v>
      </c>
      <c r="C562" s="343" t="s">
        <v>1924</v>
      </c>
      <c r="D562" s="343" t="s">
        <v>4013</v>
      </c>
    </row>
    <row r="563" spans="1:4" ht="12.75">
      <c r="A563" s="343">
        <v>7160100130</v>
      </c>
      <c r="B563" s="343" t="s">
        <v>2443</v>
      </c>
      <c r="C563" s="343" t="s">
        <v>1924</v>
      </c>
      <c r="D563" s="343" t="s">
        <v>4014</v>
      </c>
    </row>
    <row r="564" spans="1:4" ht="12.75">
      <c r="A564" s="343">
        <v>7160100140</v>
      </c>
      <c r="B564" s="343" t="s">
        <v>2444</v>
      </c>
      <c r="C564" s="343" t="s">
        <v>1924</v>
      </c>
      <c r="D564" s="343" t="s">
        <v>4015</v>
      </c>
    </row>
    <row r="565" spans="1:4" ht="12.75">
      <c r="A565" s="343">
        <v>7160100150</v>
      </c>
      <c r="B565" s="343" t="s">
        <v>2445</v>
      </c>
      <c r="C565" s="343" t="s">
        <v>1924</v>
      </c>
      <c r="D565" s="343" t="s">
        <v>4016</v>
      </c>
    </row>
    <row r="566" spans="1:4" ht="12.75">
      <c r="A566" s="343">
        <v>7160100160</v>
      </c>
      <c r="B566" s="343" t="s">
        <v>2446</v>
      </c>
      <c r="C566" s="343" t="s">
        <v>1924</v>
      </c>
      <c r="D566" s="343" t="s">
        <v>4017</v>
      </c>
    </row>
    <row r="567" spans="1:4" ht="12.75">
      <c r="A567" s="343">
        <v>7160100180</v>
      </c>
      <c r="B567" s="343" t="s">
        <v>2450</v>
      </c>
      <c r="C567" s="343" t="s">
        <v>2015</v>
      </c>
      <c r="D567" s="343" t="s">
        <v>4018</v>
      </c>
    </row>
    <row r="568" spans="1:4" ht="14.25">
      <c r="A568" s="344" t="s">
        <v>2449</v>
      </c>
      <c r="B568"/>
      <c r="C568"/>
      <c r="D568"/>
    </row>
    <row r="569" spans="1:4" ht="34.5">
      <c r="A569" s="302" t="s">
        <v>3755</v>
      </c>
      <c r="B569" s="306" t="s">
        <v>3756</v>
      </c>
      <c r="C569"/>
      <c r="D569"/>
    </row>
    <row r="570" spans="1:4" ht="27.75">
      <c r="A570" s="307" t="s">
        <v>3757</v>
      </c>
      <c r="B570"/>
      <c r="C570"/>
      <c r="D570"/>
    </row>
    <row r="571" spans="1:4" ht="15">
      <c r="A571" s="307" t="s">
        <v>1971</v>
      </c>
      <c r="B571" s="307" t="s">
        <v>1972</v>
      </c>
      <c r="C571"/>
      <c r="D571"/>
    </row>
    <row r="572" spans="1:4" ht="25.5">
      <c r="A572" s="345" t="s">
        <v>1974</v>
      </c>
      <c r="B572" s="345" t="s">
        <v>1975</v>
      </c>
      <c r="C572" s="345" t="s">
        <v>1976</v>
      </c>
      <c r="D572" s="345" t="s">
        <v>1299</v>
      </c>
    </row>
    <row r="573" spans="1:4" ht="12.75">
      <c r="A573" s="343">
        <v>7160100190</v>
      </c>
      <c r="B573" s="343" t="s">
        <v>2451</v>
      </c>
      <c r="C573" s="343" t="s">
        <v>1917</v>
      </c>
      <c r="D573" s="343" t="s">
        <v>4019</v>
      </c>
    </row>
    <row r="574" spans="1:4" ht="12.75">
      <c r="A574" s="343">
        <v>7160100200</v>
      </c>
      <c r="B574" s="343" t="s">
        <v>2452</v>
      </c>
      <c r="C574" s="343" t="s">
        <v>1917</v>
      </c>
      <c r="D574" s="343" t="s">
        <v>4020</v>
      </c>
    </row>
    <row r="575" spans="1:4" ht="12.75">
      <c r="A575" s="343">
        <v>7160100210</v>
      </c>
      <c r="B575" s="343" t="s">
        <v>2453</v>
      </c>
      <c r="C575" s="343" t="s">
        <v>1917</v>
      </c>
      <c r="D575" s="343" t="s">
        <v>4021</v>
      </c>
    </row>
    <row r="576" spans="1:4" ht="12.75">
      <c r="A576" s="343">
        <v>7160100220</v>
      </c>
      <c r="B576" s="343" t="s">
        <v>2454</v>
      </c>
      <c r="C576" s="343" t="s">
        <v>1917</v>
      </c>
      <c r="D576" s="343" t="s">
        <v>4022</v>
      </c>
    </row>
    <row r="577" spans="1:4" ht="12.75">
      <c r="A577" s="343">
        <v>7160100230</v>
      </c>
      <c r="B577" s="343" t="s">
        <v>2455</v>
      </c>
      <c r="C577" s="343" t="s">
        <v>1917</v>
      </c>
      <c r="D577" s="343" t="s">
        <v>4023</v>
      </c>
    </row>
    <row r="578" spans="1:4" ht="12.75">
      <c r="A578" s="343">
        <v>7160100240</v>
      </c>
      <c r="B578" s="343" t="s">
        <v>2456</v>
      </c>
      <c r="C578" s="343" t="s">
        <v>1917</v>
      </c>
      <c r="D578" s="343" t="s">
        <v>4024</v>
      </c>
    </row>
    <row r="579" spans="1:4" ht="12.75">
      <c r="A579" s="343">
        <v>7160100250</v>
      </c>
      <c r="B579" s="343" t="s">
        <v>2457</v>
      </c>
      <c r="C579" s="343" t="s">
        <v>1917</v>
      </c>
      <c r="D579" s="343" t="s">
        <v>4025</v>
      </c>
    </row>
    <row r="580" spans="1:4" ht="12.75">
      <c r="A580" s="343">
        <v>7160100260</v>
      </c>
      <c r="B580" s="343" t="s">
        <v>2458</v>
      </c>
      <c r="C580" s="343" t="s">
        <v>1917</v>
      </c>
      <c r="D580" s="343" t="s">
        <v>1906</v>
      </c>
    </row>
    <row r="581" spans="1:4" ht="12.75">
      <c r="A581" s="343">
        <v>7160100270</v>
      </c>
      <c r="B581" s="343" t="s">
        <v>2459</v>
      </c>
      <c r="C581" s="343" t="s">
        <v>1917</v>
      </c>
      <c r="D581" s="343" t="s">
        <v>4026</v>
      </c>
    </row>
    <row r="582" spans="1:4" ht="12.75">
      <c r="A582" s="343">
        <v>7160100280</v>
      </c>
      <c r="B582" s="343" t="s">
        <v>2460</v>
      </c>
      <c r="C582" s="343" t="s">
        <v>1917</v>
      </c>
      <c r="D582" s="343" t="s">
        <v>4027</v>
      </c>
    </row>
    <row r="583" spans="1:4" ht="12.75">
      <c r="A583" s="343">
        <v>7160100290</v>
      </c>
      <c r="B583" s="343" t="s">
        <v>2461</v>
      </c>
      <c r="C583" s="343" t="s">
        <v>1917</v>
      </c>
      <c r="D583" s="343" t="s">
        <v>4028</v>
      </c>
    </row>
    <row r="584" spans="1:4" ht="12.75">
      <c r="A584" s="343">
        <v>7160100300</v>
      </c>
      <c r="B584" s="343" t="s">
        <v>2462</v>
      </c>
      <c r="C584" s="343" t="s">
        <v>1917</v>
      </c>
      <c r="D584" s="343" t="s">
        <v>4029</v>
      </c>
    </row>
    <row r="585" spans="1:4" ht="12.75">
      <c r="A585" s="343">
        <v>7160100310</v>
      </c>
      <c r="B585" s="343" t="s">
        <v>2463</v>
      </c>
      <c r="C585" s="343" t="s">
        <v>1917</v>
      </c>
      <c r="D585" s="343" t="s">
        <v>4030</v>
      </c>
    </row>
    <row r="586" spans="1:4" ht="12.75">
      <c r="A586" s="343">
        <v>7160100320</v>
      </c>
      <c r="B586" s="343" t="s">
        <v>2464</v>
      </c>
      <c r="C586" s="343" t="s">
        <v>1917</v>
      </c>
      <c r="D586" s="343" t="s">
        <v>4031</v>
      </c>
    </row>
    <row r="587" spans="1:4" ht="12.75">
      <c r="A587" s="343">
        <v>7160100330</v>
      </c>
      <c r="B587" s="343" t="s">
        <v>2465</v>
      </c>
      <c r="C587" s="343" t="s">
        <v>1924</v>
      </c>
      <c r="D587" s="343" t="s">
        <v>2434</v>
      </c>
    </row>
    <row r="588" spans="1:4" ht="12.75">
      <c r="A588" s="343">
        <v>7160100340</v>
      </c>
      <c r="B588" s="343" t="s">
        <v>2466</v>
      </c>
      <c r="C588" s="343" t="s">
        <v>1924</v>
      </c>
      <c r="D588" s="343" t="s">
        <v>4032</v>
      </c>
    </row>
    <row r="589" spans="1:4" ht="12.75">
      <c r="A589" s="343">
        <v>7160100350</v>
      </c>
      <c r="B589" s="343" t="s">
        <v>2467</v>
      </c>
      <c r="C589" s="343" t="s">
        <v>1924</v>
      </c>
      <c r="D589" s="343" t="s">
        <v>4033</v>
      </c>
    </row>
    <row r="590" spans="1:4" ht="12.75">
      <c r="A590" s="343">
        <v>7160100360</v>
      </c>
      <c r="B590" s="343" t="s">
        <v>2468</v>
      </c>
      <c r="C590" s="343" t="s">
        <v>1924</v>
      </c>
      <c r="D590" s="343" t="s">
        <v>4034</v>
      </c>
    </row>
    <row r="591" spans="1:4" ht="12.75">
      <c r="A591" s="343">
        <v>7160100370</v>
      </c>
      <c r="B591" s="343" t="s">
        <v>2469</v>
      </c>
      <c r="C591" s="343" t="s">
        <v>1924</v>
      </c>
      <c r="D591" s="343" t="s">
        <v>4035</v>
      </c>
    </row>
    <row r="592" spans="1:4" ht="12.75">
      <c r="A592" s="343">
        <v>7160100380</v>
      </c>
      <c r="B592" s="343" t="s">
        <v>2470</v>
      </c>
      <c r="C592" s="343" t="s">
        <v>1924</v>
      </c>
      <c r="D592" s="343" t="s">
        <v>4036</v>
      </c>
    </row>
    <row r="593" spans="1:4" ht="12.75">
      <c r="A593" s="343">
        <v>7160100390</v>
      </c>
      <c r="B593" s="343" t="s">
        <v>2471</v>
      </c>
      <c r="C593" s="343" t="s">
        <v>1917</v>
      </c>
      <c r="D593" s="343" t="s">
        <v>4037</v>
      </c>
    </row>
    <row r="594" spans="1:4" ht="25.5">
      <c r="A594" s="306" t="s">
        <v>2501</v>
      </c>
      <c r="B594"/>
      <c r="C594"/>
      <c r="D594"/>
    </row>
    <row r="595" spans="1:4" ht="12.75">
      <c r="A595" s="343">
        <v>7170100010</v>
      </c>
      <c r="B595" s="343" t="s">
        <v>2472</v>
      </c>
      <c r="C595" s="343" t="s">
        <v>1927</v>
      </c>
      <c r="D595" s="343" t="s">
        <v>3446</v>
      </c>
    </row>
    <row r="596" spans="1:4" ht="12.75">
      <c r="A596" s="343">
        <v>7170100020</v>
      </c>
      <c r="B596" s="343" t="s">
        <v>2473</v>
      </c>
      <c r="C596" s="343" t="s">
        <v>1927</v>
      </c>
      <c r="D596" s="343" t="s">
        <v>4038</v>
      </c>
    </row>
    <row r="597" spans="1:4" ht="12.75">
      <c r="A597" s="343">
        <v>7170100030</v>
      </c>
      <c r="B597" s="343" t="s">
        <v>2474</v>
      </c>
      <c r="C597" s="343" t="s">
        <v>1927</v>
      </c>
      <c r="D597" s="343" t="s">
        <v>1786</v>
      </c>
    </row>
    <row r="598" spans="1:4" ht="12.75">
      <c r="A598" s="343">
        <v>7170100040</v>
      </c>
      <c r="B598" s="343" t="s">
        <v>2475</v>
      </c>
      <c r="C598" s="343" t="s">
        <v>1927</v>
      </c>
      <c r="D598" s="343" t="s">
        <v>3337</v>
      </c>
    </row>
    <row r="599" spans="1:4" ht="12.75">
      <c r="A599" s="343">
        <v>7170100050</v>
      </c>
      <c r="B599" s="343" t="s">
        <v>2476</v>
      </c>
      <c r="C599" s="343" t="s">
        <v>1927</v>
      </c>
      <c r="D599" s="343" t="s">
        <v>3416</v>
      </c>
    </row>
    <row r="600" spans="1:4" ht="12.75">
      <c r="A600" s="343">
        <v>7170100060</v>
      </c>
      <c r="B600" s="343" t="s">
        <v>2477</v>
      </c>
      <c r="C600" s="343" t="s">
        <v>1927</v>
      </c>
      <c r="D600" s="343" t="s">
        <v>1879</v>
      </c>
    </row>
    <row r="601" spans="1:4" ht="12.75">
      <c r="A601" s="343">
        <v>7170100070</v>
      </c>
      <c r="B601" s="343" t="s">
        <v>2478</v>
      </c>
      <c r="C601" s="343" t="s">
        <v>1927</v>
      </c>
      <c r="D601" s="343" t="s">
        <v>4039</v>
      </c>
    </row>
    <row r="602" spans="1:4" ht="12.75">
      <c r="A602" s="343">
        <v>7170100080</v>
      </c>
      <c r="B602" s="343" t="s">
        <v>2479</v>
      </c>
      <c r="C602" s="343" t="s">
        <v>1927</v>
      </c>
      <c r="D602" s="343" t="s">
        <v>1913</v>
      </c>
    </row>
    <row r="603" spans="1:4" ht="12.75">
      <c r="A603" s="343">
        <v>7170100090</v>
      </c>
      <c r="B603" s="343" t="s">
        <v>2480</v>
      </c>
      <c r="C603" s="343" t="s">
        <v>1927</v>
      </c>
      <c r="D603" s="343" t="s">
        <v>1759</v>
      </c>
    </row>
    <row r="604" spans="1:4" ht="12.75">
      <c r="A604" s="343">
        <v>7170100100</v>
      </c>
      <c r="B604" s="343" t="s">
        <v>2481</v>
      </c>
      <c r="C604" s="343" t="s">
        <v>1927</v>
      </c>
      <c r="D604" s="343" t="s">
        <v>1859</v>
      </c>
    </row>
    <row r="605" spans="1:4" ht="12.75">
      <c r="A605" s="343">
        <v>7170100110</v>
      </c>
      <c r="B605" s="343" t="s">
        <v>2482</v>
      </c>
      <c r="C605" s="343" t="s">
        <v>1927</v>
      </c>
      <c r="D605" s="343" t="s">
        <v>4040</v>
      </c>
    </row>
    <row r="606" spans="1:4" ht="12.75">
      <c r="A606" s="343">
        <v>7170100120</v>
      </c>
      <c r="B606" s="343" t="s">
        <v>2483</v>
      </c>
      <c r="C606" s="343" t="s">
        <v>1927</v>
      </c>
      <c r="D606" s="343" t="s">
        <v>3462</v>
      </c>
    </row>
    <row r="607" spans="1:4" ht="12.75">
      <c r="A607" s="343">
        <v>7170100130</v>
      </c>
      <c r="B607" s="343" t="s">
        <v>2484</v>
      </c>
      <c r="C607" s="343" t="s">
        <v>1927</v>
      </c>
      <c r="D607" s="343" t="s">
        <v>4041</v>
      </c>
    </row>
    <row r="608" spans="1:4" ht="12.75">
      <c r="A608" s="343">
        <v>7170100140</v>
      </c>
      <c r="B608" s="343" t="s">
        <v>2485</v>
      </c>
      <c r="C608" s="343" t="s">
        <v>1927</v>
      </c>
      <c r="D608" s="343" t="s">
        <v>4042</v>
      </c>
    </row>
    <row r="609" spans="1:4" ht="12.75">
      <c r="A609" s="343">
        <v>7170100141</v>
      </c>
      <c r="B609" s="343" t="s">
        <v>2486</v>
      </c>
      <c r="C609" s="343" t="s">
        <v>1927</v>
      </c>
      <c r="D609" s="343" t="s">
        <v>1901</v>
      </c>
    </row>
    <row r="610" spans="1:4" ht="12.75">
      <c r="A610" s="343">
        <v>7170100142</v>
      </c>
      <c r="B610" s="343" t="s">
        <v>2487</v>
      </c>
      <c r="C610" s="343" t="s">
        <v>1927</v>
      </c>
      <c r="D610" s="343" t="s">
        <v>4043</v>
      </c>
    </row>
    <row r="611" spans="1:4" ht="12.75">
      <c r="A611" s="343">
        <v>7170100143</v>
      </c>
      <c r="B611" s="343" t="s">
        <v>2488</v>
      </c>
      <c r="C611" s="343" t="s">
        <v>1927</v>
      </c>
      <c r="D611" s="343" t="s">
        <v>4044</v>
      </c>
    </row>
    <row r="612" spans="1:4" ht="12.75">
      <c r="A612" s="343">
        <v>7170100150</v>
      </c>
      <c r="B612" s="343" t="s">
        <v>2489</v>
      </c>
      <c r="C612" s="343" t="s">
        <v>1927</v>
      </c>
      <c r="D612" s="343" t="s">
        <v>1720</v>
      </c>
    </row>
    <row r="613" spans="1:4" ht="12.75">
      <c r="A613" s="343">
        <v>7170100160</v>
      </c>
      <c r="B613" s="343" t="s">
        <v>2490</v>
      </c>
      <c r="C613" s="343" t="s">
        <v>1927</v>
      </c>
      <c r="D613" s="343" t="s">
        <v>1737</v>
      </c>
    </row>
    <row r="614" spans="1:4" ht="12.75">
      <c r="A614" s="343">
        <v>7170100170</v>
      </c>
      <c r="B614" s="343" t="s">
        <v>2491</v>
      </c>
      <c r="C614" s="343" t="s">
        <v>1927</v>
      </c>
      <c r="D614" s="343" t="s">
        <v>1724</v>
      </c>
    </row>
    <row r="615" spans="1:4" ht="12.75">
      <c r="A615" s="343">
        <v>7170100180</v>
      </c>
      <c r="B615" s="343" t="s">
        <v>2492</v>
      </c>
      <c r="C615" s="343" t="s">
        <v>1927</v>
      </c>
      <c r="D615" s="343" t="s">
        <v>1724</v>
      </c>
    </row>
    <row r="616" spans="1:4" ht="12.75">
      <c r="A616" s="343">
        <v>7170100190</v>
      </c>
      <c r="B616" s="343" t="s">
        <v>2493</v>
      </c>
      <c r="C616" s="343" t="s">
        <v>1927</v>
      </c>
      <c r="D616" s="343" t="s">
        <v>3410</v>
      </c>
    </row>
    <row r="617" spans="1:4" ht="12.75">
      <c r="A617" s="343">
        <v>7170100200</v>
      </c>
      <c r="B617" s="343" t="s">
        <v>2494</v>
      </c>
      <c r="C617" s="343" t="s">
        <v>1927</v>
      </c>
      <c r="D617" s="343" t="s">
        <v>1683</v>
      </c>
    </row>
    <row r="618" spans="1:4" ht="12.75">
      <c r="A618" s="343">
        <v>7170100210</v>
      </c>
      <c r="B618" s="343" t="s">
        <v>2495</v>
      </c>
      <c r="C618" s="343" t="s">
        <v>1927</v>
      </c>
      <c r="D618" s="343" t="s">
        <v>1867</v>
      </c>
    </row>
    <row r="619" spans="1:4" ht="12.75">
      <c r="A619" s="343">
        <v>7170100220</v>
      </c>
      <c r="B619" s="343" t="s">
        <v>2496</v>
      </c>
      <c r="C619" s="343" t="s">
        <v>1927</v>
      </c>
      <c r="D619" s="343" t="s">
        <v>3364</v>
      </c>
    </row>
    <row r="620" spans="1:4" ht="12.75">
      <c r="A620" s="343">
        <v>7170100230</v>
      </c>
      <c r="B620" s="343" t="s">
        <v>2497</v>
      </c>
      <c r="C620" s="343" t="s">
        <v>1927</v>
      </c>
      <c r="D620" s="343" t="s">
        <v>1849</v>
      </c>
    </row>
    <row r="621" spans="1:4" ht="12.75">
      <c r="A621" s="343">
        <v>7170100240</v>
      </c>
      <c r="B621" s="343" t="s">
        <v>2498</v>
      </c>
      <c r="C621" s="343" t="s">
        <v>1927</v>
      </c>
      <c r="D621" s="343" t="s">
        <v>3488</v>
      </c>
    </row>
    <row r="622" spans="1:4" ht="12.75">
      <c r="A622" s="343">
        <v>7170100250</v>
      </c>
      <c r="B622" s="343" t="s">
        <v>2499</v>
      </c>
      <c r="C622" s="343" t="s">
        <v>1927</v>
      </c>
      <c r="D622" s="343" t="s">
        <v>4045</v>
      </c>
    </row>
    <row r="623" spans="1:4" ht="12.75">
      <c r="A623" s="343">
        <v>7170100260</v>
      </c>
      <c r="B623" s="343" t="s">
        <v>2500</v>
      </c>
      <c r="C623" s="343" t="s">
        <v>1927</v>
      </c>
      <c r="D623" s="343" t="s">
        <v>3445</v>
      </c>
    </row>
    <row r="624" spans="1:4" ht="12.75">
      <c r="A624" s="343">
        <v>7170100270</v>
      </c>
      <c r="B624" s="343" t="s">
        <v>2503</v>
      </c>
      <c r="C624" s="343" t="s">
        <v>1927</v>
      </c>
      <c r="D624" s="343" t="s">
        <v>3461</v>
      </c>
    </row>
    <row r="625" spans="1:4" ht="14.25">
      <c r="A625" s="344" t="s">
        <v>2502</v>
      </c>
      <c r="B625"/>
      <c r="C625"/>
      <c r="D625"/>
    </row>
    <row r="626" spans="1:4" ht="34.5">
      <c r="A626" s="302" t="s">
        <v>3755</v>
      </c>
      <c r="B626" s="306" t="s">
        <v>3756</v>
      </c>
      <c r="C626"/>
      <c r="D626"/>
    </row>
    <row r="627" spans="1:4" ht="27.75">
      <c r="A627" s="307" t="s">
        <v>3757</v>
      </c>
      <c r="B627"/>
      <c r="C627"/>
      <c r="D627"/>
    </row>
    <row r="628" spans="1:4" ht="15">
      <c r="A628" s="307" t="s">
        <v>1971</v>
      </c>
      <c r="B628" s="307" t="s">
        <v>1972</v>
      </c>
      <c r="C628"/>
      <c r="D628"/>
    </row>
    <row r="629" spans="1:4" ht="25.5">
      <c r="A629" s="345" t="s">
        <v>1974</v>
      </c>
      <c r="B629" s="345" t="s">
        <v>1975</v>
      </c>
      <c r="C629" s="345" t="s">
        <v>1976</v>
      </c>
      <c r="D629" s="345" t="s">
        <v>1299</v>
      </c>
    </row>
    <row r="630" spans="1:4" ht="12.75">
      <c r="A630" s="343">
        <v>7170100280</v>
      </c>
      <c r="B630" s="343" t="s">
        <v>2504</v>
      </c>
      <c r="C630" s="343" t="s">
        <v>1927</v>
      </c>
      <c r="D630" s="343" t="s">
        <v>1854</v>
      </c>
    </row>
    <row r="631" spans="1:4" ht="12.75">
      <c r="A631" s="343">
        <v>7170100290</v>
      </c>
      <c r="B631" s="343" t="s">
        <v>2505</v>
      </c>
      <c r="C631" s="343" t="s">
        <v>1927</v>
      </c>
      <c r="D631" s="343" t="s">
        <v>3450</v>
      </c>
    </row>
    <row r="632" spans="1:4" ht="12.75">
      <c r="A632" s="343">
        <v>7170100300</v>
      </c>
      <c r="B632" s="343" t="s">
        <v>2506</v>
      </c>
      <c r="C632" s="343" t="s">
        <v>1927</v>
      </c>
      <c r="D632" s="343" t="s">
        <v>3425</v>
      </c>
    </row>
    <row r="633" spans="1:4" ht="12.75">
      <c r="A633" s="343">
        <v>7170100310</v>
      </c>
      <c r="B633" s="343" t="s">
        <v>2507</v>
      </c>
      <c r="C633" s="343" t="s">
        <v>1927</v>
      </c>
      <c r="D633" s="343" t="s">
        <v>3468</v>
      </c>
    </row>
    <row r="634" spans="1:4" ht="12.75">
      <c r="A634" s="343">
        <v>7170100320</v>
      </c>
      <c r="B634" s="343" t="s">
        <v>2508</v>
      </c>
      <c r="C634" s="343" t="s">
        <v>1927</v>
      </c>
      <c r="D634" s="343" t="s">
        <v>3379</v>
      </c>
    </row>
    <row r="635" spans="1:4" ht="12.75">
      <c r="A635" s="343">
        <v>7170100330</v>
      </c>
      <c r="B635" s="343" t="s">
        <v>2509</v>
      </c>
      <c r="C635" s="343" t="s">
        <v>1927</v>
      </c>
      <c r="D635" s="343" t="s">
        <v>3434</v>
      </c>
    </row>
    <row r="636" spans="1:4" ht="12.75">
      <c r="A636" s="343">
        <v>7170100340</v>
      </c>
      <c r="B636" s="343" t="s">
        <v>2510</v>
      </c>
      <c r="C636" s="343" t="s">
        <v>1927</v>
      </c>
      <c r="D636" s="343" t="s">
        <v>1720</v>
      </c>
    </row>
    <row r="637" spans="1:4" ht="12.75">
      <c r="A637" s="343">
        <v>7170100350</v>
      </c>
      <c r="B637" s="343" t="s">
        <v>2511</v>
      </c>
      <c r="C637" s="343" t="s">
        <v>1927</v>
      </c>
      <c r="D637" s="343" t="s">
        <v>1761</v>
      </c>
    </row>
    <row r="638" spans="1:4" ht="12.75">
      <c r="A638" s="343">
        <v>7170100360</v>
      </c>
      <c r="B638" s="343" t="s">
        <v>2512</v>
      </c>
      <c r="C638" s="343" t="s">
        <v>1927</v>
      </c>
      <c r="D638" s="343" t="s">
        <v>1724</v>
      </c>
    </row>
    <row r="639" spans="1:4" ht="12.75">
      <c r="A639" s="343">
        <v>7170100370</v>
      </c>
      <c r="B639" s="343" t="s">
        <v>2513</v>
      </c>
      <c r="C639" s="343" t="s">
        <v>1927</v>
      </c>
      <c r="D639" s="343" t="s">
        <v>1716</v>
      </c>
    </row>
    <row r="640" spans="1:4" ht="12.75">
      <c r="A640" s="343">
        <v>7170100380</v>
      </c>
      <c r="B640" s="343" t="s">
        <v>2514</v>
      </c>
      <c r="C640" s="343" t="s">
        <v>1927</v>
      </c>
      <c r="D640" s="343" t="s">
        <v>1784</v>
      </c>
    </row>
    <row r="641" spans="1:4" ht="12.75">
      <c r="A641" s="343">
        <v>7170100390</v>
      </c>
      <c r="B641" s="343" t="s">
        <v>2515</v>
      </c>
      <c r="C641" s="343" t="s">
        <v>1927</v>
      </c>
      <c r="D641" s="343" t="s">
        <v>1740</v>
      </c>
    </row>
    <row r="642" spans="1:4" ht="12.75">
      <c r="A642" s="343">
        <v>7170100400</v>
      </c>
      <c r="B642" s="343" t="s">
        <v>2516</v>
      </c>
      <c r="C642" s="343" t="s">
        <v>1927</v>
      </c>
      <c r="D642" s="343" t="s">
        <v>1761</v>
      </c>
    </row>
    <row r="643" spans="1:4" ht="12.75">
      <c r="A643" s="343">
        <v>7170100410</v>
      </c>
      <c r="B643" s="343" t="s">
        <v>2517</v>
      </c>
      <c r="C643" s="343" t="s">
        <v>1927</v>
      </c>
      <c r="D643" s="343" t="s">
        <v>1724</v>
      </c>
    </row>
    <row r="644" spans="1:4" ht="12.75">
      <c r="A644" s="343">
        <v>7170100420</v>
      </c>
      <c r="B644" s="343" t="s">
        <v>2518</v>
      </c>
      <c r="C644" s="343" t="s">
        <v>1927</v>
      </c>
      <c r="D644" s="343" t="s">
        <v>1700</v>
      </c>
    </row>
    <row r="645" spans="1:4" ht="12.75">
      <c r="A645" s="343">
        <v>7170100430</v>
      </c>
      <c r="B645" s="343" t="s">
        <v>2519</v>
      </c>
      <c r="C645" s="343" t="s">
        <v>1927</v>
      </c>
      <c r="D645" s="343" t="s">
        <v>1822</v>
      </c>
    </row>
    <row r="646" spans="1:4" ht="12.75">
      <c r="A646" s="343">
        <v>7170100440</v>
      </c>
      <c r="B646" s="343" t="s">
        <v>2520</v>
      </c>
      <c r="C646" s="343" t="s">
        <v>1927</v>
      </c>
      <c r="D646" s="343" t="s">
        <v>3417</v>
      </c>
    </row>
    <row r="647" spans="1:4" ht="12.75">
      <c r="A647" s="343">
        <v>7170100450</v>
      </c>
      <c r="B647" s="343" t="s">
        <v>2521</v>
      </c>
      <c r="C647" s="343" t="s">
        <v>1927</v>
      </c>
      <c r="D647" s="343" t="s">
        <v>3312</v>
      </c>
    </row>
    <row r="648" spans="1:4" ht="12.75">
      <c r="A648" s="343">
        <v>7170100460</v>
      </c>
      <c r="B648" s="343" t="s">
        <v>2522</v>
      </c>
      <c r="C648" s="343" t="s">
        <v>1927</v>
      </c>
      <c r="D648" s="343" t="s">
        <v>1693</v>
      </c>
    </row>
    <row r="649" spans="1:4" ht="12.75">
      <c r="A649" s="343">
        <v>7170100470</v>
      </c>
      <c r="B649" s="343" t="s">
        <v>2523</v>
      </c>
      <c r="C649" s="343" t="s">
        <v>1927</v>
      </c>
      <c r="D649" s="343" t="s">
        <v>3316</v>
      </c>
    </row>
    <row r="650" spans="1:4" ht="12.75">
      <c r="A650" s="343">
        <v>7170100480</v>
      </c>
      <c r="B650" s="343" t="s">
        <v>2524</v>
      </c>
      <c r="C650" s="343" t="s">
        <v>1927</v>
      </c>
      <c r="D650" s="343" t="s">
        <v>1749</v>
      </c>
    </row>
    <row r="651" spans="1:4" ht="12.75">
      <c r="A651" s="343">
        <v>7170100490</v>
      </c>
      <c r="B651" s="343" t="s">
        <v>2525</v>
      </c>
      <c r="C651" s="343" t="s">
        <v>1927</v>
      </c>
      <c r="D651" s="343" t="s">
        <v>1720</v>
      </c>
    </row>
    <row r="652" spans="1:4" ht="12.75">
      <c r="A652" s="343">
        <v>7170100500</v>
      </c>
      <c r="B652" s="343" t="s">
        <v>2526</v>
      </c>
      <c r="C652" s="343" t="s">
        <v>1927</v>
      </c>
      <c r="D652" s="343" t="s">
        <v>1737</v>
      </c>
    </row>
    <row r="653" spans="1:4" ht="12.75">
      <c r="A653" s="343">
        <v>7170100510</v>
      </c>
      <c r="B653" s="343" t="s">
        <v>2527</v>
      </c>
      <c r="C653" s="343" t="s">
        <v>1927</v>
      </c>
      <c r="D653" s="343" t="s">
        <v>1785</v>
      </c>
    </row>
    <row r="654" spans="1:4" ht="12.75">
      <c r="A654" s="343">
        <v>7170100520</v>
      </c>
      <c r="B654" s="343" t="s">
        <v>2528</v>
      </c>
      <c r="C654" s="343" t="s">
        <v>1927</v>
      </c>
      <c r="D654" s="343" t="s">
        <v>1724</v>
      </c>
    </row>
    <row r="655" spans="1:4" ht="12.75">
      <c r="A655" s="343">
        <v>7170100530</v>
      </c>
      <c r="B655" s="343" t="s">
        <v>2529</v>
      </c>
      <c r="C655" s="343" t="s">
        <v>1927</v>
      </c>
      <c r="D655" s="343" t="s">
        <v>1761</v>
      </c>
    </row>
    <row r="656" spans="1:4" ht="12.75">
      <c r="A656" s="343">
        <v>7170100540</v>
      </c>
      <c r="B656" s="343" t="s">
        <v>2530</v>
      </c>
      <c r="C656" s="343" t="s">
        <v>1927</v>
      </c>
      <c r="D656" s="343" t="s">
        <v>1724</v>
      </c>
    </row>
    <row r="657" spans="1:4" ht="12.75">
      <c r="A657" s="343">
        <v>7170100550</v>
      </c>
      <c r="B657" s="343" t="s">
        <v>2531</v>
      </c>
      <c r="C657" s="343" t="s">
        <v>1927</v>
      </c>
      <c r="D657" s="343" t="s">
        <v>1858</v>
      </c>
    </row>
    <row r="658" spans="1:4" ht="12.75">
      <c r="A658" s="343">
        <v>7170100560</v>
      </c>
      <c r="B658" s="343" t="s">
        <v>2532</v>
      </c>
      <c r="C658" s="343" t="s">
        <v>1927</v>
      </c>
      <c r="D658" s="343" t="s">
        <v>3429</v>
      </c>
    </row>
    <row r="659" spans="1:4" ht="12.75">
      <c r="A659" s="343">
        <v>7170100570</v>
      </c>
      <c r="B659" s="343" t="s">
        <v>2533</v>
      </c>
      <c r="C659" s="343" t="s">
        <v>1927</v>
      </c>
      <c r="D659" s="343" t="s">
        <v>3489</v>
      </c>
    </row>
    <row r="660" spans="1:4" ht="12.75">
      <c r="A660" s="343">
        <v>7170100580</v>
      </c>
      <c r="B660" s="343" t="s">
        <v>2534</v>
      </c>
      <c r="C660" s="343" t="s">
        <v>1927</v>
      </c>
      <c r="D660" s="343" t="s">
        <v>1730</v>
      </c>
    </row>
    <row r="661" spans="1:4" ht="12.75">
      <c r="A661" s="343">
        <v>7170100590</v>
      </c>
      <c r="B661" s="343" t="s">
        <v>2535</v>
      </c>
      <c r="C661" s="343" t="s">
        <v>1927</v>
      </c>
      <c r="D661" s="343" t="s">
        <v>1883</v>
      </c>
    </row>
    <row r="662" spans="1:4" ht="12.75">
      <c r="A662" s="343">
        <v>7170100600</v>
      </c>
      <c r="B662" s="343" t="s">
        <v>2536</v>
      </c>
      <c r="C662" s="343" t="s">
        <v>1927</v>
      </c>
      <c r="D662" s="343" t="s">
        <v>4046</v>
      </c>
    </row>
    <row r="663" spans="1:4" ht="12.75">
      <c r="A663" s="343">
        <v>7170100610</v>
      </c>
      <c r="B663" s="343" t="s">
        <v>2537</v>
      </c>
      <c r="C663" s="343" t="s">
        <v>1927</v>
      </c>
      <c r="D663" s="343" t="s">
        <v>3355</v>
      </c>
    </row>
    <row r="664" spans="1:4" ht="12.75">
      <c r="A664" s="343">
        <v>7170100620</v>
      </c>
      <c r="B664" s="343" t="s">
        <v>2538</v>
      </c>
      <c r="C664" s="343" t="s">
        <v>1927</v>
      </c>
      <c r="D664" s="343" t="s">
        <v>4047</v>
      </c>
    </row>
    <row r="665" spans="1:4" ht="12.75">
      <c r="A665" s="343">
        <v>7170100630</v>
      </c>
      <c r="B665" s="343" t="s">
        <v>2540</v>
      </c>
      <c r="C665" s="343" t="s">
        <v>1927</v>
      </c>
      <c r="D665" s="343" t="s">
        <v>4048</v>
      </c>
    </row>
    <row r="666" spans="1:4" ht="12.75">
      <c r="A666" s="343">
        <v>7170100640</v>
      </c>
      <c r="B666" s="343" t="s">
        <v>2541</v>
      </c>
      <c r="C666" s="343" t="s">
        <v>1927</v>
      </c>
      <c r="D666" s="343" t="s">
        <v>4049</v>
      </c>
    </row>
    <row r="667" spans="1:4" ht="12.75">
      <c r="A667" s="343">
        <v>7170100650</v>
      </c>
      <c r="B667" s="343" t="s">
        <v>2542</v>
      </c>
      <c r="C667" s="343" t="s">
        <v>1927</v>
      </c>
      <c r="D667" s="343" t="s">
        <v>4050</v>
      </c>
    </row>
    <row r="668" spans="1:4" ht="12.75">
      <c r="A668" s="343">
        <v>7170100660</v>
      </c>
      <c r="B668" s="343" t="s">
        <v>2543</v>
      </c>
      <c r="C668" s="343" t="s">
        <v>1927</v>
      </c>
      <c r="D668" s="343" t="s">
        <v>4051</v>
      </c>
    </row>
    <row r="669" spans="1:4" ht="12.75">
      <c r="A669" s="343">
        <v>7170100670</v>
      </c>
      <c r="B669" s="343" t="s">
        <v>2544</v>
      </c>
      <c r="C669" s="343" t="s">
        <v>1927</v>
      </c>
      <c r="D669" s="343" t="s">
        <v>4052</v>
      </c>
    </row>
    <row r="670" spans="1:4" ht="12.75">
      <c r="A670" s="343">
        <v>7170100680</v>
      </c>
      <c r="B670" s="343" t="s">
        <v>2545</v>
      </c>
      <c r="C670" s="343" t="s">
        <v>1927</v>
      </c>
      <c r="D670" s="343" t="s">
        <v>4053</v>
      </c>
    </row>
    <row r="671" spans="1:4" ht="12.75">
      <c r="A671" s="343">
        <v>7170100690</v>
      </c>
      <c r="B671" s="343" t="s">
        <v>2546</v>
      </c>
      <c r="C671" s="343" t="s">
        <v>1927</v>
      </c>
      <c r="D671" s="343" t="s">
        <v>4054</v>
      </c>
    </row>
    <row r="672" spans="1:4" ht="12.75">
      <c r="A672" s="343">
        <v>7170100700</v>
      </c>
      <c r="B672" s="343" t="s">
        <v>2547</v>
      </c>
      <c r="C672" s="343" t="s">
        <v>1927</v>
      </c>
      <c r="D672" s="343" t="s">
        <v>4055</v>
      </c>
    </row>
    <row r="673" spans="1:4" ht="12.75">
      <c r="A673" s="343">
        <v>7170100710</v>
      </c>
      <c r="B673" s="343" t="s">
        <v>2548</v>
      </c>
      <c r="C673" s="343" t="s">
        <v>1927</v>
      </c>
      <c r="D673" s="343" t="s">
        <v>3377</v>
      </c>
    </row>
    <row r="674" spans="1:4" ht="12.75">
      <c r="A674" s="343">
        <v>7170100720</v>
      </c>
      <c r="B674" s="343" t="s">
        <v>2549</v>
      </c>
      <c r="C674" s="343" t="s">
        <v>1927</v>
      </c>
      <c r="D674" s="343" t="s">
        <v>4056</v>
      </c>
    </row>
    <row r="675" spans="1:4" ht="12.75">
      <c r="A675" s="343">
        <v>7170100730</v>
      </c>
      <c r="B675" s="343" t="s">
        <v>2550</v>
      </c>
      <c r="C675" s="343" t="s">
        <v>1927</v>
      </c>
      <c r="D675" s="343" t="s">
        <v>1852</v>
      </c>
    </row>
    <row r="676" spans="1:4" ht="12.75">
      <c r="A676" s="343">
        <v>7170100740</v>
      </c>
      <c r="B676" s="343" t="s">
        <v>2551</v>
      </c>
      <c r="C676" s="343" t="s">
        <v>1927</v>
      </c>
      <c r="D676" s="343" t="s">
        <v>1757</v>
      </c>
    </row>
    <row r="677" spans="1:4" ht="12.75">
      <c r="A677" s="343">
        <v>7170100750</v>
      </c>
      <c r="B677" s="343" t="s">
        <v>2552</v>
      </c>
      <c r="C677" s="343" t="s">
        <v>1927</v>
      </c>
      <c r="D677" s="343" t="s">
        <v>3453</v>
      </c>
    </row>
    <row r="678" spans="1:4" ht="12.75">
      <c r="A678" s="343">
        <v>7170100760</v>
      </c>
      <c r="B678" s="343" t="s">
        <v>2553</v>
      </c>
      <c r="C678" s="343" t="s">
        <v>1927</v>
      </c>
      <c r="D678" s="343" t="s">
        <v>4057</v>
      </c>
    </row>
    <row r="679" spans="1:4" ht="12.75">
      <c r="A679" s="343">
        <v>7170100770</v>
      </c>
      <c r="B679" s="343" t="s">
        <v>2554</v>
      </c>
      <c r="C679" s="343" t="s">
        <v>1927</v>
      </c>
      <c r="D679" s="343" t="s">
        <v>4058</v>
      </c>
    </row>
    <row r="680" spans="1:4" ht="12.75">
      <c r="A680" s="343">
        <v>7170100780</v>
      </c>
      <c r="B680" s="343" t="s">
        <v>2555</v>
      </c>
      <c r="C680" s="343" t="s">
        <v>1927</v>
      </c>
      <c r="D680" s="343" t="s">
        <v>4059</v>
      </c>
    </row>
    <row r="681" spans="1:4" ht="25.5">
      <c r="A681" s="306" t="s">
        <v>2602</v>
      </c>
      <c r="B681"/>
      <c r="C681"/>
      <c r="D681"/>
    </row>
    <row r="682" spans="1:4" ht="14.25">
      <c r="A682" s="344" t="s">
        <v>2556</v>
      </c>
      <c r="B682"/>
      <c r="C682"/>
      <c r="D682"/>
    </row>
    <row r="683" spans="1:4" ht="34.5">
      <c r="A683" s="302" t="s">
        <v>3755</v>
      </c>
      <c r="B683" s="306" t="s">
        <v>3756</v>
      </c>
      <c r="C683"/>
      <c r="D683"/>
    </row>
    <row r="684" spans="1:4" ht="27.75">
      <c r="A684" s="307" t="s">
        <v>3757</v>
      </c>
      <c r="B684"/>
      <c r="C684"/>
      <c r="D684"/>
    </row>
    <row r="685" spans="1:4" ht="15">
      <c r="A685" s="307" t="s">
        <v>1971</v>
      </c>
      <c r="B685" s="307" t="s">
        <v>1972</v>
      </c>
      <c r="C685"/>
      <c r="D685"/>
    </row>
    <row r="686" spans="1:4" ht="25.5">
      <c r="A686" s="345" t="s">
        <v>1974</v>
      </c>
      <c r="B686" s="345" t="s">
        <v>1975</v>
      </c>
      <c r="C686" s="345" t="s">
        <v>1976</v>
      </c>
      <c r="D686" s="345" t="s">
        <v>1299</v>
      </c>
    </row>
    <row r="687" spans="1:4" ht="12.75">
      <c r="A687" s="343">
        <v>7180100010</v>
      </c>
      <c r="B687" s="343" t="s">
        <v>2557</v>
      </c>
      <c r="C687" s="343" t="s">
        <v>1983</v>
      </c>
      <c r="D687" s="343" t="s">
        <v>3401</v>
      </c>
    </row>
    <row r="688" spans="1:4" ht="12.75">
      <c r="A688" s="343">
        <v>7180100020</v>
      </c>
      <c r="B688" s="343" t="s">
        <v>2558</v>
      </c>
      <c r="C688" s="343" t="s">
        <v>1983</v>
      </c>
      <c r="D688" s="343" t="s">
        <v>4060</v>
      </c>
    </row>
    <row r="689" spans="1:4" ht="12.75">
      <c r="A689" s="343">
        <v>7180100030</v>
      </c>
      <c r="B689" s="343" t="s">
        <v>2559</v>
      </c>
      <c r="C689" s="343" t="s">
        <v>1983</v>
      </c>
      <c r="D689" s="343" t="s">
        <v>4061</v>
      </c>
    </row>
    <row r="690" spans="1:4" ht="12.75">
      <c r="A690" s="343">
        <v>7180100040</v>
      </c>
      <c r="B690" s="343" t="s">
        <v>2560</v>
      </c>
      <c r="C690" s="343" t="s">
        <v>1983</v>
      </c>
      <c r="D690" s="343" t="s">
        <v>1834</v>
      </c>
    </row>
    <row r="691" spans="1:4" ht="12.75">
      <c r="A691" s="343">
        <v>7180100050</v>
      </c>
      <c r="B691" s="343" t="s">
        <v>2561</v>
      </c>
      <c r="C691" s="343" t="s">
        <v>1983</v>
      </c>
      <c r="D691" s="343" t="s">
        <v>3403</v>
      </c>
    </row>
    <row r="692" spans="1:4" ht="12.75">
      <c r="A692" s="343">
        <v>7180100060</v>
      </c>
      <c r="B692" s="343" t="s">
        <v>2562</v>
      </c>
      <c r="C692" s="343" t="s">
        <v>1983</v>
      </c>
      <c r="D692" s="343" t="s">
        <v>1851</v>
      </c>
    </row>
    <row r="693" spans="1:4" ht="12.75">
      <c r="A693" s="343">
        <v>7180100070</v>
      </c>
      <c r="B693" s="343" t="s">
        <v>2563</v>
      </c>
      <c r="C693" s="343" t="s">
        <v>1924</v>
      </c>
      <c r="D693" s="343" t="s">
        <v>3509</v>
      </c>
    </row>
    <row r="694" spans="1:4" ht="12.75">
      <c r="A694" s="343">
        <v>7180100080</v>
      </c>
      <c r="B694" s="343" t="s">
        <v>2564</v>
      </c>
      <c r="C694" s="343" t="s">
        <v>1924</v>
      </c>
      <c r="D694" s="343" t="s">
        <v>4062</v>
      </c>
    </row>
    <row r="695" spans="1:4" ht="12.75">
      <c r="A695" s="343">
        <v>7180100090</v>
      </c>
      <c r="B695" s="343" t="s">
        <v>2565</v>
      </c>
      <c r="C695" s="343" t="s">
        <v>1924</v>
      </c>
      <c r="D695" s="343" t="s">
        <v>4063</v>
      </c>
    </row>
    <row r="696" spans="1:4" ht="12.75">
      <c r="A696" s="343">
        <v>7180100100</v>
      </c>
      <c r="B696" s="343" t="s">
        <v>2566</v>
      </c>
      <c r="C696" s="343" t="s">
        <v>1924</v>
      </c>
      <c r="D696" s="343" t="s">
        <v>4064</v>
      </c>
    </row>
    <row r="697" spans="1:4" ht="12.75">
      <c r="A697" s="343">
        <v>7180100110</v>
      </c>
      <c r="B697" s="343" t="s">
        <v>2567</v>
      </c>
      <c r="C697" s="343" t="s">
        <v>1924</v>
      </c>
      <c r="D697" s="343" t="s">
        <v>3507</v>
      </c>
    </row>
    <row r="698" spans="1:4" ht="12.75">
      <c r="A698" s="343">
        <v>7180100120</v>
      </c>
      <c r="B698" s="343" t="s">
        <v>2568</v>
      </c>
      <c r="C698" s="343" t="s">
        <v>1924</v>
      </c>
      <c r="D698" s="343" t="s">
        <v>4065</v>
      </c>
    </row>
    <row r="699" spans="1:4" ht="12.75">
      <c r="A699" s="343">
        <v>7180100130</v>
      </c>
      <c r="B699" s="343" t="s">
        <v>2569</v>
      </c>
      <c r="C699" s="343" t="s">
        <v>1924</v>
      </c>
      <c r="D699" s="343" t="s">
        <v>4066</v>
      </c>
    </row>
    <row r="700" spans="1:4" ht="12.75">
      <c r="A700" s="343">
        <v>7180100140</v>
      </c>
      <c r="B700" s="343" t="s">
        <v>2570</v>
      </c>
      <c r="C700" s="343" t="s">
        <v>1924</v>
      </c>
      <c r="D700" s="343" t="s">
        <v>4067</v>
      </c>
    </row>
    <row r="701" spans="1:4" ht="25.5">
      <c r="A701" s="306" t="s">
        <v>2603</v>
      </c>
      <c r="B701"/>
      <c r="C701"/>
      <c r="D701"/>
    </row>
    <row r="702" spans="1:4" ht="12.75">
      <c r="A702" s="343">
        <v>7190100010</v>
      </c>
      <c r="B702" s="343" t="s">
        <v>2571</v>
      </c>
      <c r="C702" s="343" t="s">
        <v>1924</v>
      </c>
      <c r="D702" s="343" t="s">
        <v>4068</v>
      </c>
    </row>
    <row r="703" spans="1:4" ht="12.75">
      <c r="A703" s="343">
        <v>7190100020</v>
      </c>
      <c r="B703" s="343" t="s">
        <v>2572</v>
      </c>
      <c r="C703" s="343" t="s">
        <v>1924</v>
      </c>
      <c r="D703" s="343" t="s">
        <v>4069</v>
      </c>
    </row>
    <row r="704" spans="1:4" ht="12.75">
      <c r="A704" s="343">
        <v>7190100030</v>
      </c>
      <c r="B704" s="343" t="s">
        <v>2573</v>
      </c>
      <c r="C704" s="343" t="s">
        <v>1924</v>
      </c>
      <c r="D704" s="343" t="s">
        <v>4070</v>
      </c>
    </row>
    <row r="705" spans="1:4" ht="12.75">
      <c r="A705" s="343">
        <v>7190100040</v>
      </c>
      <c r="B705" s="343" t="s">
        <v>2574</v>
      </c>
      <c r="C705" s="343" t="s">
        <v>1924</v>
      </c>
      <c r="D705" s="343" t="s">
        <v>4071</v>
      </c>
    </row>
    <row r="706" spans="1:4" ht="12.75">
      <c r="A706" s="343">
        <v>7190100050</v>
      </c>
      <c r="B706" s="343" t="s">
        <v>2575</v>
      </c>
      <c r="C706" s="343" t="s">
        <v>1924</v>
      </c>
      <c r="D706" s="343" t="s">
        <v>4072</v>
      </c>
    </row>
    <row r="707" spans="1:4" ht="12.75">
      <c r="A707" s="343">
        <v>7190100060</v>
      </c>
      <c r="B707" s="343" t="s">
        <v>2576</v>
      </c>
      <c r="C707" s="343" t="s">
        <v>1924</v>
      </c>
      <c r="D707" s="343" t="s">
        <v>4073</v>
      </c>
    </row>
    <row r="708" spans="1:4" ht="12.75">
      <c r="A708" s="343">
        <v>7190100070</v>
      </c>
      <c r="B708" s="343" t="s">
        <v>2577</v>
      </c>
      <c r="C708" s="343" t="s">
        <v>1924</v>
      </c>
      <c r="D708" s="343" t="s">
        <v>4074</v>
      </c>
    </row>
    <row r="709" spans="1:4" ht="12.75">
      <c r="A709" s="343">
        <v>7190100080</v>
      </c>
      <c r="B709" s="343" t="s">
        <v>2578</v>
      </c>
      <c r="C709" s="343" t="s">
        <v>1924</v>
      </c>
      <c r="D709" s="343" t="s">
        <v>4075</v>
      </c>
    </row>
    <row r="710" spans="1:4" ht="12.75">
      <c r="A710" s="343">
        <v>7190100090</v>
      </c>
      <c r="B710" s="343" t="s">
        <v>2579</v>
      </c>
      <c r="C710" s="343" t="s">
        <v>1924</v>
      </c>
      <c r="D710" s="343" t="s">
        <v>4076</v>
      </c>
    </row>
    <row r="711" spans="1:4" ht="12.75">
      <c r="A711" s="343">
        <v>7190100100</v>
      </c>
      <c r="B711" s="343" t="s">
        <v>2580</v>
      </c>
      <c r="C711" s="343" t="s">
        <v>1924</v>
      </c>
      <c r="D711" s="343" t="s">
        <v>4077</v>
      </c>
    </row>
    <row r="712" spans="1:4" ht="12.75">
      <c r="A712" s="343">
        <v>7190100110</v>
      </c>
      <c r="B712" s="343" t="s">
        <v>2581</v>
      </c>
      <c r="C712" s="343" t="s">
        <v>1924</v>
      </c>
      <c r="D712" s="343" t="s">
        <v>4078</v>
      </c>
    </row>
    <row r="713" spans="1:4" ht="12.75">
      <c r="A713" s="343">
        <v>7190100120</v>
      </c>
      <c r="B713" s="343" t="s">
        <v>2582</v>
      </c>
      <c r="C713" s="343" t="s">
        <v>1924</v>
      </c>
      <c r="D713" s="343" t="s">
        <v>4079</v>
      </c>
    </row>
    <row r="714" spans="1:4" ht="12.75">
      <c r="A714" s="343">
        <v>7190100130</v>
      </c>
      <c r="B714" s="343" t="s">
        <v>2583</v>
      </c>
      <c r="C714" s="343" t="s">
        <v>1924</v>
      </c>
      <c r="D714" s="343" t="s">
        <v>4080</v>
      </c>
    </row>
    <row r="715" spans="1:4" ht="12.75">
      <c r="A715" s="343">
        <v>7190100140</v>
      </c>
      <c r="B715" s="343" t="s">
        <v>2584</v>
      </c>
      <c r="C715" s="343" t="s">
        <v>1924</v>
      </c>
      <c r="D715" s="343" t="s">
        <v>4081</v>
      </c>
    </row>
    <row r="716" spans="1:4" ht="12.75">
      <c r="A716" s="343">
        <v>7190100150</v>
      </c>
      <c r="B716" s="343" t="s">
        <v>2585</v>
      </c>
      <c r="C716" s="343" t="s">
        <v>1924</v>
      </c>
      <c r="D716" s="343" t="s">
        <v>4082</v>
      </c>
    </row>
    <row r="717" spans="1:4" ht="25.5">
      <c r="A717" s="306" t="s">
        <v>2604</v>
      </c>
      <c r="B717"/>
      <c r="C717"/>
      <c r="D717"/>
    </row>
    <row r="718" spans="1:4" ht="12.75">
      <c r="A718" s="343">
        <v>7200100010</v>
      </c>
      <c r="B718" s="343" t="s">
        <v>2586</v>
      </c>
      <c r="C718" s="343" t="s">
        <v>1924</v>
      </c>
      <c r="D718" s="343" t="s">
        <v>4083</v>
      </c>
    </row>
    <row r="719" spans="1:4" ht="12.75">
      <c r="A719" s="343">
        <v>7200100020</v>
      </c>
      <c r="B719" s="343" t="s">
        <v>2587</v>
      </c>
      <c r="C719" s="343" t="s">
        <v>1924</v>
      </c>
      <c r="D719" s="343" t="s">
        <v>4084</v>
      </c>
    </row>
    <row r="720" spans="1:4" ht="12.75">
      <c r="A720" s="343">
        <v>7200100030</v>
      </c>
      <c r="B720" s="343" t="s">
        <v>2588</v>
      </c>
      <c r="C720" s="343" t="s">
        <v>1924</v>
      </c>
      <c r="D720" s="343" t="s">
        <v>4085</v>
      </c>
    </row>
    <row r="721" spans="1:4" ht="12.75">
      <c r="A721" s="343">
        <v>7200100040</v>
      </c>
      <c r="B721" s="343" t="s">
        <v>2589</v>
      </c>
      <c r="C721" s="343" t="s">
        <v>1924</v>
      </c>
      <c r="D721" s="343" t="s">
        <v>4086</v>
      </c>
    </row>
    <row r="722" spans="1:4" ht="12.75">
      <c r="A722" s="343">
        <v>7200100050</v>
      </c>
      <c r="B722" s="343" t="s">
        <v>2590</v>
      </c>
      <c r="C722" s="343" t="s">
        <v>1924</v>
      </c>
      <c r="D722" s="343" t="s">
        <v>4087</v>
      </c>
    </row>
    <row r="723" spans="1:4" ht="12.75">
      <c r="A723" s="343">
        <v>7200100060</v>
      </c>
      <c r="B723" s="343" t="s">
        <v>2591</v>
      </c>
      <c r="C723" s="343" t="s">
        <v>1924</v>
      </c>
      <c r="D723" s="343" t="s">
        <v>4088</v>
      </c>
    </row>
    <row r="724" spans="1:4" ht="12.75">
      <c r="A724" s="343">
        <v>7200100070</v>
      </c>
      <c r="B724" s="343" t="s">
        <v>2592</v>
      </c>
      <c r="C724" s="343" t="s">
        <v>1924</v>
      </c>
      <c r="D724" s="343" t="s">
        <v>4089</v>
      </c>
    </row>
    <row r="725" spans="1:4" ht="12.75">
      <c r="A725" s="343">
        <v>7200100080</v>
      </c>
      <c r="B725" s="343" t="s">
        <v>2593</v>
      </c>
      <c r="C725" s="343" t="s">
        <v>1924</v>
      </c>
      <c r="D725" s="343" t="s">
        <v>4090</v>
      </c>
    </row>
    <row r="726" spans="1:4" ht="12.75">
      <c r="A726" s="343">
        <v>7200100090</v>
      </c>
      <c r="B726" s="343" t="s">
        <v>2594</v>
      </c>
      <c r="C726" s="343" t="s">
        <v>1924</v>
      </c>
      <c r="D726" s="343" t="s">
        <v>4091</v>
      </c>
    </row>
    <row r="727" spans="1:4" ht="12.75">
      <c r="A727" s="343">
        <v>7200100100</v>
      </c>
      <c r="B727" s="343" t="s">
        <v>2595</v>
      </c>
      <c r="C727" s="343" t="s">
        <v>1924</v>
      </c>
      <c r="D727" s="343" t="s">
        <v>4092</v>
      </c>
    </row>
    <row r="728" spans="1:4" ht="12.75">
      <c r="A728" s="343">
        <v>7200100110</v>
      </c>
      <c r="B728" s="343" t="s">
        <v>2596</v>
      </c>
      <c r="C728" s="343" t="s">
        <v>1924</v>
      </c>
      <c r="D728" s="343" t="s">
        <v>4093</v>
      </c>
    </row>
    <row r="729" spans="1:4" ht="12.75">
      <c r="A729" s="343">
        <v>7200100120</v>
      </c>
      <c r="B729" s="343" t="s">
        <v>2597</v>
      </c>
      <c r="C729" s="343" t="s">
        <v>1924</v>
      </c>
      <c r="D729" s="343" t="s">
        <v>4094</v>
      </c>
    </row>
    <row r="730" spans="1:4" ht="12.75">
      <c r="A730" s="343">
        <v>7200100130</v>
      </c>
      <c r="B730" s="343" t="s">
        <v>2598</v>
      </c>
      <c r="C730" s="343" t="s">
        <v>1924</v>
      </c>
      <c r="D730" s="343" t="s">
        <v>4095</v>
      </c>
    </row>
    <row r="731" spans="1:4" ht="12.75">
      <c r="A731" s="343">
        <v>7200100140</v>
      </c>
      <c r="B731" s="343" t="s">
        <v>2599</v>
      </c>
      <c r="C731" s="343" t="s">
        <v>1924</v>
      </c>
      <c r="D731" s="343" t="s">
        <v>4096</v>
      </c>
    </row>
    <row r="732" spans="1:4" ht="12.75">
      <c r="A732" s="343">
        <v>7200100150</v>
      </c>
      <c r="B732" s="343" t="s">
        <v>2600</v>
      </c>
      <c r="C732" s="343" t="s">
        <v>1924</v>
      </c>
      <c r="D732" s="343" t="s">
        <v>4097</v>
      </c>
    </row>
    <row r="733" spans="1:4" ht="12.75">
      <c r="A733" s="343">
        <v>7200100160</v>
      </c>
      <c r="B733" s="343" t="s">
        <v>2601</v>
      </c>
      <c r="C733" s="343" t="s">
        <v>1924</v>
      </c>
      <c r="D733" s="343" t="s">
        <v>4098</v>
      </c>
    </row>
    <row r="734" spans="1:4" ht="12.75">
      <c r="A734" s="343">
        <v>7200100171</v>
      </c>
      <c r="B734" s="343" t="s">
        <v>4099</v>
      </c>
      <c r="C734" s="343" t="s">
        <v>1924</v>
      </c>
      <c r="D734" s="343" t="s">
        <v>4100</v>
      </c>
    </row>
    <row r="735" spans="1:4" ht="12.75">
      <c r="A735" s="343">
        <v>7200100191</v>
      </c>
      <c r="B735" s="343" t="s">
        <v>4101</v>
      </c>
      <c r="C735" s="343" t="s">
        <v>1924</v>
      </c>
      <c r="D735" s="343" t="s">
        <v>4102</v>
      </c>
    </row>
    <row r="736" spans="1:4" ht="12.75">
      <c r="A736" s="343">
        <v>7200100205</v>
      </c>
      <c r="B736" s="343" t="s">
        <v>4103</v>
      </c>
      <c r="C736" s="343" t="s">
        <v>1924</v>
      </c>
      <c r="D736" s="343" t="s">
        <v>4104</v>
      </c>
    </row>
    <row r="737" spans="1:4" ht="12.75">
      <c r="A737" s="343">
        <v>7200100211</v>
      </c>
      <c r="B737" s="343" t="s">
        <v>4105</v>
      </c>
      <c r="C737" s="343" t="s">
        <v>1924</v>
      </c>
      <c r="D737" s="343" t="s">
        <v>4106</v>
      </c>
    </row>
    <row r="738" spans="1:4" ht="12.75">
      <c r="A738" s="343">
        <v>7200100340</v>
      </c>
      <c r="B738" s="343" t="s">
        <v>2607</v>
      </c>
      <c r="C738" s="343" t="s">
        <v>1924</v>
      </c>
      <c r="D738" s="343" t="s">
        <v>4107</v>
      </c>
    </row>
    <row r="739" spans="1:4" ht="14.25">
      <c r="A739" s="344" t="s">
        <v>2605</v>
      </c>
      <c r="B739"/>
      <c r="C739"/>
      <c r="D739"/>
    </row>
    <row r="740" spans="1:4" ht="34.5">
      <c r="A740" s="302" t="s">
        <v>3755</v>
      </c>
      <c r="B740" s="306" t="s">
        <v>3756</v>
      </c>
      <c r="C740"/>
      <c r="D740"/>
    </row>
    <row r="741" spans="1:4" ht="27.75">
      <c r="A741" s="307" t="s">
        <v>3757</v>
      </c>
      <c r="B741"/>
      <c r="C741"/>
      <c r="D741"/>
    </row>
    <row r="742" spans="1:4" ht="15">
      <c r="A742" s="307" t="s">
        <v>1971</v>
      </c>
      <c r="B742" s="307" t="s">
        <v>1972</v>
      </c>
      <c r="C742"/>
      <c r="D742"/>
    </row>
    <row r="743" spans="1:4" ht="25.5">
      <c r="A743" s="345" t="s">
        <v>1974</v>
      </c>
      <c r="B743" s="345" t="s">
        <v>1975</v>
      </c>
      <c r="C743" s="345" t="s">
        <v>1976</v>
      </c>
      <c r="D743" s="345" t="s">
        <v>1299</v>
      </c>
    </row>
    <row r="744" spans="1:4" ht="12.75">
      <c r="A744" s="343">
        <v>7200100350</v>
      </c>
      <c r="B744" s="343" t="s">
        <v>2608</v>
      </c>
      <c r="C744" s="343" t="s">
        <v>1924</v>
      </c>
      <c r="D744" s="343" t="s">
        <v>3405</v>
      </c>
    </row>
    <row r="745" spans="1:4" ht="12.75">
      <c r="A745" s="343">
        <v>7200100360</v>
      </c>
      <c r="B745" s="343" t="s">
        <v>2609</v>
      </c>
      <c r="C745" s="343" t="s">
        <v>1924</v>
      </c>
      <c r="D745" s="343" t="s">
        <v>4108</v>
      </c>
    </row>
    <row r="746" spans="1:4" ht="12.75">
      <c r="A746" s="343">
        <v>7200100370</v>
      </c>
      <c r="B746" s="343" t="s">
        <v>2610</v>
      </c>
      <c r="C746" s="343" t="s">
        <v>1927</v>
      </c>
      <c r="D746" s="343" t="s">
        <v>4109</v>
      </c>
    </row>
    <row r="747" spans="1:4" ht="12.75">
      <c r="A747" s="343">
        <v>7200100375</v>
      </c>
      <c r="B747" s="343" t="s">
        <v>2611</v>
      </c>
      <c r="C747" s="343" t="s">
        <v>1927</v>
      </c>
      <c r="D747" s="343" t="s">
        <v>4110</v>
      </c>
    </row>
    <row r="748" spans="1:4" ht="12.75">
      <c r="A748" s="343">
        <v>7200100380</v>
      </c>
      <c r="B748" s="343" t="s">
        <v>2612</v>
      </c>
      <c r="C748" s="343" t="s">
        <v>1924</v>
      </c>
      <c r="D748" s="343" t="s">
        <v>4111</v>
      </c>
    </row>
    <row r="749" spans="1:4" ht="12.75">
      <c r="A749" s="343">
        <v>7200100390</v>
      </c>
      <c r="B749" s="343" t="s">
        <v>2613</v>
      </c>
      <c r="C749" s="343" t="s">
        <v>1924</v>
      </c>
      <c r="D749" s="343" t="s">
        <v>4112</v>
      </c>
    </row>
    <row r="750" spans="1:4" ht="12.75">
      <c r="A750" s="343">
        <v>7200100400</v>
      </c>
      <c r="B750" s="343" t="s">
        <v>2614</v>
      </c>
      <c r="C750" s="343" t="s">
        <v>1924</v>
      </c>
      <c r="D750" s="343" t="s">
        <v>4113</v>
      </c>
    </row>
    <row r="751" spans="1:4" ht="12.75">
      <c r="A751" s="343">
        <v>7200100410</v>
      </c>
      <c r="B751" s="343" t="s">
        <v>2615</v>
      </c>
      <c r="C751" s="343" t="s">
        <v>1924</v>
      </c>
      <c r="D751" s="343" t="s">
        <v>4114</v>
      </c>
    </row>
    <row r="752" spans="1:4" ht="12.75">
      <c r="A752" s="343">
        <v>7200100420</v>
      </c>
      <c r="B752" s="343" t="s">
        <v>2616</v>
      </c>
      <c r="C752" s="343" t="s">
        <v>1924</v>
      </c>
      <c r="D752" s="343" t="s">
        <v>4115</v>
      </c>
    </row>
    <row r="753" spans="1:4" ht="12.75">
      <c r="A753" s="343">
        <v>7200100430</v>
      </c>
      <c r="B753" s="343" t="s">
        <v>2617</v>
      </c>
      <c r="C753" s="343" t="s">
        <v>1924</v>
      </c>
      <c r="D753" s="343" t="s">
        <v>4116</v>
      </c>
    </row>
    <row r="754" spans="1:4" ht="12.75">
      <c r="A754" s="343">
        <v>7200100440</v>
      </c>
      <c r="B754" s="343" t="s">
        <v>2618</v>
      </c>
      <c r="C754" s="343" t="s">
        <v>1924</v>
      </c>
      <c r="D754" s="343" t="s">
        <v>4117</v>
      </c>
    </row>
    <row r="755" spans="1:4" ht="12.75">
      <c r="A755" s="343">
        <v>7200100450</v>
      </c>
      <c r="B755" s="343" t="s">
        <v>2619</v>
      </c>
      <c r="C755" s="343" t="s">
        <v>1924</v>
      </c>
      <c r="D755" s="343" t="s">
        <v>4118</v>
      </c>
    </row>
    <row r="756" spans="1:4" ht="12.75">
      <c r="A756" s="343">
        <v>7200100460</v>
      </c>
      <c r="B756" s="343" t="s">
        <v>2620</v>
      </c>
      <c r="C756" s="343" t="s">
        <v>1924</v>
      </c>
      <c r="D756" s="343" t="s">
        <v>4119</v>
      </c>
    </row>
    <row r="757" spans="1:4" ht="12.75">
      <c r="A757" s="343">
        <v>7200100470</v>
      </c>
      <c r="B757" s="343" t="s">
        <v>2621</v>
      </c>
      <c r="C757" s="343" t="s">
        <v>1924</v>
      </c>
      <c r="D757" s="343" t="s">
        <v>4120</v>
      </c>
    </row>
    <row r="758" spans="1:4" ht="12.75">
      <c r="A758" s="343">
        <v>7200100480</v>
      </c>
      <c r="B758" s="343" t="s">
        <v>2622</v>
      </c>
      <c r="C758" s="343" t="s">
        <v>1924</v>
      </c>
      <c r="D758" s="343" t="s">
        <v>1877</v>
      </c>
    </row>
    <row r="759" spans="1:4" ht="12.75">
      <c r="A759" s="343">
        <v>7200100490</v>
      </c>
      <c r="B759" s="343" t="s">
        <v>2623</v>
      </c>
      <c r="C759" s="343" t="s">
        <v>1924</v>
      </c>
      <c r="D759" s="343" t="s">
        <v>3303</v>
      </c>
    </row>
    <row r="760" spans="1:4" ht="38.25">
      <c r="A760" s="306" t="s">
        <v>2645</v>
      </c>
      <c r="B760"/>
      <c r="C760"/>
      <c r="D760"/>
    </row>
    <row r="761" spans="1:4" ht="12.75">
      <c r="A761" s="343">
        <v>7210100010</v>
      </c>
      <c r="B761" s="343" t="s">
        <v>2624</v>
      </c>
      <c r="C761" s="343" t="s">
        <v>1917</v>
      </c>
      <c r="D761" s="343" t="s">
        <v>1715</v>
      </c>
    </row>
    <row r="762" spans="1:4" ht="12.75">
      <c r="A762" s="343">
        <v>7210100020</v>
      </c>
      <c r="B762" s="343" t="s">
        <v>2625</v>
      </c>
      <c r="C762" s="343" t="s">
        <v>1917</v>
      </c>
      <c r="D762" s="343" t="s">
        <v>3374</v>
      </c>
    </row>
    <row r="763" spans="1:4" ht="12.75">
      <c r="A763" s="343">
        <v>7210100030</v>
      </c>
      <c r="B763" s="343" t="s">
        <v>2626</v>
      </c>
      <c r="C763" s="343" t="s">
        <v>1917</v>
      </c>
      <c r="D763" s="343" t="s">
        <v>3413</v>
      </c>
    </row>
    <row r="764" spans="1:4" ht="12.75">
      <c r="A764" s="343">
        <v>7210100040</v>
      </c>
      <c r="B764" s="343" t="s">
        <v>2627</v>
      </c>
      <c r="C764" s="343" t="s">
        <v>1917</v>
      </c>
      <c r="D764" s="343" t="s">
        <v>1848</v>
      </c>
    </row>
    <row r="765" spans="1:4" ht="12.75">
      <c r="A765" s="343">
        <v>7210100050</v>
      </c>
      <c r="B765" s="343" t="s">
        <v>2628</v>
      </c>
      <c r="C765" s="343" t="s">
        <v>1917</v>
      </c>
      <c r="D765" s="343" t="s">
        <v>3385</v>
      </c>
    </row>
    <row r="766" spans="1:4" ht="12.75">
      <c r="A766" s="343">
        <v>7210100060</v>
      </c>
      <c r="B766" s="343" t="s">
        <v>2629</v>
      </c>
      <c r="C766" s="343" t="s">
        <v>1917</v>
      </c>
      <c r="D766" s="343" t="s">
        <v>1733</v>
      </c>
    </row>
    <row r="767" spans="1:4" ht="12.75">
      <c r="A767" s="343">
        <v>7210100070</v>
      </c>
      <c r="B767" s="343" t="s">
        <v>2630</v>
      </c>
      <c r="C767" s="343" t="s">
        <v>1917</v>
      </c>
      <c r="D767" s="343" t="s">
        <v>1733</v>
      </c>
    </row>
    <row r="768" spans="1:4" ht="12.75">
      <c r="A768" s="343">
        <v>7210100080</v>
      </c>
      <c r="B768" s="343" t="s">
        <v>2631</v>
      </c>
      <c r="C768" s="343" t="s">
        <v>1917</v>
      </c>
      <c r="D768" s="343" t="s">
        <v>1746</v>
      </c>
    </row>
    <row r="769" spans="1:4" ht="12.75">
      <c r="A769" s="343">
        <v>7210100090</v>
      </c>
      <c r="B769" s="343" t="s">
        <v>2632</v>
      </c>
      <c r="C769" s="343" t="s">
        <v>1917</v>
      </c>
      <c r="D769" s="343" t="s">
        <v>3451</v>
      </c>
    </row>
    <row r="770" spans="1:4" ht="12.75">
      <c r="A770" s="343">
        <v>7210100100</v>
      </c>
      <c r="B770" s="343" t="s">
        <v>2633</v>
      </c>
      <c r="C770" s="343" t="s">
        <v>1917</v>
      </c>
      <c r="D770" s="343" t="s">
        <v>4121</v>
      </c>
    </row>
    <row r="771" spans="1:4" ht="12.75">
      <c r="A771" s="343">
        <v>7210100110</v>
      </c>
      <c r="B771" s="343" t="s">
        <v>2634</v>
      </c>
      <c r="C771" s="343" t="s">
        <v>1927</v>
      </c>
      <c r="D771" s="343" t="s">
        <v>1706</v>
      </c>
    </row>
    <row r="772" spans="1:4" ht="12.75">
      <c r="A772" s="343">
        <v>7210100120</v>
      </c>
      <c r="B772" s="343" t="s">
        <v>2635</v>
      </c>
      <c r="C772" s="343" t="s">
        <v>1927</v>
      </c>
      <c r="D772" s="343" t="s">
        <v>3504</v>
      </c>
    </row>
    <row r="773" spans="1:4" ht="12.75">
      <c r="A773" s="343">
        <v>7210100130</v>
      </c>
      <c r="B773" s="343" t="s">
        <v>2636</v>
      </c>
      <c r="C773" s="343" t="s">
        <v>1917</v>
      </c>
      <c r="D773" s="343" t="s">
        <v>4122</v>
      </c>
    </row>
    <row r="774" spans="1:4" ht="12.75">
      <c r="A774" s="343">
        <v>7210100140</v>
      </c>
      <c r="B774" s="343" t="s">
        <v>2637</v>
      </c>
      <c r="C774" s="343" t="s">
        <v>1917</v>
      </c>
      <c r="D774" s="343" t="s">
        <v>3398</v>
      </c>
    </row>
    <row r="775" spans="1:4" ht="12.75">
      <c r="A775" s="343">
        <v>7210100150</v>
      </c>
      <c r="B775" s="343" t="s">
        <v>2638</v>
      </c>
      <c r="C775" s="343" t="s">
        <v>1917</v>
      </c>
      <c r="D775" s="343" t="s">
        <v>3454</v>
      </c>
    </row>
    <row r="776" spans="1:4" ht="12.75">
      <c r="A776" s="343">
        <v>7210100160</v>
      </c>
      <c r="B776" s="343" t="s">
        <v>2639</v>
      </c>
      <c r="C776" s="343" t="s">
        <v>1917</v>
      </c>
      <c r="D776" s="343" t="s">
        <v>4123</v>
      </c>
    </row>
    <row r="777" spans="1:4" ht="12.75">
      <c r="A777" s="343">
        <v>7210100170</v>
      </c>
      <c r="B777" s="343" t="s">
        <v>2640</v>
      </c>
      <c r="C777" s="343" t="s">
        <v>1917</v>
      </c>
      <c r="D777" s="343" t="s">
        <v>3318</v>
      </c>
    </row>
    <row r="778" spans="1:4" ht="12.75">
      <c r="A778" s="343">
        <v>7210100180</v>
      </c>
      <c r="B778" s="343" t="s">
        <v>2641</v>
      </c>
      <c r="C778" s="343" t="s">
        <v>1917</v>
      </c>
      <c r="D778" s="343" t="s">
        <v>4124</v>
      </c>
    </row>
    <row r="779" spans="1:4" ht="12.75">
      <c r="A779" s="343">
        <v>7210100190</v>
      </c>
      <c r="B779" s="343" t="s">
        <v>2642</v>
      </c>
      <c r="C779" s="343" t="s">
        <v>1917</v>
      </c>
      <c r="D779" s="343" t="s">
        <v>1853</v>
      </c>
    </row>
    <row r="780" spans="1:4" ht="12.75">
      <c r="A780" s="343">
        <v>7210100200</v>
      </c>
      <c r="B780" s="343" t="s">
        <v>2643</v>
      </c>
      <c r="C780" s="343" t="s">
        <v>1927</v>
      </c>
      <c r="D780" s="343" t="s">
        <v>1861</v>
      </c>
    </row>
    <row r="781" spans="1:4" ht="12.75">
      <c r="A781" s="343">
        <v>7210100210</v>
      </c>
      <c r="B781" s="343" t="s">
        <v>2644</v>
      </c>
      <c r="C781" s="343" t="s">
        <v>1927</v>
      </c>
      <c r="D781" s="343" t="s">
        <v>3362</v>
      </c>
    </row>
    <row r="782" spans="1:4" ht="12.75">
      <c r="A782" s="343">
        <v>7210100220</v>
      </c>
      <c r="B782" s="343" t="s">
        <v>2647</v>
      </c>
      <c r="C782" s="343" t="s">
        <v>2015</v>
      </c>
      <c r="D782" s="343" t="s">
        <v>4125</v>
      </c>
    </row>
    <row r="783" spans="1:4" ht="12.75">
      <c r="A783" s="343">
        <v>7210100230</v>
      </c>
      <c r="B783" s="343" t="s">
        <v>2648</v>
      </c>
      <c r="C783" s="343" t="s">
        <v>1917</v>
      </c>
      <c r="D783" s="343" t="s">
        <v>1750</v>
      </c>
    </row>
    <row r="784" spans="1:4" ht="12.75">
      <c r="A784" s="343">
        <v>7210100240</v>
      </c>
      <c r="B784" s="343" t="s">
        <v>2649</v>
      </c>
      <c r="C784" s="343" t="s">
        <v>2015</v>
      </c>
      <c r="D784" s="343" t="s">
        <v>4126</v>
      </c>
    </row>
    <row r="785" spans="1:4" ht="12.75">
      <c r="A785" s="343">
        <v>7210100250</v>
      </c>
      <c r="B785" s="343" t="s">
        <v>2650</v>
      </c>
      <c r="C785" s="343" t="s">
        <v>2015</v>
      </c>
      <c r="D785" s="343" t="s">
        <v>4127</v>
      </c>
    </row>
    <row r="786" spans="1:4" ht="12.75">
      <c r="A786" s="343">
        <v>7210100260</v>
      </c>
      <c r="B786" s="343" t="s">
        <v>2651</v>
      </c>
      <c r="C786" s="343" t="s">
        <v>2117</v>
      </c>
      <c r="D786" s="343" t="s">
        <v>1721</v>
      </c>
    </row>
    <row r="787" spans="1:4" ht="12.75">
      <c r="A787" s="343">
        <v>7210100270</v>
      </c>
      <c r="B787" s="343" t="s">
        <v>2652</v>
      </c>
      <c r="C787" s="343" t="s">
        <v>1917</v>
      </c>
      <c r="D787" s="343" t="s">
        <v>4128</v>
      </c>
    </row>
    <row r="788" spans="1:4" ht="12.75">
      <c r="A788" s="343">
        <v>7210100280</v>
      </c>
      <c r="B788" s="343" t="s">
        <v>2653</v>
      </c>
      <c r="C788" s="343" t="s">
        <v>1917</v>
      </c>
      <c r="D788" s="343" t="s">
        <v>4129</v>
      </c>
    </row>
    <row r="789" spans="1:4" ht="12.75">
      <c r="A789" s="343">
        <v>7210100290</v>
      </c>
      <c r="B789" s="343" t="s">
        <v>2654</v>
      </c>
      <c r="C789" s="343" t="s">
        <v>1917</v>
      </c>
      <c r="D789" s="343" t="s">
        <v>3386</v>
      </c>
    </row>
    <row r="790" spans="1:4" ht="12.75">
      <c r="A790" s="343">
        <v>7210100300</v>
      </c>
      <c r="B790" s="343" t="s">
        <v>2655</v>
      </c>
      <c r="C790" s="343" t="s">
        <v>1917</v>
      </c>
      <c r="D790" s="343" t="s">
        <v>4130</v>
      </c>
    </row>
    <row r="791" spans="1:4" ht="12.75">
      <c r="A791" s="343">
        <v>7210100310</v>
      </c>
      <c r="B791" s="343" t="s">
        <v>2656</v>
      </c>
      <c r="C791" s="343" t="s">
        <v>1917</v>
      </c>
      <c r="D791" s="343" t="s">
        <v>4131</v>
      </c>
    </row>
    <row r="792" spans="1:4" ht="12.75">
      <c r="A792" s="343">
        <v>7210100320</v>
      </c>
      <c r="B792" s="343" t="s">
        <v>2657</v>
      </c>
      <c r="C792" s="343" t="s">
        <v>1927</v>
      </c>
      <c r="D792" s="343" t="s">
        <v>4132</v>
      </c>
    </row>
    <row r="793" spans="1:4" ht="12.75">
      <c r="A793" s="343">
        <v>7210100330</v>
      </c>
      <c r="B793" s="343" t="s">
        <v>2658</v>
      </c>
      <c r="C793" s="343" t="s">
        <v>1917</v>
      </c>
      <c r="D793" s="343" t="s">
        <v>3457</v>
      </c>
    </row>
    <row r="794" spans="1:4" ht="12.75">
      <c r="A794" s="343">
        <v>7210100340</v>
      </c>
      <c r="B794" s="343" t="s">
        <v>2659</v>
      </c>
      <c r="C794" s="343" t="s">
        <v>1917</v>
      </c>
      <c r="D794" s="343" t="s">
        <v>3348</v>
      </c>
    </row>
    <row r="795" spans="1:4" ht="12.75">
      <c r="A795" s="343">
        <v>7210100350</v>
      </c>
      <c r="B795" s="343" t="s">
        <v>2660</v>
      </c>
      <c r="C795" s="343" t="s">
        <v>1927</v>
      </c>
      <c r="D795" s="343" t="s">
        <v>4133</v>
      </c>
    </row>
    <row r="796" spans="1:4" ht="14.25">
      <c r="A796" s="344" t="s">
        <v>2646</v>
      </c>
      <c r="B796"/>
      <c r="C796"/>
      <c r="D796"/>
    </row>
    <row r="797" spans="1:4" ht="34.5">
      <c r="A797" s="302" t="s">
        <v>3755</v>
      </c>
      <c r="B797" s="306" t="s">
        <v>3756</v>
      </c>
      <c r="C797"/>
      <c r="D797"/>
    </row>
    <row r="798" spans="1:4" ht="27.75">
      <c r="A798" s="307" t="s">
        <v>3757</v>
      </c>
      <c r="B798"/>
      <c r="C798"/>
      <c r="D798"/>
    </row>
    <row r="799" spans="1:4" ht="15">
      <c r="A799" s="307" t="s">
        <v>1971</v>
      </c>
      <c r="B799" s="307" t="s">
        <v>1972</v>
      </c>
      <c r="C799"/>
      <c r="D799"/>
    </row>
    <row r="800" spans="1:4" ht="25.5">
      <c r="A800" s="345" t="s">
        <v>1974</v>
      </c>
      <c r="B800" s="345" t="s">
        <v>1975</v>
      </c>
      <c r="C800" s="345" t="s">
        <v>1976</v>
      </c>
      <c r="D800" s="345" t="s">
        <v>1299</v>
      </c>
    </row>
    <row r="801" spans="1:4" ht="12.75">
      <c r="A801" s="343">
        <v>7210100360</v>
      </c>
      <c r="B801" s="343" t="s">
        <v>2661</v>
      </c>
      <c r="C801" s="343" t="s">
        <v>1927</v>
      </c>
      <c r="D801" s="343" t="s">
        <v>4134</v>
      </c>
    </row>
    <row r="802" spans="1:4" ht="12.75">
      <c r="A802" s="343">
        <v>7210100370</v>
      </c>
      <c r="B802" s="343" t="s">
        <v>2662</v>
      </c>
      <c r="C802" s="343" t="s">
        <v>1927</v>
      </c>
      <c r="D802" s="343" t="s">
        <v>4135</v>
      </c>
    </row>
    <row r="803" spans="1:4" ht="12.75">
      <c r="A803" s="343">
        <v>7210100380</v>
      </c>
      <c r="B803" s="343" t="s">
        <v>2663</v>
      </c>
      <c r="C803" s="343" t="s">
        <v>1927</v>
      </c>
      <c r="D803" s="343" t="s">
        <v>4136</v>
      </c>
    </row>
    <row r="804" spans="1:4" ht="12.75">
      <c r="A804" s="343">
        <v>7210100390</v>
      </c>
      <c r="B804" s="343" t="s">
        <v>2664</v>
      </c>
      <c r="C804" s="343" t="s">
        <v>1927</v>
      </c>
      <c r="D804" s="343" t="s">
        <v>4137</v>
      </c>
    </row>
    <row r="805" spans="1:4" ht="12.75">
      <c r="A805" s="343">
        <v>7210100400</v>
      </c>
      <c r="B805" s="343" t="s">
        <v>2665</v>
      </c>
      <c r="C805" s="343" t="s">
        <v>1927</v>
      </c>
      <c r="D805" s="343" t="s">
        <v>3381</v>
      </c>
    </row>
    <row r="806" spans="1:4" ht="12.75">
      <c r="A806" s="343">
        <v>7210100410</v>
      </c>
      <c r="B806" s="343" t="s">
        <v>2666</v>
      </c>
      <c r="C806" s="343" t="s">
        <v>1927</v>
      </c>
      <c r="D806" s="343" t="s">
        <v>3365</v>
      </c>
    </row>
    <row r="807" spans="1:4" ht="12.75">
      <c r="A807" s="343">
        <v>7210100420</v>
      </c>
      <c r="B807" s="343" t="s">
        <v>2667</v>
      </c>
      <c r="C807" s="343" t="s">
        <v>1924</v>
      </c>
      <c r="D807" s="343" t="s">
        <v>4138</v>
      </c>
    </row>
    <row r="808" spans="1:4" ht="12.75">
      <c r="A808" s="343">
        <v>7210100430</v>
      </c>
      <c r="B808" s="343" t="s">
        <v>2668</v>
      </c>
      <c r="C808" s="343" t="s">
        <v>1924</v>
      </c>
      <c r="D808" s="343" t="s">
        <v>4139</v>
      </c>
    </row>
    <row r="809" spans="1:4" ht="12.75">
      <c r="A809" s="343">
        <v>7210100440</v>
      </c>
      <c r="B809" s="343" t="s">
        <v>2669</v>
      </c>
      <c r="C809" s="343" t="s">
        <v>1924</v>
      </c>
      <c r="D809" s="343" t="s">
        <v>4140</v>
      </c>
    </row>
    <row r="810" spans="1:4" ht="12.75">
      <c r="A810" s="343">
        <v>7210100450</v>
      </c>
      <c r="B810" s="343" t="s">
        <v>2670</v>
      </c>
      <c r="C810" s="343" t="s">
        <v>1917</v>
      </c>
      <c r="D810" s="343" t="s">
        <v>3439</v>
      </c>
    </row>
    <row r="811" spans="1:4" ht="12.75">
      <c r="A811" s="343">
        <v>7210100460</v>
      </c>
      <c r="B811" s="343" t="s">
        <v>2671</v>
      </c>
      <c r="C811" s="343" t="s">
        <v>1917</v>
      </c>
      <c r="D811" s="343" t="s">
        <v>1780</v>
      </c>
    </row>
    <row r="812" spans="1:4" ht="12.75">
      <c r="A812" s="343">
        <v>7210100470</v>
      </c>
      <c r="B812" s="343" t="s">
        <v>2672</v>
      </c>
      <c r="C812" s="343" t="s">
        <v>1924</v>
      </c>
      <c r="D812" s="343" t="s">
        <v>1887</v>
      </c>
    </row>
    <row r="813" spans="1:4" ht="12.75">
      <c r="A813" s="343">
        <v>7210100480</v>
      </c>
      <c r="B813" s="343" t="s">
        <v>2673</v>
      </c>
      <c r="C813" s="343" t="s">
        <v>1924</v>
      </c>
      <c r="D813" s="343" t="s">
        <v>4141</v>
      </c>
    </row>
    <row r="814" spans="1:4" ht="12.75">
      <c r="A814" s="343">
        <v>7210100490</v>
      </c>
      <c r="B814" s="343" t="s">
        <v>2674</v>
      </c>
      <c r="C814" s="343" t="s">
        <v>1924</v>
      </c>
      <c r="D814" s="343" t="s">
        <v>4142</v>
      </c>
    </row>
    <row r="815" spans="1:4" ht="12.75">
      <c r="A815" s="343">
        <v>7210100500</v>
      </c>
      <c r="B815" s="343" t="s">
        <v>2675</v>
      </c>
      <c r="C815" s="343" t="s">
        <v>1927</v>
      </c>
      <c r="D815" s="343" t="s">
        <v>3331</v>
      </c>
    </row>
    <row r="816" spans="1:4" ht="12.75">
      <c r="A816" s="343">
        <v>7210100510</v>
      </c>
      <c r="B816" s="343" t="s">
        <v>2676</v>
      </c>
      <c r="C816" s="343" t="s">
        <v>1927</v>
      </c>
      <c r="D816" s="343" t="s">
        <v>1691</v>
      </c>
    </row>
    <row r="817" spans="1:4" ht="12.75">
      <c r="A817" s="343">
        <v>7210100520</v>
      </c>
      <c r="B817" s="343" t="s">
        <v>2677</v>
      </c>
      <c r="C817" s="343" t="s">
        <v>1927</v>
      </c>
      <c r="D817" s="343" t="s">
        <v>1687</v>
      </c>
    </row>
    <row r="818" spans="1:4" ht="12.75">
      <c r="A818" s="343">
        <v>7210100530</v>
      </c>
      <c r="B818" s="343" t="s">
        <v>2678</v>
      </c>
      <c r="C818" s="343" t="s">
        <v>1927</v>
      </c>
      <c r="D818" s="343" t="s">
        <v>4143</v>
      </c>
    </row>
    <row r="819" spans="1:4" ht="12.75">
      <c r="A819" s="343">
        <v>7210100540</v>
      </c>
      <c r="B819" s="343" t="s">
        <v>2679</v>
      </c>
      <c r="C819" s="343" t="s">
        <v>1927</v>
      </c>
      <c r="D819" s="343" t="s">
        <v>4144</v>
      </c>
    </row>
    <row r="820" spans="1:4" ht="12.75">
      <c r="A820" s="343">
        <v>7210100550</v>
      </c>
      <c r="B820" s="343" t="s">
        <v>2680</v>
      </c>
      <c r="C820" s="343" t="s">
        <v>1927</v>
      </c>
      <c r="D820" s="343" t="s">
        <v>3353</v>
      </c>
    </row>
    <row r="821" spans="1:4" ht="12.75">
      <c r="A821" s="343">
        <v>7210100580</v>
      </c>
      <c r="B821" s="343" t="s">
        <v>2681</v>
      </c>
      <c r="C821" s="343" t="s">
        <v>1927</v>
      </c>
      <c r="D821" s="343" t="s">
        <v>4145</v>
      </c>
    </row>
    <row r="822" spans="1:4" ht="12.75">
      <c r="A822" s="343">
        <v>7210100640</v>
      </c>
      <c r="B822" s="343" t="s">
        <v>2682</v>
      </c>
      <c r="C822" s="343" t="s">
        <v>1927</v>
      </c>
      <c r="D822" s="343" t="s">
        <v>4146</v>
      </c>
    </row>
    <row r="823" spans="1:4" ht="12.75">
      <c r="A823" s="343">
        <v>7210100650</v>
      </c>
      <c r="B823" s="343" t="s">
        <v>2683</v>
      </c>
      <c r="C823" s="343" t="s">
        <v>1927</v>
      </c>
      <c r="D823" s="343" t="s">
        <v>4147</v>
      </c>
    </row>
    <row r="824" spans="1:4" ht="12.75">
      <c r="A824" s="343">
        <v>7210100720</v>
      </c>
      <c r="B824" s="343" t="s">
        <v>2684</v>
      </c>
      <c r="C824" s="343" t="s">
        <v>1924</v>
      </c>
      <c r="D824" s="343" t="s">
        <v>4148</v>
      </c>
    </row>
    <row r="825" spans="1:4" ht="12.75">
      <c r="A825" s="343">
        <v>7210100725</v>
      </c>
      <c r="B825" s="343" t="s">
        <v>2685</v>
      </c>
      <c r="C825" s="343" t="s">
        <v>1924</v>
      </c>
      <c r="D825" s="343" t="s">
        <v>4149</v>
      </c>
    </row>
    <row r="826" spans="1:4" ht="12.75">
      <c r="A826" s="343">
        <v>7210100740</v>
      </c>
      <c r="B826" s="343" t="s">
        <v>2686</v>
      </c>
      <c r="C826" s="343" t="s">
        <v>1927</v>
      </c>
      <c r="D826" s="343" t="s">
        <v>4150</v>
      </c>
    </row>
    <row r="827" spans="1:4" ht="12.75">
      <c r="A827" s="343">
        <v>7210100750</v>
      </c>
      <c r="B827" s="343" t="s">
        <v>2687</v>
      </c>
      <c r="C827" s="343" t="s">
        <v>1917</v>
      </c>
      <c r="D827" s="343" t="s">
        <v>4151</v>
      </c>
    </row>
    <row r="828" spans="1:4" ht="12.75">
      <c r="A828" s="343">
        <v>7210100760</v>
      </c>
      <c r="B828" s="343" t="s">
        <v>2688</v>
      </c>
      <c r="C828" s="343" t="s">
        <v>1983</v>
      </c>
      <c r="D828" s="343" t="s">
        <v>4152</v>
      </c>
    </row>
    <row r="829" spans="1:4" ht="12.75">
      <c r="A829" s="343">
        <v>7210100770</v>
      </c>
      <c r="B829" s="343" t="s">
        <v>2689</v>
      </c>
      <c r="C829" s="343" t="s">
        <v>1917</v>
      </c>
      <c r="D829" s="343" t="s">
        <v>1781</v>
      </c>
    </row>
    <row r="830" spans="1:4" ht="12.75">
      <c r="A830" s="343">
        <v>7210100780</v>
      </c>
      <c r="B830" s="343" t="s">
        <v>2690</v>
      </c>
      <c r="C830" s="343" t="s">
        <v>1917</v>
      </c>
      <c r="D830" s="343" t="s">
        <v>3404</v>
      </c>
    </row>
    <row r="831" spans="1:4" ht="12.75">
      <c r="A831" s="343">
        <v>7210100790</v>
      </c>
      <c r="B831" s="343" t="s">
        <v>2691</v>
      </c>
      <c r="C831" s="343" t="s">
        <v>2015</v>
      </c>
      <c r="D831" s="343" t="s">
        <v>4153</v>
      </c>
    </row>
    <row r="832" spans="1:4" ht="12.75">
      <c r="A832" s="343">
        <v>7210100800</v>
      </c>
      <c r="B832" s="343" t="s">
        <v>2692</v>
      </c>
      <c r="C832" s="343" t="s">
        <v>1917</v>
      </c>
      <c r="D832" s="343" t="s">
        <v>1699</v>
      </c>
    </row>
    <row r="833" spans="1:4" ht="25.5">
      <c r="A833" s="306" t="s">
        <v>2698</v>
      </c>
      <c r="B833"/>
      <c r="C833"/>
      <c r="D833"/>
    </row>
    <row r="834" spans="1:4" ht="12.75">
      <c r="A834" s="343">
        <v>7230100010</v>
      </c>
      <c r="B834" s="343" t="s">
        <v>2693</v>
      </c>
      <c r="C834" s="343" t="s">
        <v>2015</v>
      </c>
      <c r="D834" s="343" t="s">
        <v>4154</v>
      </c>
    </row>
    <row r="835" spans="1:4" ht="12.75">
      <c r="A835" s="343">
        <v>7230100020</v>
      </c>
      <c r="B835" s="343" t="s">
        <v>2694</v>
      </c>
      <c r="C835" s="343" t="s">
        <v>2015</v>
      </c>
      <c r="D835" s="343" t="s">
        <v>4155</v>
      </c>
    </row>
    <row r="836" spans="1:4" ht="12.75">
      <c r="A836" s="343">
        <v>7230100030</v>
      </c>
      <c r="B836" s="343" t="s">
        <v>2695</v>
      </c>
      <c r="C836" s="343" t="s">
        <v>2015</v>
      </c>
      <c r="D836" s="343" t="s">
        <v>4156</v>
      </c>
    </row>
    <row r="837" spans="1:4" ht="12.75">
      <c r="A837" s="343">
        <v>7230100040</v>
      </c>
      <c r="B837" s="343" t="s">
        <v>2696</v>
      </c>
      <c r="C837" s="343" t="s">
        <v>2015</v>
      </c>
      <c r="D837" s="343" t="s">
        <v>4157</v>
      </c>
    </row>
    <row r="838" spans="1:4" ht="12.75">
      <c r="A838" s="343">
        <v>7230100050</v>
      </c>
      <c r="B838" s="343" t="s">
        <v>2697</v>
      </c>
      <c r="C838" s="343" t="s">
        <v>1917</v>
      </c>
      <c r="D838" s="343" t="s">
        <v>3473</v>
      </c>
    </row>
    <row r="839" spans="1:4" ht="12.75">
      <c r="A839" s="343">
        <v>7230100060</v>
      </c>
      <c r="B839" s="343" t="s">
        <v>2700</v>
      </c>
      <c r="C839" s="343" t="s">
        <v>2015</v>
      </c>
      <c r="D839" s="343" t="s">
        <v>4158</v>
      </c>
    </row>
    <row r="840" spans="1:4" ht="12.75">
      <c r="A840" s="343">
        <v>7230100070</v>
      </c>
      <c r="B840" s="343" t="s">
        <v>2701</v>
      </c>
      <c r="C840" s="343" t="s">
        <v>2015</v>
      </c>
      <c r="D840" s="343" t="s">
        <v>4159</v>
      </c>
    </row>
    <row r="841" spans="1:4" ht="12.75">
      <c r="A841" s="343">
        <v>7230100080</v>
      </c>
      <c r="B841" s="343" t="s">
        <v>2702</v>
      </c>
      <c r="C841" s="343" t="s">
        <v>1924</v>
      </c>
      <c r="D841" s="343" t="s">
        <v>4160</v>
      </c>
    </row>
    <row r="842" spans="1:4" ht="12.75">
      <c r="A842" s="343">
        <v>7230100090</v>
      </c>
      <c r="B842" s="343" t="s">
        <v>2703</v>
      </c>
      <c r="C842" s="343" t="s">
        <v>1927</v>
      </c>
      <c r="D842" s="343" t="s">
        <v>4161</v>
      </c>
    </row>
    <row r="843" spans="1:4" ht="12.75">
      <c r="A843" s="343">
        <v>7230100100</v>
      </c>
      <c r="B843" s="343" t="s">
        <v>2704</v>
      </c>
      <c r="C843" s="343" t="s">
        <v>2015</v>
      </c>
      <c r="D843" s="343" t="s">
        <v>4162</v>
      </c>
    </row>
    <row r="844" spans="1:4" ht="12.75">
      <c r="A844" s="343">
        <v>7230100110</v>
      </c>
      <c r="B844" s="343" t="s">
        <v>2705</v>
      </c>
      <c r="C844" s="343" t="s">
        <v>2015</v>
      </c>
      <c r="D844" s="343" t="s">
        <v>4163</v>
      </c>
    </row>
    <row r="845" spans="1:4" ht="12.75">
      <c r="A845" s="343">
        <v>7230100120</v>
      </c>
      <c r="B845" s="343" t="s">
        <v>2706</v>
      </c>
      <c r="C845" s="343" t="s">
        <v>2015</v>
      </c>
      <c r="D845" s="343" t="s">
        <v>4163</v>
      </c>
    </row>
    <row r="846" spans="1:4" ht="12.75">
      <c r="A846" s="343">
        <v>7230100130</v>
      </c>
      <c r="B846" s="343" t="s">
        <v>2707</v>
      </c>
      <c r="C846" s="343" t="s">
        <v>2015</v>
      </c>
      <c r="D846" s="343" t="s">
        <v>4163</v>
      </c>
    </row>
    <row r="847" spans="1:4" ht="12.75">
      <c r="A847" s="343">
        <v>7230100140</v>
      </c>
      <c r="B847" s="343" t="s">
        <v>2708</v>
      </c>
      <c r="C847" s="343" t="s">
        <v>2015</v>
      </c>
      <c r="D847" s="343" t="s">
        <v>4163</v>
      </c>
    </row>
    <row r="848" spans="1:4" ht="12.75">
      <c r="A848" s="343">
        <v>7230100150</v>
      </c>
      <c r="B848" s="343" t="s">
        <v>2709</v>
      </c>
      <c r="C848" s="343" t="s">
        <v>2015</v>
      </c>
      <c r="D848" s="343" t="s">
        <v>4163</v>
      </c>
    </row>
    <row r="849" spans="1:4" ht="12.75">
      <c r="A849" s="343">
        <v>7230100160</v>
      </c>
      <c r="B849" s="343" t="s">
        <v>2710</v>
      </c>
      <c r="C849" s="343" t="s">
        <v>2015</v>
      </c>
      <c r="D849" s="343" t="s">
        <v>4164</v>
      </c>
    </row>
    <row r="850" spans="1:4" ht="25.5">
      <c r="A850" s="306" t="s">
        <v>2751</v>
      </c>
      <c r="B850"/>
      <c r="C850"/>
      <c r="D850"/>
    </row>
    <row r="851" spans="1:4" ht="12.75">
      <c r="A851" s="343">
        <v>7250100010</v>
      </c>
      <c r="B851" s="343" t="s">
        <v>2711</v>
      </c>
      <c r="C851" s="343" t="s">
        <v>1927</v>
      </c>
      <c r="D851" s="343" t="s">
        <v>4165</v>
      </c>
    </row>
    <row r="852" spans="1:4" ht="12.75">
      <c r="A852" s="343">
        <v>7250100020</v>
      </c>
      <c r="B852" s="343" t="s">
        <v>2712</v>
      </c>
      <c r="C852" s="343" t="s">
        <v>1927</v>
      </c>
      <c r="D852" s="343" t="s">
        <v>4166</v>
      </c>
    </row>
    <row r="853" spans="1:4" ht="14.25">
      <c r="A853" s="344" t="s">
        <v>2699</v>
      </c>
      <c r="B853"/>
      <c r="C853"/>
      <c r="D853"/>
    </row>
    <row r="854" spans="1:4" ht="34.5">
      <c r="A854" s="302" t="s">
        <v>3755</v>
      </c>
      <c r="B854" s="306" t="s">
        <v>3756</v>
      </c>
      <c r="C854"/>
      <c r="D854"/>
    </row>
    <row r="855" spans="1:4" ht="27.75">
      <c r="A855" s="307" t="s">
        <v>3757</v>
      </c>
      <c r="B855"/>
      <c r="C855"/>
      <c r="D855"/>
    </row>
    <row r="856" spans="1:4" ht="15">
      <c r="A856" s="307" t="s">
        <v>1971</v>
      </c>
      <c r="B856" s="307" t="s">
        <v>1972</v>
      </c>
      <c r="C856"/>
      <c r="D856"/>
    </row>
    <row r="857" spans="1:4" ht="25.5">
      <c r="A857" s="345" t="s">
        <v>1974</v>
      </c>
      <c r="B857" s="345" t="s">
        <v>1975</v>
      </c>
      <c r="C857" s="345" t="s">
        <v>1976</v>
      </c>
      <c r="D857" s="345" t="s">
        <v>1299</v>
      </c>
    </row>
    <row r="858" spans="1:4" ht="12.75">
      <c r="A858" s="343">
        <v>7250100030</v>
      </c>
      <c r="B858" s="343" t="s">
        <v>2713</v>
      </c>
      <c r="C858" s="343" t="s">
        <v>1927</v>
      </c>
      <c r="D858" s="343" t="s">
        <v>4167</v>
      </c>
    </row>
    <row r="859" spans="1:4" ht="12.75">
      <c r="A859" s="343">
        <v>7250100040</v>
      </c>
      <c r="B859" s="343" t="s">
        <v>2714</v>
      </c>
      <c r="C859" s="343" t="s">
        <v>1927</v>
      </c>
      <c r="D859" s="343" t="s">
        <v>4168</v>
      </c>
    </row>
    <row r="860" spans="1:4" ht="12.75">
      <c r="A860" s="343">
        <v>7250100050</v>
      </c>
      <c r="B860" s="343" t="s">
        <v>2715</v>
      </c>
      <c r="C860" s="343" t="s">
        <v>1927</v>
      </c>
      <c r="D860" s="343" t="s">
        <v>4169</v>
      </c>
    </row>
    <row r="861" spans="1:4" ht="12.75">
      <c r="A861" s="343">
        <v>7250100060</v>
      </c>
      <c r="B861" s="343" t="s">
        <v>2716</v>
      </c>
      <c r="C861" s="343" t="s">
        <v>1927</v>
      </c>
      <c r="D861" s="343" t="s">
        <v>4170</v>
      </c>
    </row>
    <row r="862" spans="1:4" ht="12.75">
      <c r="A862" s="343">
        <v>7250100070</v>
      </c>
      <c r="B862" s="343" t="s">
        <v>2717</v>
      </c>
      <c r="C862" s="343" t="s">
        <v>1927</v>
      </c>
      <c r="D862" s="343" t="s">
        <v>4171</v>
      </c>
    </row>
    <row r="863" spans="1:4" ht="12.75">
      <c r="A863" s="343">
        <v>7250100080</v>
      </c>
      <c r="B863" s="343" t="s">
        <v>2718</v>
      </c>
      <c r="C863" s="343" t="s">
        <v>1927</v>
      </c>
      <c r="D863" s="343" t="s">
        <v>4172</v>
      </c>
    </row>
    <row r="864" spans="1:4" ht="12.75">
      <c r="A864" s="343">
        <v>7250100090</v>
      </c>
      <c r="B864" s="343" t="s">
        <v>2719</v>
      </c>
      <c r="C864" s="343" t="s">
        <v>1927</v>
      </c>
      <c r="D864" s="343" t="s">
        <v>4173</v>
      </c>
    </row>
    <row r="865" spans="1:4" ht="12.75">
      <c r="A865" s="343">
        <v>7250100100</v>
      </c>
      <c r="B865" s="343" t="s">
        <v>2720</v>
      </c>
      <c r="C865" s="343" t="s">
        <v>1927</v>
      </c>
      <c r="D865" s="343" t="s">
        <v>4174</v>
      </c>
    </row>
    <row r="866" spans="1:4" ht="12.75">
      <c r="A866" s="343">
        <v>7250100110</v>
      </c>
      <c r="B866" s="343" t="s">
        <v>2721</v>
      </c>
      <c r="C866" s="343" t="s">
        <v>1927</v>
      </c>
      <c r="D866" s="343" t="s">
        <v>4175</v>
      </c>
    </row>
    <row r="867" spans="1:4" ht="12.75">
      <c r="A867" s="343">
        <v>7250100120</v>
      </c>
      <c r="B867" s="343" t="s">
        <v>2722</v>
      </c>
      <c r="C867" s="343" t="s">
        <v>1927</v>
      </c>
      <c r="D867" s="343" t="s">
        <v>4176</v>
      </c>
    </row>
    <row r="868" spans="1:4" ht="12.75">
      <c r="A868" s="343">
        <v>7250100130</v>
      </c>
      <c r="B868" s="343" t="s">
        <v>2723</v>
      </c>
      <c r="C868" s="343" t="s">
        <v>1927</v>
      </c>
      <c r="D868" s="343" t="s">
        <v>4177</v>
      </c>
    </row>
    <row r="869" spans="1:4" ht="12.75">
      <c r="A869" s="343">
        <v>7250100140</v>
      </c>
      <c r="B869" s="343" t="s">
        <v>2724</v>
      </c>
      <c r="C869" s="343" t="s">
        <v>1927</v>
      </c>
      <c r="D869" s="343" t="s">
        <v>4178</v>
      </c>
    </row>
    <row r="870" spans="1:4" ht="12.75">
      <c r="A870" s="343">
        <v>7250100150</v>
      </c>
      <c r="B870" s="343" t="s">
        <v>2725</v>
      </c>
      <c r="C870" s="343" t="s">
        <v>1927</v>
      </c>
      <c r="D870" s="343" t="s">
        <v>4179</v>
      </c>
    </row>
    <row r="871" spans="1:4" ht="12.75">
      <c r="A871" s="343">
        <v>7250100160</v>
      </c>
      <c r="B871" s="343" t="s">
        <v>2726</v>
      </c>
      <c r="C871" s="343" t="s">
        <v>1927</v>
      </c>
      <c r="D871" s="343" t="s">
        <v>4180</v>
      </c>
    </row>
    <row r="872" spans="1:4" ht="12.75">
      <c r="A872" s="343">
        <v>7250100170</v>
      </c>
      <c r="B872" s="343" t="s">
        <v>2727</v>
      </c>
      <c r="C872" s="343" t="s">
        <v>1927</v>
      </c>
      <c r="D872" s="343" t="s">
        <v>4181</v>
      </c>
    </row>
    <row r="873" spans="1:4" ht="12.75">
      <c r="A873" s="343">
        <v>7250100180</v>
      </c>
      <c r="B873" s="343" t="s">
        <v>2728</v>
      </c>
      <c r="C873" s="343" t="s">
        <v>1927</v>
      </c>
      <c r="D873" s="343" t="s">
        <v>4182</v>
      </c>
    </row>
    <row r="874" spans="1:4" ht="12.75">
      <c r="A874" s="343">
        <v>7250100190</v>
      </c>
      <c r="B874" s="343" t="s">
        <v>2729</v>
      </c>
      <c r="C874" s="343" t="s">
        <v>1927</v>
      </c>
      <c r="D874" s="343" t="s">
        <v>4183</v>
      </c>
    </row>
    <row r="875" spans="1:4" ht="12.75">
      <c r="A875" s="343">
        <v>7250100200</v>
      </c>
      <c r="B875" s="343" t="s">
        <v>2730</v>
      </c>
      <c r="C875" s="343" t="s">
        <v>1927</v>
      </c>
      <c r="D875" s="343" t="s">
        <v>3371</v>
      </c>
    </row>
    <row r="876" spans="1:4" ht="12.75">
      <c r="A876" s="343">
        <v>7250100210</v>
      </c>
      <c r="B876" s="343" t="s">
        <v>2731</v>
      </c>
      <c r="C876" s="343" t="s">
        <v>1927</v>
      </c>
      <c r="D876" s="343" t="s">
        <v>4184</v>
      </c>
    </row>
    <row r="877" spans="1:4" ht="12.75">
      <c r="A877" s="343">
        <v>7250100220</v>
      </c>
      <c r="B877" s="343" t="s">
        <v>2732</v>
      </c>
      <c r="C877" s="343" t="s">
        <v>1927</v>
      </c>
      <c r="D877" s="343" t="s">
        <v>4185</v>
      </c>
    </row>
    <row r="878" spans="1:4" ht="12.75">
      <c r="A878" s="343">
        <v>7250100230</v>
      </c>
      <c r="B878" s="343" t="s">
        <v>2733</v>
      </c>
      <c r="C878" s="343" t="s">
        <v>1927</v>
      </c>
      <c r="D878" s="343" t="s">
        <v>4186</v>
      </c>
    </row>
    <row r="879" spans="1:4" ht="12.75">
      <c r="A879" s="343">
        <v>7250100240</v>
      </c>
      <c r="B879" s="343" t="s">
        <v>2734</v>
      </c>
      <c r="C879" s="343" t="s">
        <v>1927</v>
      </c>
      <c r="D879" s="343" t="s">
        <v>4187</v>
      </c>
    </row>
    <row r="880" spans="1:4" ht="12.75">
      <c r="A880" s="343">
        <v>7250200010</v>
      </c>
      <c r="B880" s="343" t="s">
        <v>2735</v>
      </c>
      <c r="C880" s="343" t="s">
        <v>1927</v>
      </c>
      <c r="D880" s="343" t="s">
        <v>4188</v>
      </c>
    </row>
    <row r="881" spans="1:4" ht="12.75">
      <c r="A881" s="343">
        <v>7250200020</v>
      </c>
      <c r="B881" s="343" t="s">
        <v>2736</v>
      </c>
      <c r="C881" s="343" t="s">
        <v>1927</v>
      </c>
      <c r="D881" s="343" t="s">
        <v>4189</v>
      </c>
    </row>
    <row r="882" spans="1:4" ht="12.75">
      <c r="A882" s="343">
        <v>7250200030</v>
      </c>
      <c r="B882" s="343" t="s">
        <v>2737</v>
      </c>
      <c r="C882" s="343" t="s">
        <v>1927</v>
      </c>
      <c r="D882" s="343" t="s">
        <v>4190</v>
      </c>
    </row>
    <row r="883" spans="1:4" ht="12.75">
      <c r="A883" s="343">
        <v>7250200040</v>
      </c>
      <c r="B883" s="343" t="s">
        <v>2738</v>
      </c>
      <c r="C883" s="343" t="s">
        <v>1927</v>
      </c>
      <c r="D883" s="343" t="s">
        <v>4191</v>
      </c>
    </row>
    <row r="884" spans="1:4" ht="12.75">
      <c r="A884" s="343">
        <v>7250200050</v>
      </c>
      <c r="B884" s="343" t="s">
        <v>2739</v>
      </c>
      <c r="C884" s="343" t="s">
        <v>1927</v>
      </c>
      <c r="D884" s="343" t="s">
        <v>4192</v>
      </c>
    </row>
    <row r="885" spans="1:4" ht="12.75">
      <c r="A885" s="343">
        <v>7250200060</v>
      </c>
      <c r="B885" s="343" t="s">
        <v>2740</v>
      </c>
      <c r="C885" s="343" t="s">
        <v>1927</v>
      </c>
      <c r="D885" s="343" t="s">
        <v>4193</v>
      </c>
    </row>
    <row r="886" spans="1:4" ht="12.75">
      <c r="A886" s="343">
        <v>7250200070</v>
      </c>
      <c r="B886" s="343" t="s">
        <v>2741</v>
      </c>
      <c r="C886" s="343" t="s">
        <v>1927</v>
      </c>
      <c r="D886" s="343" t="s">
        <v>4194</v>
      </c>
    </row>
    <row r="887" spans="1:4" ht="12.75">
      <c r="A887" s="343">
        <v>7250200080</v>
      </c>
      <c r="B887" s="343" t="s">
        <v>2742</v>
      </c>
      <c r="C887" s="343" t="s">
        <v>1927</v>
      </c>
      <c r="D887" s="343" t="s">
        <v>4195</v>
      </c>
    </row>
    <row r="888" spans="1:4" ht="12.75">
      <c r="A888" s="343">
        <v>7250200090</v>
      </c>
      <c r="B888" s="343" t="s">
        <v>2743</v>
      </c>
      <c r="C888" s="343" t="s">
        <v>1927</v>
      </c>
      <c r="D888" s="343" t="s">
        <v>4196</v>
      </c>
    </row>
    <row r="889" spans="1:4" ht="12.75">
      <c r="A889" s="343">
        <v>7250200100</v>
      </c>
      <c r="B889" s="343" t="s">
        <v>2744</v>
      </c>
      <c r="C889" s="343" t="s">
        <v>1927</v>
      </c>
      <c r="D889" s="343" t="s">
        <v>4197</v>
      </c>
    </row>
    <row r="890" spans="1:4" ht="12.75">
      <c r="A890" s="343">
        <v>7250200110</v>
      </c>
      <c r="B890" s="343" t="s">
        <v>2745</v>
      </c>
      <c r="C890" s="343" t="s">
        <v>1927</v>
      </c>
      <c r="D890" s="343" t="s">
        <v>4198</v>
      </c>
    </row>
    <row r="891" spans="1:4" ht="12.75">
      <c r="A891" s="343">
        <v>7250200120</v>
      </c>
      <c r="B891" s="343" t="s">
        <v>2746</v>
      </c>
      <c r="C891" s="343" t="s">
        <v>1927</v>
      </c>
      <c r="D891" s="343" t="s">
        <v>4199</v>
      </c>
    </row>
    <row r="892" spans="1:4" ht="12.75">
      <c r="A892" s="343">
        <v>7250200130</v>
      </c>
      <c r="B892" s="343" t="s">
        <v>2747</v>
      </c>
      <c r="C892" s="343" t="s">
        <v>1927</v>
      </c>
      <c r="D892" s="343" t="s">
        <v>4200</v>
      </c>
    </row>
    <row r="893" spans="1:4" ht="12.75">
      <c r="A893" s="343">
        <v>7250200140</v>
      </c>
      <c r="B893" s="343" t="s">
        <v>2748</v>
      </c>
      <c r="C893" s="343" t="s">
        <v>1927</v>
      </c>
      <c r="D893" s="343" t="s">
        <v>4201</v>
      </c>
    </row>
    <row r="894" spans="1:4" ht="12.75">
      <c r="A894" s="343">
        <v>7250200150</v>
      </c>
      <c r="B894" s="343" t="s">
        <v>2749</v>
      </c>
      <c r="C894" s="343" t="s">
        <v>1927</v>
      </c>
      <c r="D894" s="343" t="s">
        <v>4202</v>
      </c>
    </row>
    <row r="895" spans="1:4" ht="12.75">
      <c r="A895" s="343">
        <v>7250200160</v>
      </c>
      <c r="B895" s="343" t="s">
        <v>2750</v>
      </c>
      <c r="C895" s="343" t="s">
        <v>1927</v>
      </c>
      <c r="D895" s="343" t="s">
        <v>4203</v>
      </c>
    </row>
    <row r="896" spans="1:4" ht="12.75">
      <c r="A896" s="343">
        <v>7250200170</v>
      </c>
      <c r="B896" s="343" t="s">
        <v>2753</v>
      </c>
      <c r="C896" s="343" t="s">
        <v>1927</v>
      </c>
      <c r="D896" s="343" t="s">
        <v>4204</v>
      </c>
    </row>
    <row r="897" spans="1:4" ht="12.75">
      <c r="A897" s="343">
        <v>7250200180</v>
      </c>
      <c r="B897" s="343" t="s">
        <v>2754</v>
      </c>
      <c r="C897" s="343" t="s">
        <v>1927</v>
      </c>
      <c r="D897" s="343" t="s">
        <v>4205</v>
      </c>
    </row>
    <row r="898" spans="1:4" ht="12.75">
      <c r="A898" s="343">
        <v>7250200190</v>
      </c>
      <c r="B898" s="343" t="s">
        <v>2755</v>
      </c>
      <c r="C898" s="343" t="s">
        <v>1927</v>
      </c>
      <c r="D898" s="343" t="s">
        <v>4206</v>
      </c>
    </row>
    <row r="899" spans="1:4" ht="12.75">
      <c r="A899" s="343">
        <v>7250200200</v>
      </c>
      <c r="B899" s="343" t="s">
        <v>2756</v>
      </c>
      <c r="C899" s="343" t="s">
        <v>1927</v>
      </c>
      <c r="D899" s="343" t="s">
        <v>4207</v>
      </c>
    </row>
    <row r="900" spans="1:4" ht="12.75">
      <c r="A900" s="343">
        <v>7250200210</v>
      </c>
      <c r="B900" s="343" t="s">
        <v>2757</v>
      </c>
      <c r="C900" s="343" t="s">
        <v>1927</v>
      </c>
      <c r="D900" s="343" t="s">
        <v>4208</v>
      </c>
    </row>
    <row r="901" spans="1:4" ht="12.75">
      <c r="A901" s="343">
        <v>7250200220</v>
      </c>
      <c r="B901" s="343" t="s">
        <v>2758</v>
      </c>
      <c r="C901" s="343" t="s">
        <v>1927</v>
      </c>
      <c r="D901" s="343" t="s">
        <v>4209</v>
      </c>
    </row>
    <row r="902" spans="1:4" ht="12.75">
      <c r="A902" s="343">
        <v>7250200230</v>
      </c>
      <c r="B902" s="343" t="s">
        <v>2759</v>
      </c>
      <c r="C902" s="343" t="s">
        <v>1927</v>
      </c>
      <c r="D902" s="343" t="s">
        <v>4210</v>
      </c>
    </row>
    <row r="903" spans="1:4" ht="12.75">
      <c r="A903" s="343">
        <v>7250200240</v>
      </c>
      <c r="B903" s="343" t="s">
        <v>2760</v>
      </c>
      <c r="C903" s="343" t="s">
        <v>1927</v>
      </c>
      <c r="D903" s="343" t="s">
        <v>4211</v>
      </c>
    </row>
    <row r="904" spans="1:4" ht="12.75">
      <c r="A904" s="343">
        <v>7250200250</v>
      </c>
      <c r="B904" s="343" t="s">
        <v>2761</v>
      </c>
      <c r="C904" s="343" t="s">
        <v>1927</v>
      </c>
      <c r="D904" s="343" t="s">
        <v>4212</v>
      </c>
    </row>
    <row r="905" spans="1:4" ht="12.75">
      <c r="A905" s="343">
        <v>7250200260</v>
      </c>
      <c r="B905" s="343" t="s">
        <v>2762</v>
      </c>
      <c r="C905" s="343" t="s">
        <v>1927</v>
      </c>
      <c r="D905" s="343" t="s">
        <v>4213</v>
      </c>
    </row>
    <row r="906" spans="1:4" ht="12.75">
      <c r="A906" s="343">
        <v>7250200270</v>
      </c>
      <c r="B906" s="343" t="s">
        <v>2763</v>
      </c>
      <c r="C906" s="343" t="s">
        <v>1927</v>
      </c>
      <c r="D906" s="343" t="s">
        <v>4214</v>
      </c>
    </row>
    <row r="907" spans="1:4" ht="12.75">
      <c r="A907" s="343">
        <v>7250200280</v>
      </c>
      <c r="B907" s="343" t="s">
        <v>2764</v>
      </c>
      <c r="C907" s="343" t="s">
        <v>1927</v>
      </c>
      <c r="D907" s="343" t="s">
        <v>4215</v>
      </c>
    </row>
    <row r="908" spans="1:4" ht="12.75">
      <c r="A908" s="343">
        <v>7250300010</v>
      </c>
      <c r="B908" s="343" t="s">
        <v>2765</v>
      </c>
      <c r="C908" s="343" t="s">
        <v>1927</v>
      </c>
      <c r="D908" s="343" t="s">
        <v>4216</v>
      </c>
    </row>
    <row r="909" spans="1:4" ht="12.75">
      <c r="A909" s="343">
        <v>7250300020</v>
      </c>
      <c r="B909" s="343" t="s">
        <v>2766</v>
      </c>
      <c r="C909" s="343" t="s">
        <v>1927</v>
      </c>
      <c r="D909" s="343" t="s">
        <v>4217</v>
      </c>
    </row>
    <row r="910" spans="1:4" ht="14.25">
      <c r="A910" s="344" t="s">
        <v>2752</v>
      </c>
      <c r="B910"/>
      <c r="C910"/>
      <c r="D910"/>
    </row>
    <row r="911" spans="1:4" ht="34.5">
      <c r="A911" s="302" t="s">
        <v>3755</v>
      </c>
      <c r="B911" s="306" t="s">
        <v>3756</v>
      </c>
      <c r="C911"/>
      <c r="D911"/>
    </row>
    <row r="912" spans="1:4" ht="27.75">
      <c r="A912" s="307" t="s">
        <v>3757</v>
      </c>
      <c r="B912"/>
      <c r="C912"/>
      <c r="D912"/>
    </row>
    <row r="913" spans="1:4" ht="15">
      <c r="A913" s="307" t="s">
        <v>1971</v>
      </c>
      <c r="B913" s="307" t="s">
        <v>1972</v>
      </c>
      <c r="C913"/>
      <c r="D913"/>
    </row>
    <row r="914" spans="1:4" ht="25.5">
      <c r="A914" s="345" t="s">
        <v>1974</v>
      </c>
      <c r="B914" s="345" t="s">
        <v>1975</v>
      </c>
      <c r="C914" s="345" t="s">
        <v>1976</v>
      </c>
      <c r="D914" s="345" t="s">
        <v>1299</v>
      </c>
    </row>
    <row r="915" spans="1:4" ht="12.75">
      <c r="A915" s="343">
        <v>7250300030</v>
      </c>
      <c r="B915" s="343" t="s">
        <v>2767</v>
      </c>
      <c r="C915" s="343" t="s">
        <v>1927</v>
      </c>
      <c r="D915" s="343" t="s">
        <v>4218</v>
      </c>
    </row>
    <row r="916" spans="1:4" ht="12.75">
      <c r="A916" s="343">
        <v>7250300040</v>
      </c>
      <c r="B916" s="343" t="s">
        <v>2768</v>
      </c>
      <c r="C916" s="343" t="s">
        <v>1927</v>
      </c>
      <c r="D916" s="343" t="s">
        <v>4219</v>
      </c>
    </row>
    <row r="917" spans="1:4" ht="12.75">
      <c r="A917" s="343">
        <v>7250300050</v>
      </c>
      <c r="B917" s="343" t="s">
        <v>2769</v>
      </c>
      <c r="C917" s="343" t="s">
        <v>1927</v>
      </c>
      <c r="D917" s="343" t="s">
        <v>4220</v>
      </c>
    </row>
    <row r="918" spans="1:4" ht="12.75">
      <c r="A918" s="343">
        <v>7250300060</v>
      </c>
      <c r="B918" s="343" t="s">
        <v>2770</v>
      </c>
      <c r="C918" s="343" t="s">
        <v>1927</v>
      </c>
      <c r="D918" s="343" t="s">
        <v>4221</v>
      </c>
    </row>
    <row r="919" spans="1:4" ht="12.75">
      <c r="A919" s="343">
        <v>7250300070</v>
      </c>
      <c r="B919" s="343" t="s">
        <v>2771</v>
      </c>
      <c r="C919" s="343" t="s">
        <v>1927</v>
      </c>
      <c r="D919" s="343" t="s">
        <v>4222</v>
      </c>
    </row>
    <row r="920" spans="1:4" ht="12.75">
      <c r="A920" s="343">
        <v>7250300080</v>
      </c>
      <c r="B920" s="343" t="s">
        <v>2772</v>
      </c>
      <c r="C920" s="343" t="s">
        <v>1927</v>
      </c>
      <c r="D920" s="343" t="s">
        <v>4223</v>
      </c>
    </row>
    <row r="921" spans="1:4" ht="12.75">
      <c r="A921" s="343">
        <v>7250300090</v>
      </c>
      <c r="B921" s="343" t="s">
        <v>2773</v>
      </c>
      <c r="C921" s="343" t="s">
        <v>1927</v>
      </c>
      <c r="D921" s="343" t="s">
        <v>4224</v>
      </c>
    </row>
    <row r="922" spans="1:4" ht="12.75">
      <c r="A922" s="343">
        <v>7250300100</v>
      </c>
      <c r="B922" s="343" t="s">
        <v>2774</v>
      </c>
      <c r="C922" s="343" t="s">
        <v>1927</v>
      </c>
      <c r="D922" s="343" t="s">
        <v>4225</v>
      </c>
    </row>
    <row r="923" spans="1:4" ht="12.75">
      <c r="A923" s="343">
        <v>7250300110</v>
      </c>
      <c r="B923" s="343" t="s">
        <v>2775</v>
      </c>
      <c r="C923" s="343" t="s">
        <v>1927</v>
      </c>
      <c r="D923" s="343" t="s">
        <v>4226</v>
      </c>
    </row>
    <row r="924" spans="1:4" ht="12.75">
      <c r="A924" s="343">
        <v>7250300120</v>
      </c>
      <c r="B924" s="343" t="s">
        <v>2776</v>
      </c>
      <c r="C924" s="343" t="s">
        <v>1927</v>
      </c>
      <c r="D924" s="343" t="s">
        <v>4227</v>
      </c>
    </row>
    <row r="925" spans="1:4" ht="12.75">
      <c r="A925" s="343">
        <v>7250300130</v>
      </c>
      <c r="B925" s="343" t="s">
        <v>2777</v>
      </c>
      <c r="C925" s="343" t="s">
        <v>1927</v>
      </c>
      <c r="D925" s="343" t="s">
        <v>4228</v>
      </c>
    </row>
    <row r="926" spans="1:4" ht="12.75">
      <c r="A926" s="343">
        <v>7250300140</v>
      </c>
      <c r="B926" s="343" t="s">
        <v>2778</v>
      </c>
      <c r="C926" s="343" t="s">
        <v>1927</v>
      </c>
      <c r="D926" s="343" t="s">
        <v>4229</v>
      </c>
    </row>
    <row r="927" spans="1:4" ht="12.75">
      <c r="A927" s="343">
        <v>7250300150</v>
      </c>
      <c r="B927" s="343" t="s">
        <v>2779</v>
      </c>
      <c r="C927" s="343" t="s">
        <v>1927</v>
      </c>
      <c r="D927" s="343" t="s">
        <v>4230</v>
      </c>
    </row>
    <row r="928" spans="1:4" ht="12.75">
      <c r="A928" s="343">
        <v>7250300160</v>
      </c>
      <c r="B928" s="343" t="s">
        <v>2780</v>
      </c>
      <c r="C928" s="343" t="s">
        <v>1927</v>
      </c>
      <c r="D928" s="343" t="s">
        <v>4231</v>
      </c>
    </row>
    <row r="929" spans="1:4" ht="12.75">
      <c r="A929" s="343">
        <v>7250300170</v>
      </c>
      <c r="B929" s="343" t="s">
        <v>2781</v>
      </c>
      <c r="C929" s="343" t="s">
        <v>1927</v>
      </c>
      <c r="D929" s="343" t="s">
        <v>4232</v>
      </c>
    </row>
    <row r="930" spans="1:4" ht="12.75">
      <c r="A930" s="343">
        <v>7250300180</v>
      </c>
      <c r="B930" s="343" t="s">
        <v>2782</v>
      </c>
      <c r="C930" s="343" t="s">
        <v>1927</v>
      </c>
      <c r="D930" s="343" t="s">
        <v>4233</v>
      </c>
    </row>
    <row r="931" spans="1:4" ht="12.75">
      <c r="A931" s="343">
        <v>7250300190</v>
      </c>
      <c r="B931" s="343" t="s">
        <v>2783</v>
      </c>
      <c r="C931" s="343" t="s">
        <v>1927</v>
      </c>
      <c r="D931" s="343" t="s">
        <v>4234</v>
      </c>
    </row>
    <row r="932" spans="1:4" ht="12.75">
      <c r="A932" s="343">
        <v>7250300200</v>
      </c>
      <c r="B932" s="343" t="s">
        <v>2784</v>
      </c>
      <c r="C932" s="343" t="s">
        <v>1927</v>
      </c>
      <c r="D932" s="343" t="s">
        <v>4235</v>
      </c>
    </row>
    <row r="933" spans="1:4" ht="12.75">
      <c r="A933" s="343">
        <v>7250300210</v>
      </c>
      <c r="B933" s="343" t="s">
        <v>2785</v>
      </c>
      <c r="C933" s="343" t="s">
        <v>1927</v>
      </c>
      <c r="D933" s="343" t="s">
        <v>4236</v>
      </c>
    </row>
    <row r="934" spans="1:4" ht="12.75">
      <c r="A934" s="343">
        <v>7250300220</v>
      </c>
      <c r="B934" s="343" t="s">
        <v>2786</v>
      </c>
      <c r="C934" s="343" t="s">
        <v>1927</v>
      </c>
      <c r="D934" s="343" t="s">
        <v>4237</v>
      </c>
    </row>
    <row r="935" spans="1:4" ht="12.75">
      <c r="A935" s="343">
        <v>7250300230</v>
      </c>
      <c r="B935" s="343" t="s">
        <v>2787</v>
      </c>
      <c r="C935" s="343" t="s">
        <v>1927</v>
      </c>
      <c r="D935" s="343" t="s">
        <v>4238</v>
      </c>
    </row>
    <row r="936" spans="1:4" ht="12.75">
      <c r="A936" s="343">
        <v>7250300240</v>
      </c>
      <c r="B936" s="343" t="s">
        <v>2788</v>
      </c>
      <c r="C936" s="343" t="s">
        <v>1927</v>
      </c>
      <c r="D936" s="343" t="s">
        <v>4239</v>
      </c>
    </row>
    <row r="937" spans="1:4" ht="12.75">
      <c r="A937" s="343">
        <v>7250300250</v>
      </c>
      <c r="B937" s="343" t="s">
        <v>2789</v>
      </c>
      <c r="C937" s="343" t="s">
        <v>1927</v>
      </c>
      <c r="D937" s="343" t="s">
        <v>4240</v>
      </c>
    </row>
    <row r="938" spans="1:4" ht="12.75">
      <c r="A938" s="343">
        <v>7250300260</v>
      </c>
      <c r="B938" s="343" t="s">
        <v>2790</v>
      </c>
      <c r="C938" s="343" t="s">
        <v>1927</v>
      </c>
      <c r="D938" s="343" t="s">
        <v>4241</v>
      </c>
    </row>
    <row r="939" spans="1:4" ht="12.75">
      <c r="A939" s="343">
        <v>7250300270</v>
      </c>
      <c r="B939" s="343" t="s">
        <v>2791</v>
      </c>
      <c r="C939" s="343" t="s">
        <v>1927</v>
      </c>
      <c r="D939" s="343" t="s">
        <v>4242</v>
      </c>
    </row>
    <row r="940" spans="1:4" ht="12.75">
      <c r="A940" s="343">
        <v>7250300280</v>
      </c>
      <c r="B940" s="343" t="s">
        <v>2792</v>
      </c>
      <c r="C940" s="343" t="s">
        <v>1927</v>
      </c>
      <c r="D940" s="343" t="s">
        <v>4243</v>
      </c>
    </row>
    <row r="941" spans="1:4" ht="12.75">
      <c r="A941" s="343">
        <v>7250300290</v>
      </c>
      <c r="B941" s="343" t="s">
        <v>2793</v>
      </c>
      <c r="C941" s="343" t="s">
        <v>1927</v>
      </c>
      <c r="D941" s="343" t="s">
        <v>4244</v>
      </c>
    </row>
    <row r="942" spans="1:4" ht="12.75">
      <c r="A942" s="343">
        <v>7250300300</v>
      </c>
      <c r="B942" s="343" t="s">
        <v>2794</v>
      </c>
      <c r="C942" s="343" t="s">
        <v>1927</v>
      </c>
      <c r="D942" s="343" t="s">
        <v>4245</v>
      </c>
    </row>
    <row r="943" spans="1:4" ht="12.75">
      <c r="A943" s="343">
        <v>7250300310</v>
      </c>
      <c r="B943" s="343" t="s">
        <v>2795</v>
      </c>
      <c r="C943" s="343" t="s">
        <v>1927</v>
      </c>
      <c r="D943" s="343" t="s">
        <v>4246</v>
      </c>
    </row>
    <row r="944" spans="1:4" ht="12.75">
      <c r="A944" s="343">
        <v>7250300320</v>
      </c>
      <c r="B944" s="343" t="s">
        <v>2796</v>
      </c>
      <c r="C944" s="343" t="s">
        <v>1927</v>
      </c>
      <c r="D944" s="343" t="s">
        <v>4247</v>
      </c>
    </row>
    <row r="945" spans="1:4" ht="12.75">
      <c r="A945" s="343">
        <v>7250350010</v>
      </c>
      <c r="B945" s="343" t="s">
        <v>2797</v>
      </c>
      <c r="C945" s="343" t="s">
        <v>1927</v>
      </c>
      <c r="D945" s="343" t="s">
        <v>4248</v>
      </c>
    </row>
    <row r="946" spans="1:4" ht="12.75">
      <c r="A946" s="343">
        <v>7250350020</v>
      </c>
      <c r="B946" s="343" t="s">
        <v>2799</v>
      </c>
      <c r="C946" s="343" t="s">
        <v>1927</v>
      </c>
      <c r="D946" s="343" t="s">
        <v>4249</v>
      </c>
    </row>
    <row r="947" spans="1:4" ht="12.75">
      <c r="A947" s="343">
        <v>7250350030</v>
      </c>
      <c r="B947" s="343" t="s">
        <v>2800</v>
      </c>
      <c r="C947" s="343" t="s">
        <v>1927</v>
      </c>
      <c r="D947" s="343" t="s">
        <v>4250</v>
      </c>
    </row>
    <row r="948" spans="1:4" ht="12.75">
      <c r="A948" s="343">
        <v>7250350040</v>
      </c>
      <c r="B948" s="343" t="s">
        <v>2801</v>
      </c>
      <c r="C948" s="343" t="s">
        <v>1927</v>
      </c>
      <c r="D948" s="343" t="s">
        <v>4251</v>
      </c>
    </row>
    <row r="949" spans="1:4" ht="12.75">
      <c r="A949" s="343">
        <v>7250350050</v>
      </c>
      <c r="B949" s="343" t="s">
        <v>2802</v>
      </c>
      <c r="C949" s="343" t="s">
        <v>1927</v>
      </c>
      <c r="D949" s="343" t="s">
        <v>4252</v>
      </c>
    </row>
    <row r="950" spans="1:4" ht="12.75">
      <c r="A950" s="343">
        <v>7250350060</v>
      </c>
      <c r="B950" s="343" t="s">
        <v>2803</v>
      </c>
      <c r="C950" s="343" t="s">
        <v>1927</v>
      </c>
      <c r="D950" s="343" t="s">
        <v>4253</v>
      </c>
    </row>
    <row r="951" spans="1:4" ht="12.75">
      <c r="A951" s="343">
        <v>7250350070</v>
      </c>
      <c r="B951" s="343" t="s">
        <v>2804</v>
      </c>
      <c r="C951" s="343" t="s">
        <v>1927</v>
      </c>
      <c r="D951" s="343" t="s">
        <v>4254</v>
      </c>
    </row>
    <row r="952" spans="1:4" ht="12.75">
      <c r="A952" s="343">
        <v>7250350080</v>
      </c>
      <c r="B952" s="343" t="s">
        <v>2805</v>
      </c>
      <c r="C952" s="343" t="s">
        <v>1927</v>
      </c>
      <c r="D952" s="343" t="s">
        <v>4255</v>
      </c>
    </row>
    <row r="953" spans="1:4" ht="12.75">
      <c r="A953" s="343">
        <v>7250350090</v>
      </c>
      <c r="B953" s="343" t="s">
        <v>2807</v>
      </c>
      <c r="C953" s="343" t="s">
        <v>1927</v>
      </c>
      <c r="D953" s="343" t="s">
        <v>4256</v>
      </c>
    </row>
    <row r="954" spans="1:4" ht="12.75">
      <c r="A954" s="343">
        <v>7250350100</v>
      </c>
      <c r="B954" s="343" t="s">
        <v>2808</v>
      </c>
      <c r="C954" s="343" t="s">
        <v>1927</v>
      </c>
      <c r="D954" s="343" t="s">
        <v>4257</v>
      </c>
    </row>
    <row r="955" spans="1:4" ht="12.75">
      <c r="A955" s="343">
        <v>7250350110</v>
      </c>
      <c r="B955" s="343" t="s">
        <v>2809</v>
      </c>
      <c r="C955" s="343" t="s">
        <v>1927</v>
      </c>
      <c r="D955" s="343" t="s">
        <v>4258</v>
      </c>
    </row>
    <row r="956" spans="1:4" ht="12.75">
      <c r="A956" s="343">
        <v>7250350120</v>
      </c>
      <c r="B956" s="343" t="s">
        <v>2810</v>
      </c>
      <c r="C956" s="343" t="s">
        <v>1927</v>
      </c>
      <c r="D956" s="343" t="s">
        <v>4259</v>
      </c>
    </row>
    <row r="957" spans="1:4" ht="12.75">
      <c r="A957" s="343">
        <v>7250350130</v>
      </c>
      <c r="B957" s="343" t="s">
        <v>2811</v>
      </c>
      <c r="C957" s="343" t="s">
        <v>1927</v>
      </c>
      <c r="D957" s="343" t="s">
        <v>4260</v>
      </c>
    </row>
    <row r="958" spans="1:4" ht="12.75">
      <c r="A958" s="343">
        <v>7250350140</v>
      </c>
      <c r="B958" s="343" t="s">
        <v>2812</v>
      </c>
      <c r="C958" s="343" t="s">
        <v>1927</v>
      </c>
      <c r="D958" s="343" t="s">
        <v>1872</v>
      </c>
    </row>
    <row r="959" spans="1:4" ht="12.75">
      <c r="A959" s="343">
        <v>7250350150</v>
      </c>
      <c r="B959" s="343" t="s">
        <v>2813</v>
      </c>
      <c r="C959" s="343" t="s">
        <v>1927</v>
      </c>
      <c r="D959" s="343" t="s">
        <v>4261</v>
      </c>
    </row>
    <row r="960" spans="1:4" ht="12.75">
      <c r="A960" s="343">
        <v>7250350160</v>
      </c>
      <c r="B960" s="343" t="s">
        <v>2814</v>
      </c>
      <c r="C960" s="343" t="s">
        <v>1927</v>
      </c>
      <c r="D960" s="343" t="s">
        <v>4262</v>
      </c>
    </row>
    <row r="961" spans="1:4" ht="12.75">
      <c r="A961" s="343">
        <v>7250350170</v>
      </c>
      <c r="B961" s="343" t="s">
        <v>2815</v>
      </c>
      <c r="C961" s="343" t="s">
        <v>1927</v>
      </c>
      <c r="D961" s="343" t="s">
        <v>4263</v>
      </c>
    </row>
    <row r="962" spans="1:4" ht="12.75">
      <c r="A962" s="343">
        <v>7250350180</v>
      </c>
      <c r="B962" s="343" t="s">
        <v>2816</v>
      </c>
      <c r="C962" s="343" t="s">
        <v>1927</v>
      </c>
      <c r="D962" s="343" t="s">
        <v>4264</v>
      </c>
    </row>
    <row r="963" spans="1:4" ht="12.75">
      <c r="A963" s="343">
        <v>7250350190</v>
      </c>
      <c r="B963" s="343" t="s">
        <v>2817</v>
      </c>
      <c r="C963" s="343" t="s">
        <v>1927</v>
      </c>
      <c r="D963" s="343" t="s">
        <v>4265</v>
      </c>
    </row>
    <row r="964" spans="1:4" ht="12.75">
      <c r="A964" s="343">
        <v>7250350200</v>
      </c>
      <c r="B964" s="343" t="s">
        <v>2818</v>
      </c>
      <c r="C964" s="343" t="s">
        <v>1927</v>
      </c>
      <c r="D964" s="343" t="s">
        <v>4266</v>
      </c>
    </row>
    <row r="965" spans="1:4" ht="12.75">
      <c r="A965" s="343">
        <v>7250350210</v>
      </c>
      <c r="B965" s="343" t="s">
        <v>2819</v>
      </c>
      <c r="C965" s="343" t="s">
        <v>1927</v>
      </c>
      <c r="D965" s="343" t="s">
        <v>1891</v>
      </c>
    </row>
    <row r="966" spans="1:4" ht="12.75">
      <c r="A966" s="343">
        <v>7250350220</v>
      </c>
      <c r="B966" s="343" t="s">
        <v>2820</v>
      </c>
      <c r="C966" s="343" t="s">
        <v>1927</v>
      </c>
      <c r="D966" s="343" t="s">
        <v>4267</v>
      </c>
    </row>
    <row r="967" spans="1:4" ht="14.25">
      <c r="A967" s="344" t="s">
        <v>2806</v>
      </c>
      <c r="B967"/>
      <c r="C967"/>
      <c r="D967"/>
    </row>
    <row r="968" spans="1:4" ht="34.5">
      <c r="A968" s="302" t="s">
        <v>3755</v>
      </c>
      <c r="B968" s="306" t="s">
        <v>3756</v>
      </c>
      <c r="C968"/>
      <c r="D968"/>
    </row>
    <row r="969" spans="1:4" ht="27.75">
      <c r="A969" s="307" t="s">
        <v>3757</v>
      </c>
      <c r="B969"/>
      <c r="C969"/>
      <c r="D969"/>
    </row>
    <row r="970" spans="1:4" ht="15">
      <c r="A970" s="307" t="s">
        <v>1971</v>
      </c>
      <c r="B970" s="307" t="s">
        <v>1972</v>
      </c>
      <c r="C970"/>
      <c r="D970"/>
    </row>
    <row r="971" spans="1:4" ht="25.5">
      <c r="A971" s="345" t="s">
        <v>1974</v>
      </c>
      <c r="B971" s="345" t="s">
        <v>1975</v>
      </c>
      <c r="C971" s="345" t="s">
        <v>1976</v>
      </c>
      <c r="D971" s="345" t="s">
        <v>1299</v>
      </c>
    </row>
    <row r="972" spans="1:4" ht="12.75">
      <c r="A972" s="343">
        <v>7250350230</v>
      </c>
      <c r="B972" s="343" t="s">
        <v>2821</v>
      </c>
      <c r="C972" s="343" t="s">
        <v>1927</v>
      </c>
      <c r="D972" s="343" t="s">
        <v>3992</v>
      </c>
    </row>
    <row r="973" spans="1:4" ht="12.75">
      <c r="A973" s="343">
        <v>7250350240</v>
      </c>
      <c r="B973" s="343" t="s">
        <v>2822</v>
      </c>
      <c r="C973" s="343" t="s">
        <v>1927</v>
      </c>
      <c r="D973" s="343" t="s">
        <v>3472</v>
      </c>
    </row>
    <row r="974" spans="1:4" ht="12.75">
      <c r="A974" s="343">
        <v>7250350250</v>
      </c>
      <c r="B974" s="343" t="s">
        <v>2823</v>
      </c>
      <c r="C974" s="343" t="s">
        <v>1927</v>
      </c>
      <c r="D974" s="343" t="s">
        <v>4268</v>
      </c>
    </row>
    <row r="975" spans="1:4" ht="12.75">
      <c r="A975" s="343">
        <v>7250350260</v>
      </c>
      <c r="B975" s="343" t="s">
        <v>2824</v>
      </c>
      <c r="C975" s="343" t="s">
        <v>1927</v>
      </c>
      <c r="D975" s="343" t="s">
        <v>4269</v>
      </c>
    </row>
    <row r="976" spans="1:4" ht="12.75">
      <c r="A976" s="343">
        <v>7250350270</v>
      </c>
      <c r="B976" s="343" t="s">
        <v>2825</v>
      </c>
      <c r="C976" s="343" t="s">
        <v>1927</v>
      </c>
      <c r="D976" s="343" t="s">
        <v>4270</v>
      </c>
    </row>
    <row r="977" spans="1:4" ht="12.75">
      <c r="A977" s="343">
        <v>7250350280</v>
      </c>
      <c r="B977" s="343" t="s">
        <v>2827</v>
      </c>
      <c r="C977" s="343" t="s">
        <v>1927</v>
      </c>
      <c r="D977" s="343" t="s">
        <v>4271</v>
      </c>
    </row>
    <row r="978" spans="1:4" ht="12.75">
      <c r="A978" s="343">
        <v>7250350290</v>
      </c>
      <c r="B978" s="343" t="s">
        <v>2828</v>
      </c>
      <c r="C978" s="343" t="s">
        <v>1927</v>
      </c>
      <c r="D978" s="343" t="s">
        <v>4272</v>
      </c>
    </row>
    <row r="979" spans="1:4" ht="12.75">
      <c r="A979" s="343">
        <v>7250350300</v>
      </c>
      <c r="B979" s="343" t="s">
        <v>2829</v>
      </c>
      <c r="C979" s="343" t="s">
        <v>1927</v>
      </c>
      <c r="D979" s="343" t="s">
        <v>4273</v>
      </c>
    </row>
    <row r="980" spans="1:4" ht="12.75">
      <c r="A980" s="343">
        <v>7250350310</v>
      </c>
      <c r="B980" s="343" t="s">
        <v>2830</v>
      </c>
      <c r="C980" s="343" t="s">
        <v>1927</v>
      </c>
      <c r="D980" s="343" t="s">
        <v>4274</v>
      </c>
    </row>
    <row r="981" spans="1:4" ht="12.75">
      <c r="A981" s="343">
        <v>7250350320</v>
      </c>
      <c r="B981" s="343" t="s">
        <v>2831</v>
      </c>
      <c r="C981" s="343" t="s">
        <v>1927</v>
      </c>
      <c r="D981" s="343" t="s">
        <v>4275</v>
      </c>
    </row>
    <row r="982" spans="1:4" ht="12.75">
      <c r="A982" s="343">
        <v>7250400010</v>
      </c>
      <c r="B982" s="343" t="s">
        <v>2832</v>
      </c>
      <c r="C982" s="343" t="s">
        <v>1927</v>
      </c>
      <c r="D982" s="343" t="s">
        <v>4276</v>
      </c>
    </row>
    <row r="983" spans="1:4" ht="12.75">
      <c r="A983" s="343">
        <v>7250400020</v>
      </c>
      <c r="B983" s="343" t="s">
        <v>2833</v>
      </c>
      <c r="C983" s="343" t="s">
        <v>1927</v>
      </c>
      <c r="D983" s="343" t="s">
        <v>4277</v>
      </c>
    </row>
    <row r="984" spans="1:4" ht="12.75">
      <c r="A984" s="343">
        <v>7250400030</v>
      </c>
      <c r="B984" s="343" t="s">
        <v>2834</v>
      </c>
      <c r="C984" s="343" t="s">
        <v>1927</v>
      </c>
      <c r="D984" s="343" t="s">
        <v>4278</v>
      </c>
    </row>
    <row r="985" spans="1:4" ht="12.75">
      <c r="A985" s="343">
        <v>7250400040</v>
      </c>
      <c r="B985" s="343" t="s">
        <v>2835</v>
      </c>
      <c r="C985" s="343" t="s">
        <v>1927</v>
      </c>
      <c r="D985" s="343" t="s">
        <v>4279</v>
      </c>
    </row>
    <row r="986" spans="1:4" ht="12.75">
      <c r="A986" s="343">
        <v>7250400050</v>
      </c>
      <c r="B986" s="343" t="s">
        <v>2836</v>
      </c>
      <c r="C986" s="343" t="s">
        <v>1927</v>
      </c>
      <c r="D986" s="343" t="s">
        <v>4280</v>
      </c>
    </row>
    <row r="987" spans="1:4" ht="12.75">
      <c r="A987" s="343">
        <v>7250400060</v>
      </c>
      <c r="B987" s="343" t="s">
        <v>2837</v>
      </c>
      <c r="C987" s="343" t="s">
        <v>1927</v>
      </c>
      <c r="D987" s="343" t="s">
        <v>4281</v>
      </c>
    </row>
    <row r="988" spans="1:4" ht="12.75">
      <c r="A988" s="343">
        <v>7250450010</v>
      </c>
      <c r="B988" s="343" t="s">
        <v>2838</v>
      </c>
      <c r="C988" s="343" t="s">
        <v>1927</v>
      </c>
      <c r="D988" s="343" t="s">
        <v>1681</v>
      </c>
    </row>
    <row r="989" spans="1:4" ht="12.75">
      <c r="A989" s="343">
        <v>7250450020</v>
      </c>
      <c r="B989" s="343" t="s">
        <v>2839</v>
      </c>
      <c r="C989" s="343" t="s">
        <v>1927</v>
      </c>
      <c r="D989" s="343" t="s">
        <v>1857</v>
      </c>
    </row>
    <row r="990" spans="1:4" ht="12.75">
      <c r="A990" s="343">
        <v>7250450030</v>
      </c>
      <c r="B990" s="343" t="s">
        <v>2840</v>
      </c>
      <c r="C990" s="343" t="s">
        <v>1927</v>
      </c>
      <c r="D990" s="343" t="s">
        <v>3333</v>
      </c>
    </row>
    <row r="991" spans="1:4" ht="12.75">
      <c r="A991" s="343">
        <v>7250450040</v>
      </c>
      <c r="B991" s="343" t="s">
        <v>2841</v>
      </c>
      <c r="C991" s="343" t="s">
        <v>1927</v>
      </c>
      <c r="D991" s="343" t="s">
        <v>3448</v>
      </c>
    </row>
    <row r="992" spans="1:4" ht="12.75">
      <c r="A992" s="343">
        <v>7250450050</v>
      </c>
      <c r="B992" s="343" t="s">
        <v>2842</v>
      </c>
      <c r="C992" s="343" t="s">
        <v>1927</v>
      </c>
      <c r="D992" s="343" t="s">
        <v>1898</v>
      </c>
    </row>
    <row r="993" spans="1:4" ht="12.75">
      <c r="A993" s="343">
        <v>7250450060</v>
      </c>
      <c r="B993" s="343" t="s">
        <v>2843</v>
      </c>
      <c r="C993" s="343" t="s">
        <v>1927</v>
      </c>
      <c r="D993" s="343" t="s">
        <v>1711</v>
      </c>
    </row>
    <row r="994" spans="1:4" ht="25.5">
      <c r="A994" s="306" t="s">
        <v>1025</v>
      </c>
      <c r="B994"/>
      <c r="C994"/>
      <c r="D994"/>
    </row>
    <row r="995" spans="1:4" ht="12.75">
      <c r="A995" s="343">
        <v>7260100010</v>
      </c>
      <c r="B995" s="343" t="s">
        <v>2844</v>
      </c>
      <c r="C995" s="343" t="s">
        <v>1927</v>
      </c>
      <c r="D995" s="343" t="s">
        <v>3512</v>
      </c>
    </row>
    <row r="996" spans="1:4" ht="12.75">
      <c r="A996" s="343">
        <v>7260100020</v>
      </c>
      <c r="B996" s="343" t="s">
        <v>2845</v>
      </c>
      <c r="C996" s="343" t="s">
        <v>1927</v>
      </c>
      <c r="D996" s="343" t="s">
        <v>4282</v>
      </c>
    </row>
    <row r="997" spans="1:4" ht="12.75">
      <c r="A997" s="343">
        <v>7260100030</v>
      </c>
      <c r="B997" s="343" t="s">
        <v>2846</v>
      </c>
      <c r="C997" s="343" t="s">
        <v>1927</v>
      </c>
      <c r="D997" s="343" t="s">
        <v>4283</v>
      </c>
    </row>
    <row r="998" spans="1:4" ht="12.75">
      <c r="A998" s="343">
        <v>7260100040</v>
      </c>
      <c r="B998" s="343" t="s">
        <v>2847</v>
      </c>
      <c r="C998" s="343" t="s">
        <v>1927</v>
      </c>
      <c r="D998" s="343" t="s">
        <v>4284</v>
      </c>
    </row>
    <row r="999" spans="1:4" ht="12.75">
      <c r="A999" s="343">
        <v>7260100050</v>
      </c>
      <c r="B999" s="343" t="s">
        <v>2848</v>
      </c>
      <c r="C999" s="343" t="s">
        <v>1927</v>
      </c>
      <c r="D999" s="343" t="s">
        <v>4285</v>
      </c>
    </row>
    <row r="1000" spans="1:4" ht="12.75">
      <c r="A1000" s="343">
        <v>7260100060</v>
      </c>
      <c r="B1000" s="343" t="s">
        <v>2849</v>
      </c>
      <c r="C1000" s="343" t="s">
        <v>1927</v>
      </c>
      <c r="D1000" s="343" t="s">
        <v>4286</v>
      </c>
    </row>
    <row r="1001" spans="1:4" ht="12.75">
      <c r="A1001" s="343">
        <v>7260100070</v>
      </c>
      <c r="B1001" s="343" t="s">
        <v>2850</v>
      </c>
      <c r="C1001" s="343" t="s">
        <v>1927</v>
      </c>
      <c r="D1001" s="343" t="s">
        <v>4287</v>
      </c>
    </row>
    <row r="1002" spans="1:4" ht="12.75">
      <c r="A1002" s="343">
        <v>7260100080</v>
      </c>
      <c r="B1002" s="343" t="s">
        <v>2851</v>
      </c>
      <c r="C1002" s="343" t="s">
        <v>1927</v>
      </c>
      <c r="D1002" s="343" t="s">
        <v>4288</v>
      </c>
    </row>
    <row r="1003" spans="1:4" ht="12.75">
      <c r="A1003" s="343">
        <v>7260100090</v>
      </c>
      <c r="B1003" s="343" t="s">
        <v>2852</v>
      </c>
      <c r="C1003" s="343" t="s">
        <v>1927</v>
      </c>
      <c r="D1003" s="343" t="s">
        <v>4289</v>
      </c>
    </row>
    <row r="1004" spans="1:4" ht="12.75">
      <c r="A1004" s="343">
        <v>7260100100</v>
      </c>
      <c r="B1004" s="343" t="s">
        <v>2853</v>
      </c>
      <c r="C1004" s="343" t="s">
        <v>1927</v>
      </c>
      <c r="D1004" s="343" t="s">
        <v>4290</v>
      </c>
    </row>
    <row r="1005" spans="1:4" ht="12.75">
      <c r="A1005" s="343">
        <v>7260100110</v>
      </c>
      <c r="B1005" s="343" t="s">
        <v>2854</v>
      </c>
      <c r="C1005" s="343" t="s">
        <v>1927</v>
      </c>
      <c r="D1005" s="343" t="s">
        <v>4291</v>
      </c>
    </row>
    <row r="1006" spans="1:4" ht="12.75">
      <c r="A1006" s="343">
        <v>7260100120</v>
      </c>
      <c r="B1006" s="343" t="s">
        <v>2855</v>
      </c>
      <c r="C1006" s="343" t="s">
        <v>1927</v>
      </c>
      <c r="D1006" s="343" t="s">
        <v>4292</v>
      </c>
    </row>
    <row r="1007" spans="1:4" ht="12.75">
      <c r="A1007" s="343">
        <v>7260100130</v>
      </c>
      <c r="B1007" s="343" t="s">
        <v>2856</v>
      </c>
      <c r="C1007" s="343" t="s">
        <v>1927</v>
      </c>
      <c r="D1007" s="343" t="s">
        <v>4293</v>
      </c>
    </row>
    <row r="1008" spans="1:4" ht="12.75">
      <c r="A1008" s="343">
        <v>7260100140</v>
      </c>
      <c r="B1008" s="343" t="s">
        <v>2857</v>
      </c>
      <c r="C1008" s="343" t="s">
        <v>1927</v>
      </c>
      <c r="D1008" s="343" t="s">
        <v>4294</v>
      </c>
    </row>
    <row r="1009" spans="1:4" ht="12.75">
      <c r="A1009" s="343">
        <v>7260100150</v>
      </c>
      <c r="B1009" s="343" t="s">
        <v>2858</v>
      </c>
      <c r="C1009" s="343" t="s">
        <v>1927</v>
      </c>
      <c r="D1009" s="343" t="s">
        <v>4295</v>
      </c>
    </row>
    <row r="1010" spans="1:4" ht="12.75">
      <c r="A1010" s="343">
        <v>7260100160</v>
      </c>
      <c r="B1010" s="343" t="s">
        <v>2860</v>
      </c>
      <c r="C1010" s="343" t="s">
        <v>1927</v>
      </c>
      <c r="D1010" s="343" t="s">
        <v>4296</v>
      </c>
    </row>
    <row r="1011" spans="1:4" ht="12.75">
      <c r="A1011" s="343">
        <v>7260100170</v>
      </c>
      <c r="B1011" s="343" t="s">
        <v>2861</v>
      </c>
      <c r="C1011" s="343" t="s">
        <v>1927</v>
      </c>
      <c r="D1011" s="343" t="s">
        <v>4297</v>
      </c>
    </row>
    <row r="1012" spans="1:4" ht="12.75">
      <c r="A1012" s="343">
        <v>7260100180</v>
      </c>
      <c r="B1012" s="343" t="s">
        <v>2862</v>
      </c>
      <c r="C1012" s="343" t="s">
        <v>1927</v>
      </c>
      <c r="D1012" s="343" t="s">
        <v>4298</v>
      </c>
    </row>
    <row r="1013" spans="1:4" ht="12.75">
      <c r="A1013" s="343">
        <v>7260100190</v>
      </c>
      <c r="B1013" s="343" t="s">
        <v>2863</v>
      </c>
      <c r="C1013" s="343" t="s">
        <v>1927</v>
      </c>
      <c r="D1013" s="343" t="s">
        <v>3464</v>
      </c>
    </row>
    <row r="1014" spans="1:4" ht="12.75">
      <c r="A1014" s="343">
        <v>7260100200</v>
      </c>
      <c r="B1014" s="343" t="s">
        <v>2864</v>
      </c>
      <c r="C1014" s="343" t="s">
        <v>1927</v>
      </c>
      <c r="D1014" s="343" t="s">
        <v>4299</v>
      </c>
    </row>
    <row r="1015" spans="1:4" ht="12.75">
      <c r="A1015" s="343">
        <v>7260100210</v>
      </c>
      <c r="B1015" s="343" t="s">
        <v>2865</v>
      </c>
      <c r="C1015" s="343" t="s">
        <v>1927</v>
      </c>
      <c r="D1015" s="343" t="s">
        <v>4300</v>
      </c>
    </row>
    <row r="1016" spans="1:4" ht="12.75">
      <c r="A1016" s="343">
        <v>7260100220</v>
      </c>
      <c r="B1016" s="343" t="s">
        <v>2866</v>
      </c>
      <c r="C1016" s="343" t="s">
        <v>1927</v>
      </c>
      <c r="D1016" s="343" t="s">
        <v>4301</v>
      </c>
    </row>
    <row r="1017" spans="1:4" ht="12.75">
      <c r="A1017" s="343">
        <v>7260100230</v>
      </c>
      <c r="B1017" s="343" t="s">
        <v>2867</v>
      </c>
      <c r="C1017" s="343" t="s">
        <v>1927</v>
      </c>
      <c r="D1017" s="343" t="s">
        <v>4302</v>
      </c>
    </row>
    <row r="1018" spans="1:4" ht="12.75">
      <c r="A1018" s="343">
        <v>7260100240</v>
      </c>
      <c r="B1018" s="343" t="s">
        <v>2868</v>
      </c>
      <c r="C1018" s="343" t="s">
        <v>1927</v>
      </c>
      <c r="D1018" s="343" t="s">
        <v>4303</v>
      </c>
    </row>
    <row r="1019" spans="1:4" ht="12.75">
      <c r="A1019" s="343">
        <v>7260100250</v>
      </c>
      <c r="B1019" s="343" t="s">
        <v>2869</v>
      </c>
      <c r="C1019" s="343" t="s">
        <v>1927</v>
      </c>
      <c r="D1019" s="343" t="s">
        <v>4304</v>
      </c>
    </row>
    <row r="1020" spans="1:4" ht="12.75">
      <c r="A1020" s="343">
        <v>7260100260</v>
      </c>
      <c r="B1020" s="343" t="s">
        <v>2870</v>
      </c>
      <c r="C1020" s="343" t="s">
        <v>1927</v>
      </c>
      <c r="D1020" s="343" t="s">
        <v>4305</v>
      </c>
    </row>
    <row r="1021" spans="1:4" ht="12.75">
      <c r="A1021" s="343">
        <v>7260100270</v>
      </c>
      <c r="B1021" s="343" t="s">
        <v>2871</v>
      </c>
      <c r="C1021" s="343" t="s">
        <v>1927</v>
      </c>
      <c r="D1021" s="343" t="s">
        <v>4306</v>
      </c>
    </row>
    <row r="1022" spans="1:4" ht="12.75">
      <c r="A1022" s="343">
        <v>7260100280</v>
      </c>
      <c r="B1022" s="343" t="s">
        <v>2872</v>
      </c>
      <c r="C1022" s="343" t="s">
        <v>1927</v>
      </c>
      <c r="D1022" s="343" t="s">
        <v>4307</v>
      </c>
    </row>
    <row r="1023" spans="1:4" ht="12.75">
      <c r="A1023" s="343">
        <v>7260100290</v>
      </c>
      <c r="B1023" s="343" t="s">
        <v>2873</v>
      </c>
      <c r="C1023" s="343" t="s">
        <v>1927</v>
      </c>
      <c r="D1023" s="343" t="s">
        <v>4308</v>
      </c>
    </row>
    <row r="1024" spans="1:4" ht="14.25">
      <c r="A1024" s="344" t="s">
        <v>2859</v>
      </c>
      <c r="B1024"/>
      <c r="C1024"/>
      <c r="D1024"/>
    </row>
    <row r="1025" spans="1:4" ht="34.5">
      <c r="A1025" s="302" t="s">
        <v>3755</v>
      </c>
      <c r="B1025" s="306" t="s">
        <v>3756</v>
      </c>
      <c r="C1025"/>
      <c r="D1025"/>
    </row>
    <row r="1026" spans="1:4" ht="27.75">
      <c r="A1026" s="307" t="s">
        <v>3757</v>
      </c>
      <c r="B1026"/>
      <c r="C1026"/>
      <c r="D1026"/>
    </row>
    <row r="1027" spans="1:4" ht="15">
      <c r="A1027" s="307" t="s">
        <v>1971</v>
      </c>
      <c r="B1027" s="307" t="s">
        <v>1972</v>
      </c>
      <c r="C1027"/>
      <c r="D1027"/>
    </row>
    <row r="1028" spans="1:4" ht="25.5">
      <c r="A1028" s="345" t="s">
        <v>1974</v>
      </c>
      <c r="B1028" s="345" t="s">
        <v>1975</v>
      </c>
      <c r="C1028" s="345" t="s">
        <v>1976</v>
      </c>
      <c r="D1028" s="345" t="s">
        <v>1299</v>
      </c>
    </row>
    <row r="1029" spans="1:4" ht="12.75">
      <c r="A1029" s="343">
        <v>7260100300</v>
      </c>
      <c r="B1029" s="343" t="s">
        <v>2874</v>
      </c>
      <c r="C1029" s="343" t="s">
        <v>1927</v>
      </c>
      <c r="D1029" s="343" t="s">
        <v>4309</v>
      </c>
    </row>
    <row r="1030" spans="1:4" ht="12.75">
      <c r="A1030" s="343">
        <v>7260100310</v>
      </c>
      <c r="B1030" s="343" t="s">
        <v>2875</v>
      </c>
      <c r="C1030" s="343" t="s">
        <v>1927</v>
      </c>
      <c r="D1030" s="343" t="s">
        <v>4310</v>
      </c>
    </row>
    <row r="1031" spans="1:4" ht="12.75">
      <c r="A1031" s="343">
        <v>7260100320</v>
      </c>
      <c r="B1031" s="343" t="s">
        <v>2876</v>
      </c>
      <c r="C1031" s="343" t="s">
        <v>1927</v>
      </c>
      <c r="D1031" s="343" t="s">
        <v>4311</v>
      </c>
    </row>
    <row r="1032" spans="1:4" ht="12.75">
      <c r="A1032" s="343">
        <v>7260100330</v>
      </c>
      <c r="B1032" s="343" t="s">
        <v>2877</v>
      </c>
      <c r="C1032" s="343" t="s">
        <v>1927</v>
      </c>
      <c r="D1032" s="343" t="s">
        <v>4312</v>
      </c>
    </row>
    <row r="1033" spans="1:4" ht="12.75">
      <c r="A1033" s="343">
        <v>7260100340</v>
      </c>
      <c r="B1033" s="343" t="s">
        <v>2878</v>
      </c>
      <c r="C1033" s="343" t="s">
        <v>1927</v>
      </c>
      <c r="D1033" s="343" t="s">
        <v>4313</v>
      </c>
    </row>
    <row r="1034" spans="1:4" ht="12.75">
      <c r="A1034" s="343">
        <v>7260100350</v>
      </c>
      <c r="B1034" s="343" t="s">
        <v>2879</v>
      </c>
      <c r="C1034" s="343" t="s">
        <v>1927</v>
      </c>
      <c r="D1034" s="343" t="s">
        <v>4314</v>
      </c>
    </row>
    <row r="1035" spans="1:4" ht="12.75">
      <c r="A1035" s="343">
        <v>7260100360</v>
      </c>
      <c r="B1035" s="343" t="s">
        <v>2880</v>
      </c>
      <c r="C1035" s="343" t="s">
        <v>1927</v>
      </c>
      <c r="D1035" s="343" t="s">
        <v>4315</v>
      </c>
    </row>
    <row r="1036" spans="1:4" ht="12.75">
      <c r="A1036" s="343">
        <v>7260100370</v>
      </c>
      <c r="B1036" s="343" t="s">
        <v>2881</v>
      </c>
      <c r="C1036" s="343" t="s">
        <v>1927</v>
      </c>
      <c r="D1036" s="343" t="s">
        <v>4316</v>
      </c>
    </row>
    <row r="1037" spans="1:4" ht="12.75">
      <c r="A1037" s="343">
        <v>7260100380</v>
      </c>
      <c r="B1037" s="343" t="s">
        <v>2882</v>
      </c>
      <c r="C1037" s="343" t="s">
        <v>1927</v>
      </c>
      <c r="D1037" s="343" t="s">
        <v>4317</v>
      </c>
    </row>
    <row r="1038" spans="1:4" ht="12.75">
      <c r="A1038" s="343">
        <v>7260100390</v>
      </c>
      <c r="B1038" s="343" t="s">
        <v>2883</v>
      </c>
      <c r="C1038" s="343" t="s">
        <v>1927</v>
      </c>
      <c r="D1038" s="343" t="s">
        <v>4318</v>
      </c>
    </row>
    <row r="1039" spans="1:4" ht="12.75">
      <c r="A1039" s="343">
        <v>7260100400</v>
      </c>
      <c r="B1039" s="343" t="s">
        <v>2884</v>
      </c>
      <c r="C1039" s="343" t="s">
        <v>1927</v>
      </c>
      <c r="D1039" s="343" t="s">
        <v>4319</v>
      </c>
    </row>
    <row r="1040" spans="1:4" ht="12.75">
      <c r="A1040" s="343">
        <v>7260100410</v>
      </c>
      <c r="B1040" s="343" t="s">
        <v>2885</v>
      </c>
      <c r="C1040" s="343" t="s">
        <v>1927</v>
      </c>
      <c r="D1040" s="343" t="s">
        <v>4320</v>
      </c>
    </row>
    <row r="1041" spans="1:4" ht="12.75">
      <c r="A1041" s="343">
        <v>7260100420</v>
      </c>
      <c r="B1041" s="343" t="s">
        <v>2886</v>
      </c>
      <c r="C1041" s="343" t="s">
        <v>1927</v>
      </c>
      <c r="D1041" s="343" t="s">
        <v>4321</v>
      </c>
    </row>
    <row r="1042" spans="1:4" ht="12.75">
      <c r="A1042" s="343">
        <v>7260100430</v>
      </c>
      <c r="B1042" s="343" t="s">
        <v>2887</v>
      </c>
      <c r="C1042" s="343" t="s">
        <v>1927</v>
      </c>
      <c r="D1042" s="343" t="s">
        <v>4322</v>
      </c>
    </row>
    <row r="1043" spans="1:4" ht="12.75">
      <c r="A1043" s="343">
        <v>7260100440</v>
      </c>
      <c r="B1043" s="343" t="s">
        <v>2888</v>
      </c>
      <c r="C1043" s="343" t="s">
        <v>1927</v>
      </c>
      <c r="D1043" s="343" t="s">
        <v>4323</v>
      </c>
    </row>
    <row r="1044" spans="1:4" ht="12.75">
      <c r="A1044" s="343">
        <v>7260100450</v>
      </c>
      <c r="B1044" s="343" t="s">
        <v>2889</v>
      </c>
      <c r="C1044" s="343" t="s">
        <v>1927</v>
      </c>
      <c r="D1044" s="343" t="s">
        <v>4324</v>
      </c>
    </row>
    <row r="1045" spans="1:4" ht="12.75">
      <c r="A1045" s="343">
        <v>7260100460</v>
      </c>
      <c r="B1045" s="343" t="s">
        <v>2890</v>
      </c>
      <c r="C1045" s="343" t="s">
        <v>1927</v>
      </c>
      <c r="D1045" s="343" t="s">
        <v>4325</v>
      </c>
    </row>
    <row r="1046" spans="1:4" ht="12.75">
      <c r="A1046" s="343">
        <v>7260100470</v>
      </c>
      <c r="B1046" s="343" t="s">
        <v>2891</v>
      </c>
      <c r="C1046" s="343" t="s">
        <v>1927</v>
      </c>
      <c r="D1046" s="343" t="s">
        <v>4326</v>
      </c>
    </row>
    <row r="1047" spans="1:4" ht="12.75">
      <c r="A1047" s="343">
        <v>7260100480</v>
      </c>
      <c r="B1047" s="343" t="s">
        <v>2892</v>
      </c>
      <c r="C1047" s="343" t="s">
        <v>1927</v>
      </c>
      <c r="D1047" s="343" t="s">
        <v>4327</v>
      </c>
    </row>
    <row r="1048" spans="1:4" ht="12.75">
      <c r="A1048" s="343">
        <v>7260100490</v>
      </c>
      <c r="B1048" s="343" t="s">
        <v>2893</v>
      </c>
      <c r="C1048" s="343" t="s">
        <v>1927</v>
      </c>
      <c r="D1048" s="343" t="s">
        <v>4328</v>
      </c>
    </row>
    <row r="1049" spans="1:4" ht="12.75">
      <c r="A1049" s="343">
        <v>7260100500</v>
      </c>
      <c r="B1049" s="343" t="s">
        <v>2894</v>
      </c>
      <c r="C1049" s="343" t="s">
        <v>1927</v>
      </c>
      <c r="D1049" s="343" t="s">
        <v>4329</v>
      </c>
    </row>
    <row r="1050" spans="1:4" ht="12.75">
      <c r="A1050" s="343">
        <v>7260100510</v>
      </c>
      <c r="B1050" s="343" t="s">
        <v>2895</v>
      </c>
      <c r="C1050" s="343" t="s">
        <v>1927</v>
      </c>
      <c r="D1050" s="343" t="s">
        <v>4330</v>
      </c>
    </row>
    <row r="1051" spans="1:4" ht="12.75">
      <c r="A1051" s="343">
        <v>7260100520</v>
      </c>
      <c r="B1051" s="343" t="s">
        <v>2896</v>
      </c>
      <c r="C1051" s="343" t="s">
        <v>1927</v>
      </c>
      <c r="D1051" s="343" t="s">
        <v>4331</v>
      </c>
    </row>
    <row r="1052" spans="1:4" ht="12.75">
      <c r="A1052" s="343">
        <v>7260100530</v>
      </c>
      <c r="B1052" s="343" t="s">
        <v>2897</v>
      </c>
      <c r="C1052" s="343" t="s">
        <v>1927</v>
      </c>
      <c r="D1052" s="343" t="s">
        <v>4332</v>
      </c>
    </row>
    <row r="1053" spans="1:4" ht="12.75">
      <c r="A1053" s="343">
        <v>7260100540</v>
      </c>
      <c r="B1053" s="343" t="s">
        <v>2898</v>
      </c>
      <c r="C1053" s="343" t="s">
        <v>1927</v>
      </c>
      <c r="D1053" s="343" t="s">
        <v>4333</v>
      </c>
    </row>
    <row r="1054" spans="1:4" ht="12.75">
      <c r="A1054" s="343">
        <v>7260100550</v>
      </c>
      <c r="B1054" s="343" t="s">
        <v>2899</v>
      </c>
      <c r="C1054" s="343" t="s">
        <v>1927</v>
      </c>
      <c r="D1054" s="343" t="s">
        <v>4334</v>
      </c>
    </row>
    <row r="1055" spans="1:4" ht="12.75">
      <c r="A1055" s="343">
        <v>7260100560</v>
      </c>
      <c r="B1055" s="343" t="s">
        <v>2900</v>
      </c>
      <c r="C1055" s="343" t="s">
        <v>1927</v>
      </c>
      <c r="D1055" s="343" t="s">
        <v>4335</v>
      </c>
    </row>
    <row r="1056" spans="1:4" ht="12.75">
      <c r="A1056" s="343">
        <v>7260100570</v>
      </c>
      <c r="B1056" s="343" t="s">
        <v>2901</v>
      </c>
      <c r="C1056" s="343" t="s">
        <v>1927</v>
      </c>
      <c r="D1056" s="343" t="s">
        <v>4336</v>
      </c>
    </row>
    <row r="1057" spans="1:4" ht="12.75">
      <c r="A1057" s="343">
        <v>7260100580</v>
      </c>
      <c r="B1057" s="343" t="s">
        <v>2902</v>
      </c>
      <c r="C1057" s="343" t="s">
        <v>1927</v>
      </c>
      <c r="D1057" s="343" t="s">
        <v>4337</v>
      </c>
    </row>
    <row r="1058" spans="1:4" ht="12.75">
      <c r="A1058" s="343">
        <v>7260100590</v>
      </c>
      <c r="B1058" s="343" t="s">
        <v>2903</v>
      </c>
      <c r="C1058" s="343" t="s">
        <v>1927</v>
      </c>
      <c r="D1058" s="343" t="s">
        <v>4338</v>
      </c>
    </row>
    <row r="1059" spans="1:4" ht="12.75">
      <c r="A1059" s="343">
        <v>7260100600</v>
      </c>
      <c r="B1059" s="343" t="s">
        <v>2904</v>
      </c>
      <c r="C1059" s="343" t="s">
        <v>1927</v>
      </c>
      <c r="D1059" s="343" t="s">
        <v>4339</v>
      </c>
    </row>
    <row r="1060" spans="1:4" ht="12.75">
      <c r="A1060" s="343">
        <v>7260100610</v>
      </c>
      <c r="B1060" s="343" t="s">
        <v>2905</v>
      </c>
      <c r="C1060" s="343" t="s">
        <v>1927</v>
      </c>
      <c r="D1060" s="343" t="s">
        <v>4318</v>
      </c>
    </row>
    <row r="1061" spans="1:4" ht="12.75">
      <c r="A1061" s="343">
        <v>7260100620</v>
      </c>
      <c r="B1061" s="343" t="s">
        <v>2906</v>
      </c>
      <c r="C1061" s="343" t="s">
        <v>1927</v>
      </c>
      <c r="D1061" s="343" t="s">
        <v>4340</v>
      </c>
    </row>
    <row r="1062" spans="1:4" ht="12.75">
      <c r="A1062" s="343">
        <v>7260100630</v>
      </c>
      <c r="B1062" s="343" t="s">
        <v>2907</v>
      </c>
      <c r="C1062" s="343" t="s">
        <v>1927</v>
      </c>
      <c r="D1062" s="343" t="s">
        <v>4341</v>
      </c>
    </row>
    <row r="1063" spans="1:4" ht="12.75">
      <c r="A1063" s="343">
        <v>7260100640</v>
      </c>
      <c r="B1063" s="343" t="s">
        <v>2908</v>
      </c>
      <c r="C1063" s="343" t="s">
        <v>1927</v>
      </c>
      <c r="D1063" s="343" t="s">
        <v>4342</v>
      </c>
    </row>
    <row r="1064" spans="1:4" ht="12.75">
      <c r="A1064" s="343">
        <v>7260100650</v>
      </c>
      <c r="B1064" s="343" t="s">
        <v>2909</v>
      </c>
      <c r="C1064" s="343" t="s">
        <v>1927</v>
      </c>
      <c r="D1064" s="343" t="s">
        <v>4343</v>
      </c>
    </row>
    <row r="1065" spans="1:4" ht="12.75">
      <c r="A1065" s="343">
        <v>7260100660</v>
      </c>
      <c r="B1065" s="343" t="s">
        <v>2910</v>
      </c>
      <c r="C1065" s="343" t="s">
        <v>1927</v>
      </c>
      <c r="D1065" s="343" t="s">
        <v>4344</v>
      </c>
    </row>
    <row r="1066" spans="1:4" ht="12.75">
      <c r="A1066" s="343">
        <v>7260100670</v>
      </c>
      <c r="B1066" s="343" t="s">
        <v>2911</v>
      </c>
      <c r="C1066" s="343" t="s">
        <v>1927</v>
      </c>
      <c r="D1066" s="343" t="s">
        <v>4345</v>
      </c>
    </row>
    <row r="1067" spans="1:4" ht="12.75">
      <c r="A1067" s="343">
        <v>7260100680</v>
      </c>
      <c r="B1067" s="343" t="s">
        <v>2913</v>
      </c>
      <c r="C1067" s="343" t="s">
        <v>1927</v>
      </c>
      <c r="D1067" s="343" t="s">
        <v>4346</v>
      </c>
    </row>
    <row r="1068" spans="1:4" ht="12.75">
      <c r="A1068" s="343">
        <v>7260100690</v>
      </c>
      <c r="B1068" s="343" t="s">
        <v>2914</v>
      </c>
      <c r="C1068" s="343" t="s">
        <v>1927</v>
      </c>
      <c r="D1068" s="343" t="s">
        <v>4347</v>
      </c>
    </row>
    <row r="1069" spans="1:4" ht="12.75">
      <c r="A1069" s="343">
        <v>7260100700</v>
      </c>
      <c r="B1069" s="343" t="s">
        <v>2915</v>
      </c>
      <c r="C1069" s="343" t="s">
        <v>1927</v>
      </c>
      <c r="D1069" s="343" t="s">
        <v>4348</v>
      </c>
    </row>
    <row r="1070" spans="1:4" ht="12.75">
      <c r="A1070" s="343">
        <v>7260100710</v>
      </c>
      <c r="B1070" s="343" t="s">
        <v>2916</v>
      </c>
      <c r="C1070" s="343" t="s">
        <v>1927</v>
      </c>
      <c r="D1070" s="343" t="s">
        <v>4349</v>
      </c>
    </row>
    <row r="1071" spans="1:4" ht="12.75">
      <c r="A1071" s="343">
        <v>7260100720</v>
      </c>
      <c r="B1071" s="343" t="s">
        <v>2917</v>
      </c>
      <c r="C1071" s="343" t="s">
        <v>1927</v>
      </c>
      <c r="D1071" s="343" t="s">
        <v>4350</v>
      </c>
    </row>
    <row r="1072" spans="1:4" ht="12.75">
      <c r="A1072" s="343">
        <v>7260100730</v>
      </c>
      <c r="B1072" s="343" t="s">
        <v>2918</v>
      </c>
      <c r="C1072" s="343" t="s">
        <v>1927</v>
      </c>
      <c r="D1072" s="343" t="s">
        <v>4351</v>
      </c>
    </row>
    <row r="1073" spans="1:4" ht="12.75">
      <c r="A1073" s="343">
        <v>7260100740</v>
      </c>
      <c r="B1073" s="343" t="s">
        <v>2919</v>
      </c>
      <c r="C1073" s="343" t="s">
        <v>1927</v>
      </c>
      <c r="D1073" s="343" t="s">
        <v>4352</v>
      </c>
    </row>
    <row r="1074" spans="1:4" ht="12.75">
      <c r="A1074" s="343">
        <v>7260100750</v>
      </c>
      <c r="B1074" s="343" t="s">
        <v>2920</v>
      </c>
      <c r="C1074" s="343" t="s">
        <v>1927</v>
      </c>
      <c r="D1074" s="343" t="s">
        <v>4353</v>
      </c>
    </row>
    <row r="1075" spans="1:4" ht="12.75">
      <c r="A1075" s="343">
        <v>7260100760</v>
      </c>
      <c r="B1075" s="343" t="s">
        <v>2921</v>
      </c>
      <c r="C1075" s="343" t="s">
        <v>1927</v>
      </c>
      <c r="D1075" s="343" t="s">
        <v>4354</v>
      </c>
    </row>
    <row r="1076" spans="1:4" ht="12.75">
      <c r="A1076" s="343">
        <v>7260100770</v>
      </c>
      <c r="B1076" s="343" t="s">
        <v>2922</v>
      </c>
      <c r="C1076" s="343" t="s">
        <v>1927</v>
      </c>
      <c r="D1076" s="343" t="s">
        <v>4355</v>
      </c>
    </row>
    <row r="1077" spans="1:4" ht="12.75">
      <c r="A1077" s="343">
        <v>7260100780</v>
      </c>
      <c r="B1077" s="343" t="s">
        <v>2923</v>
      </c>
      <c r="C1077" s="343" t="s">
        <v>1927</v>
      </c>
      <c r="D1077" s="343" t="s">
        <v>4356</v>
      </c>
    </row>
    <row r="1078" spans="1:4" ht="12.75">
      <c r="A1078" s="343">
        <v>7260100790</v>
      </c>
      <c r="B1078" s="343" t="s">
        <v>2924</v>
      </c>
      <c r="C1078" s="343" t="s">
        <v>1927</v>
      </c>
      <c r="D1078" s="343" t="s">
        <v>4357</v>
      </c>
    </row>
    <row r="1079" spans="1:4" ht="12.75">
      <c r="A1079" s="343">
        <v>7260100800</v>
      </c>
      <c r="B1079" s="343" t="s">
        <v>2925</v>
      </c>
      <c r="C1079" s="343" t="s">
        <v>1927</v>
      </c>
      <c r="D1079" s="343" t="s">
        <v>4358</v>
      </c>
    </row>
    <row r="1080" spans="1:4" ht="12.75">
      <c r="A1080" s="343">
        <v>7260100810</v>
      </c>
      <c r="B1080" s="343" t="s">
        <v>2926</v>
      </c>
      <c r="C1080" s="343" t="s">
        <v>1927</v>
      </c>
      <c r="D1080" s="343" t="s">
        <v>4359</v>
      </c>
    </row>
    <row r="1081" spans="1:4" ht="14.25">
      <c r="A1081" s="344" t="s">
        <v>2912</v>
      </c>
      <c r="B1081"/>
      <c r="C1081"/>
      <c r="D1081"/>
    </row>
    <row r="1082" spans="1:4" ht="34.5">
      <c r="A1082" s="302" t="s">
        <v>3755</v>
      </c>
      <c r="B1082" s="306" t="s">
        <v>3756</v>
      </c>
      <c r="C1082"/>
      <c r="D1082"/>
    </row>
    <row r="1083" spans="1:4" ht="27.75">
      <c r="A1083" s="307" t="s">
        <v>3757</v>
      </c>
      <c r="B1083"/>
      <c r="C1083"/>
      <c r="D1083"/>
    </row>
    <row r="1084" spans="1:4" ht="15">
      <c r="A1084" s="307" t="s">
        <v>1971</v>
      </c>
      <c r="B1084" s="307" t="s">
        <v>1972</v>
      </c>
      <c r="C1084"/>
      <c r="D1084"/>
    </row>
    <row r="1085" spans="1:4" ht="25.5">
      <c r="A1085" s="345" t="s">
        <v>1974</v>
      </c>
      <c r="B1085" s="345" t="s">
        <v>1975</v>
      </c>
      <c r="C1085" s="345" t="s">
        <v>1976</v>
      </c>
      <c r="D1085" s="345" t="s">
        <v>1299</v>
      </c>
    </row>
    <row r="1086" spans="1:4" ht="12.75">
      <c r="A1086" s="343">
        <v>7260100820</v>
      </c>
      <c r="B1086" s="343" t="s">
        <v>2927</v>
      </c>
      <c r="C1086" s="343" t="s">
        <v>1927</v>
      </c>
      <c r="D1086" s="343" t="s">
        <v>4360</v>
      </c>
    </row>
    <row r="1087" spans="1:4" ht="12.75">
      <c r="A1087" s="343">
        <v>7260100830</v>
      </c>
      <c r="B1087" s="343" t="s">
        <v>2928</v>
      </c>
      <c r="C1087" s="343" t="s">
        <v>1927</v>
      </c>
      <c r="D1087" s="343" t="s">
        <v>4361</v>
      </c>
    </row>
    <row r="1088" spans="1:4" ht="12.75">
      <c r="A1088" s="343">
        <v>7260100840</v>
      </c>
      <c r="B1088" s="343" t="s">
        <v>2929</v>
      </c>
      <c r="C1088" s="343" t="s">
        <v>1927</v>
      </c>
      <c r="D1088" s="343" t="s">
        <v>4362</v>
      </c>
    </row>
    <row r="1089" spans="1:4" ht="12.75">
      <c r="A1089" s="343">
        <v>7260100850</v>
      </c>
      <c r="B1089" s="343" t="s">
        <v>2930</v>
      </c>
      <c r="C1089" s="343" t="s">
        <v>1927</v>
      </c>
      <c r="D1089" s="343" t="s">
        <v>4363</v>
      </c>
    </row>
    <row r="1090" spans="1:4" ht="12.75">
      <c r="A1090" s="343">
        <v>7260100860</v>
      </c>
      <c r="B1090" s="343" t="s">
        <v>2931</v>
      </c>
      <c r="C1090" s="343" t="s">
        <v>1927</v>
      </c>
      <c r="D1090" s="343" t="s">
        <v>4364</v>
      </c>
    </row>
    <row r="1091" spans="1:4" ht="12.75">
      <c r="A1091" s="343">
        <v>7260100870</v>
      </c>
      <c r="B1091" s="343" t="s">
        <v>2932</v>
      </c>
      <c r="C1091" s="343" t="s">
        <v>1927</v>
      </c>
      <c r="D1091" s="343" t="s">
        <v>4365</v>
      </c>
    </row>
    <row r="1092" spans="1:4" ht="12.75">
      <c r="A1092" s="343">
        <v>7260100880</v>
      </c>
      <c r="B1092" s="343" t="s">
        <v>2933</v>
      </c>
      <c r="C1092" s="343" t="s">
        <v>1927</v>
      </c>
      <c r="D1092" s="343" t="s">
        <v>4366</v>
      </c>
    </row>
    <row r="1093" spans="1:4" ht="12.75">
      <c r="A1093" s="343">
        <v>7260100890</v>
      </c>
      <c r="B1093" s="343" t="s">
        <v>2934</v>
      </c>
      <c r="C1093" s="343" t="s">
        <v>1927</v>
      </c>
      <c r="D1093" s="343" t="s">
        <v>4367</v>
      </c>
    </row>
    <row r="1094" spans="1:4" ht="12.75">
      <c r="A1094" s="343">
        <v>7260100900</v>
      </c>
      <c r="B1094" s="343" t="s">
        <v>2935</v>
      </c>
      <c r="C1094" s="343" t="s">
        <v>1927</v>
      </c>
      <c r="D1094" s="343" t="s">
        <v>4368</v>
      </c>
    </row>
    <row r="1095" spans="1:4" ht="12.75">
      <c r="A1095" s="343">
        <v>7260100910</v>
      </c>
      <c r="B1095" s="343" t="s">
        <v>2936</v>
      </c>
      <c r="C1095" s="343" t="s">
        <v>1927</v>
      </c>
      <c r="D1095" s="343" t="s">
        <v>4369</v>
      </c>
    </row>
    <row r="1096" spans="1:4" ht="12.75">
      <c r="A1096" s="343">
        <v>7260100920</v>
      </c>
      <c r="B1096" s="343" t="s">
        <v>2937</v>
      </c>
      <c r="C1096" s="343" t="s">
        <v>1927</v>
      </c>
      <c r="D1096" s="343" t="s">
        <v>4370</v>
      </c>
    </row>
    <row r="1097" spans="1:4" ht="12.75">
      <c r="A1097" s="343">
        <v>7260100930</v>
      </c>
      <c r="B1097" s="343" t="s">
        <v>2938</v>
      </c>
      <c r="C1097" s="343" t="s">
        <v>1927</v>
      </c>
      <c r="D1097" s="343" t="s">
        <v>4371</v>
      </c>
    </row>
    <row r="1098" spans="1:4" ht="12.75">
      <c r="A1098" s="343">
        <v>7260100940</v>
      </c>
      <c r="B1098" s="343" t="s">
        <v>2939</v>
      </c>
      <c r="C1098" s="343" t="s">
        <v>1927</v>
      </c>
      <c r="D1098" s="343" t="s">
        <v>4372</v>
      </c>
    </row>
    <row r="1099" spans="1:4" ht="12.75">
      <c r="A1099" s="343">
        <v>7260100950</v>
      </c>
      <c r="B1099" s="343" t="s">
        <v>2940</v>
      </c>
      <c r="C1099" s="343" t="s">
        <v>1927</v>
      </c>
      <c r="D1099" s="343" t="s">
        <v>4373</v>
      </c>
    </row>
    <row r="1100" spans="1:4" ht="12.75">
      <c r="A1100" s="343">
        <v>7260100960</v>
      </c>
      <c r="B1100" s="343" t="s">
        <v>2941</v>
      </c>
      <c r="C1100" s="343" t="s">
        <v>1927</v>
      </c>
      <c r="D1100" s="343" t="s">
        <v>4374</v>
      </c>
    </row>
    <row r="1101" spans="1:4" ht="12.75">
      <c r="A1101" s="343">
        <v>7260100970</v>
      </c>
      <c r="B1101" s="343" t="s">
        <v>2942</v>
      </c>
      <c r="C1101" s="343" t="s">
        <v>1927</v>
      </c>
      <c r="D1101" s="343" t="s">
        <v>4375</v>
      </c>
    </row>
    <row r="1102" spans="1:4" ht="12.75">
      <c r="A1102" s="343">
        <v>7260100980</v>
      </c>
      <c r="B1102" s="343" t="s">
        <v>2943</v>
      </c>
      <c r="C1102" s="343" t="s">
        <v>1927</v>
      </c>
      <c r="D1102" s="343" t="s">
        <v>4376</v>
      </c>
    </row>
    <row r="1103" spans="1:4" ht="12.75">
      <c r="A1103" s="343">
        <v>7260100990</v>
      </c>
      <c r="B1103" s="343" t="s">
        <v>2944</v>
      </c>
      <c r="C1103" s="343" t="s">
        <v>1927</v>
      </c>
      <c r="D1103" s="343" t="s">
        <v>4377</v>
      </c>
    </row>
    <row r="1104" spans="1:4" ht="12.75">
      <c r="A1104" s="343">
        <v>7260101000</v>
      </c>
      <c r="B1104" s="343" t="s">
        <v>2945</v>
      </c>
      <c r="C1104" s="343" t="s">
        <v>1927</v>
      </c>
      <c r="D1104" s="343" t="s">
        <v>4378</v>
      </c>
    </row>
    <row r="1105" spans="1:4" ht="12.75">
      <c r="A1105" s="343">
        <v>7260101010</v>
      </c>
      <c r="B1105" s="343" t="s">
        <v>2946</v>
      </c>
      <c r="C1105" s="343" t="s">
        <v>1927</v>
      </c>
      <c r="D1105" s="343" t="s">
        <v>4379</v>
      </c>
    </row>
    <row r="1106" spans="1:4" ht="12.75">
      <c r="A1106" s="343">
        <v>7260101020</v>
      </c>
      <c r="B1106" s="343" t="s">
        <v>2947</v>
      </c>
      <c r="C1106" s="343" t="s">
        <v>1927</v>
      </c>
      <c r="D1106" s="343" t="s">
        <v>4380</v>
      </c>
    </row>
    <row r="1107" spans="1:4" ht="12.75">
      <c r="A1107" s="343">
        <v>7260101030</v>
      </c>
      <c r="B1107" s="343" t="s">
        <v>2948</v>
      </c>
      <c r="C1107" s="343" t="s">
        <v>1927</v>
      </c>
      <c r="D1107" s="343" t="s">
        <v>4381</v>
      </c>
    </row>
    <row r="1108" spans="1:4" ht="12.75">
      <c r="A1108" s="343">
        <v>7260101040</v>
      </c>
      <c r="B1108" s="343" t="s">
        <v>2949</v>
      </c>
      <c r="C1108" s="343" t="s">
        <v>1927</v>
      </c>
      <c r="D1108" s="343" t="s">
        <v>4382</v>
      </c>
    </row>
    <row r="1109" spans="1:4" ht="12.75">
      <c r="A1109" s="343">
        <v>7260101050</v>
      </c>
      <c r="B1109" s="343" t="s">
        <v>2950</v>
      </c>
      <c r="C1109" s="343" t="s">
        <v>1927</v>
      </c>
      <c r="D1109" s="343" t="s">
        <v>4383</v>
      </c>
    </row>
    <row r="1110" spans="1:4" ht="12.75">
      <c r="A1110" s="343">
        <v>7260101060</v>
      </c>
      <c r="B1110" s="343" t="s">
        <v>2951</v>
      </c>
      <c r="C1110" s="343" t="s">
        <v>1927</v>
      </c>
      <c r="D1110" s="343" t="s">
        <v>4384</v>
      </c>
    </row>
    <row r="1111" spans="1:4" ht="12.75">
      <c r="A1111" s="343">
        <v>7260101070</v>
      </c>
      <c r="B1111" s="343" t="s">
        <v>2952</v>
      </c>
      <c r="C1111" s="343" t="s">
        <v>1927</v>
      </c>
      <c r="D1111" s="343" t="s">
        <v>3485</v>
      </c>
    </row>
    <row r="1112" spans="1:4" ht="12.75">
      <c r="A1112" s="343">
        <v>7260101080</v>
      </c>
      <c r="B1112" s="343" t="s">
        <v>2953</v>
      </c>
      <c r="C1112" s="343" t="s">
        <v>1927</v>
      </c>
      <c r="D1112" s="343" t="s">
        <v>4385</v>
      </c>
    </row>
    <row r="1113" spans="1:4" ht="12.75">
      <c r="A1113" s="343">
        <v>7260101090</v>
      </c>
      <c r="B1113" s="343" t="s">
        <v>2954</v>
      </c>
      <c r="C1113" s="343" t="s">
        <v>1927</v>
      </c>
      <c r="D1113" s="343" t="s">
        <v>4386</v>
      </c>
    </row>
    <row r="1114" spans="1:4" ht="12.75">
      <c r="A1114" s="343">
        <v>7260101100</v>
      </c>
      <c r="B1114" s="343" t="s">
        <v>2955</v>
      </c>
      <c r="C1114" s="343" t="s">
        <v>1927</v>
      </c>
      <c r="D1114" s="343" t="s">
        <v>4387</v>
      </c>
    </row>
    <row r="1115" spans="1:4" ht="12.75">
      <c r="A1115" s="343">
        <v>7260101110</v>
      </c>
      <c r="B1115" s="343" t="s">
        <v>2956</v>
      </c>
      <c r="C1115" s="343" t="s">
        <v>1927</v>
      </c>
      <c r="D1115" s="343" t="s">
        <v>4388</v>
      </c>
    </row>
    <row r="1116" spans="1:4" ht="12.75">
      <c r="A1116" s="343">
        <v>7260101120</v>
      </c>
      <c r="B1116" s="343" t="s">
        <v>2957</v>
      </c>
      <c r="C1116" s="343" t="s">
        <v>1927</v>
      </c>
      <c r="D1116" s="343" t="s">
        <v>4389</v>
      </c>
    </row>
    <row r="1117" spans="1:4" ht="12.75">
      <c r="A1117" s="343">
        <v>7260101130</v>
      </c>
      <c r="B1117" s="343" t="s">
        <v>2958</v>
      </c>
      <c r="C1117" s="343" t="s">
        <v>1927</v>
      </c>
      <c r="D1117" s="343" t="s">
        <v>4390</v>
      </c>
    </row>
    <row r="1118" spans="1:4" ht="12.75">
      <c r="A1118" s="343">
        <v>7260101140</v>
      </c>
      <c r="B1118" s="343" t="s">
        <v>2959</v>
      </c>
      <c r="C1118" s="343" t="s">
        <v>1927</v>
      </c>
      <c r="D1118" s="343" t="s">
        <v>4391</v>
      </c>
    </row>
    <row r="1119" spans="1:4" ht="12.75">
      <c r="A1119" s="343">
        <v>7260101150</v>
      </c>
      <c r="B1119" s="343" t="s">
        <v>2960</v>
      </c>
      <c r="C1119" s="343" t="s">
        <v>1927</v>
      </c>
      <c r="D1119" s="343" t="s">
        <v>4392</v>
      </c>
    </row>
    <row r="1120" spans="1:4" ht="12.75">
      <c r="A1120" s="343">
        <v>7260101160</v>
      </c>
      <c r="B1120" s="343" t="s">
        <v>2961</v>
      </c>
      <c r="C1120" s="343" t="s">
        <v>1927</v>
      </c>
      <c r="D1120" s="343" t="s">
        <v>4393</v>
      </c>
    </row>
    <row r="1121" spans="1:4" ht="12.75">
      <c r="A1121" s="343">
        <v>7260101170</v>
      </c>
      <c r="B1121" s="343" t="s">
        <v>2962</v>
      </c>
      <c r="C1121" s="343" t="s">
        <v>1927</v>
      </c>
      <c r="D1121" s="343" t="s">
        <v>4394</v>
      </c>
    </row>
    <row r="1122" spans="1:4" ht="12.75">
      <c r="A1122" s="343">
        <v>7260101180</v>
      </c>
      <c r="B1122" s="343" t="s">
        <v>2963</v>
      </c>
      <c r="C1122" s="343" t="s">
        <v>1927</v>
      </c>
      <c r="D1122" s="343" t="s">
        <v>4395</v>
      </c>
    </row>
    <row r="1123" spans="1:4" ht="12.75">
      <c r="A1123" s="343">
        <v>7260101190</v>
      </c>
      <c r="B1123" s="343" t="s">
        <v>2964</v>
      </c>
      <c r="C1123" s="343" t="s">
        <v>1927</v>
      </c>
      <c r="D1123" s="343" t="s">
        <v>4396</v>
      </c>
    </row>
    <row r="1124" spans="1:4" ht="12.75">
      <c r="A1124" s="343">
        <v>7260101200</v>
      </c>
      <c r="B1124" s="343" t="s">
        <v>2966</v>
      </c>
      <c r="C1124" s="343" t="s">
        <v>1927</v>
      </c>
      <c r="D1124" s="343" t="s">
        <v>4397</v>
      </c>
    </row>
    <row r="1125" spans="1:4" ht="12.75">
      <c r="A1125" s="343">
        <v>7260101210</v>
      </c>
      <c r="B1125" s="343" t="s">
        <v>2967</v>
      </c>
      <c r="C1125" s="343" t="s">
        <v>1927</v>
      </c>
      <c r="D1125" s="343" t="s">
        <v>4398</v>
      </c>
    </row>
    <row r="1126" spans="1:4" ht="12.75">
      <c r="A1126" s="343">
        <v>7260101220</v>
      </c>
      <c r="B1126" s="343" t="s">
        <v>2968</v>
      </c>
      <c r="C1126" s="343" t="s">
        <v>1927</v>
      </c>
      <c r="D1126" s="343" t="s">
        <v>4399</v>
      </c>
    </row>
    <row r="1127" spans="1:4" ht="12.75">
      <c r="A1127" s="343">
        <v>7260101230</v>
      </c>
      <c r="B1127" s="343" t="s">
        <v>2969</v>
      </c>
      <c r="C1127" s="343" t="s">
        <v>1927</v>
      </c>
      <c r="D1127" s="343" t="s">
        <v>4400</v>
      </c>
    </row>
    <row r="1128" spans="1:4" ht="12.75">
      <c r="A1128" s="343">
        <v>7260101240</v>
      </c>
      <c r="B1128" s="343" t="s">
        <v>2970</v>
      </c>
      <c r="C1128" s="343" t="s">
        <v>1927</v>
      </c>
      <c r="D1128" s="343" t="s">
        <v>4401</v>
      </c>
    </row>
    <row r="1129" spans="1:4" ht="12.75">
      <c r="A1129" s="343">
        <v>7260101250</v>
      </c>
      <c r="B1129" s="343" t="s">
        <v>2971</v>
      </c>
      <c r="C1129" s="343" t="s">
        <v>1927</v>
      </c>
      <c r="D1129" s="343" t="s">
        <v>4402</v>
      </c>
    </row>
    <row r="1130" spans="1:4" ht="12.75">
      <c r="A1130" s="343">
        <v>7260101260</v>
      </c>
      <c r="B1130" s="343" t="s">
        <v>2972</v>
      </c>
      <c r="C1130" s="343" t="s">
        <v>1927</v>
      </c>
      <c r="D1130" s="343" t="s">
        <v>4403</v>
      </c>
    </row>
    <row r="1131" spans="1:4" ht="12.75">
      <c r="A1131" s="343">
        <v>7260101270</v>
      </c>
      <c r="B1131" s="343" t="s">
        <v>2973</v>
      </c>
      <c r="C1131" s="343" t="s">
        <v>1927</v>
      </c>
      <c r="D1131" s="343" t="s">
        <v>4404</v>
      </c>
    </row>
    <row r="1132" spans="1:4" ht="12.75">
      <c r="A1132" s="343">
        <v>7260101280</v>
      </c>
      <c r="B1132" s="343" t="s">
        <v>2974</v>
      </c>
      <c r="C1132" s="343" t="s">
        <v>1927</v>
      </c>
      <c r="D1132" s="343" t="s">
        <v>4405</v>
      </c>
    </row>
    <row r="1133" spans="1:4" ht="12.75">
      <c r="A1133" s="343">
        <v>7260101290</v>
      </c>
      <c r="B1133" s="343" t="s">
        <v>2975</v>
      </c>
      <c r="C1133" s="343" t="s">
        <v>1927</v>
      </c>
      <c r="D1133" s="343" t="s">
        <v>4406</v>
      </c>
    </row>
    <row r="1134" spans="1:4" ht="12.75">
      <c r="A1134" s="343">
        <v>7260101300</v>
      </c>
      <c r="B1134" s="343" t="s">
        <v>2976</v>
      </c>
      <c r="C1134" s="343" t="s">
        <v>1927</v>
      </c>
      <c r="D1134" s="343" t="s">
        <v>4407</v>
      </c>
    </row>
    <row r="1135" spans="1:4" ht="12.75">
      <c r="A1135" s="343">
        <v>7260101310</v>
      </c>
      <c r="B1135" s="343" t="s">
        <v>2977</v>
      </c>
      <c r="C1135" s="343" t="s">
        <v>1927</v>
      </c>
      <c r="D1135" s="343" t="s">
        <v>4408</v>
      </c>
    </row>
    <row r="1136" spans="1:4" ht="12.75">
      <c r="A1136" s="343">
        <v>7260101320</v>
      </c>
      <c r="B1136" s="343" t="s">
        <v>2978</v>
      </c>
      <c r="C1136" s="343" t="s">
        <v>1927</v>
      </c>
      <c r="D1136" s="343" t="s">
        <v>4409</v>
      </c>
    </row>
    <row r="1137" spans="1:4" ht="12.75">
      <c r="A1137" s="343">
        <v>7260101330</v>
      </c>
      <c r="B1137" s="343" t="s">
        <v>2979</v>
      </c>
      <c r="C1137" s="343" t="s">
        <v>1927</v>
      </c>
      <c r="D1137" s="343" t="s">
        <v>4410</v>
      </c>
    </row>
    <row r="1138" spans="1:4" ht="14.25">
      <c r="A1138" s="344" t="s">
        <v>2965</v>
      </c>
      <c r="B1138"/>
      <c r="C1138"/>
      <c r="D1138"/>
    </row>
    <row r="1139" spans="1:4" ht="34.5">
      <c r="A1139" s="302" t="s">
        <v>3755</v>
      </c>
      <c r="B1139" s="306" t="s">
        <v>3756</v>
      </c>
      <c r="C1139"/>
      <c r="D1139"/>
    </row>
    <row r="1140" spans="1:4" ht="27.75">
      <c r="A1140" s="307" t="s">
        <v>3757</v>
      </c>
      <c r="B1140"/>
      <c r="C1140"/>
      <c r="D1140"/>
    </row>
    <row r="1141" spans="1:4" ht="15">
      <c r="A1141" s="307" t="s">
        <v>1971</v>
      </c>
      <c r="B1141" s="307" t="s">
        <v>1972</v>
      </c>
      <c r="C1141"/>
      <c r="D1141"/>
    </row>
    <row r="1142" spans="1:4" ht="25.5">
      <c r="A1142" s="345" t="s">
        <v>1974</v>
      </c>
      <c r="B1142" s="345" t="s">
        <v>1975</v>
      </c>
      <c r="C1142" s="345" t="s">
        <v>1976</v>
      </c>
      <c r="D1142" s="345" t="s">
        <v>1299</v>
      </c>
    </row>
    <row r="1143" spans="1:4" ht="12.75">
      <c r="A1143" s="343">
        <v>7260101340</v>
      </c>
      <c r="B1143" s="343" t="s">
        <v>2980</v>
      </c>
      <c r="C1143" s="343" t="s">
        <v>1927</v>
      </c>
      <c r="D1143" s="343" t="s">
        <v>4411</v>
      </c>
    </row>
    <row r="1144" spans="1:4" ht="12.75">
      <c r="A1144" s="343">
        <v>7260101350</v>
      </c>
      <c r="B1144" s="343" t="s">
        <v>2981</v>
      </c>
      <c r="C1144" s="343" t="s">
        <v>1927</v>
      </c>
      <c r="D1144" s="343" t="s">
        <v>4412</v>
      </c>
    </row>
    <row r="1145" spans="1:4" ht="12.75">
      <c r="A1145" s="343">
        <v>7260101360</v>
      </c>
      <c r="B1145" s="343" t="s">
        <v>2982</v>
      </c>
      <c r="C1145" s="343" t="s">
        <v>1927</v>
      </c>
      <c r="D1145" s="343" t="s">
        <v>4413</v>
      </c>
    </row>
    <row r="1146" spans="1:4" ht="12.75">
      <c r="A1146" s="343">
        <v>7260101370</v>
      </c>
      <c r="B1146" s="343" t="s">
        <v>2983</v>
      </c>
      <c r="C1146" s="343" t="s">
        <v>1927</v>
      </c>
      <c r="D1146" s="343" t="s">
        <v>4414</v>
      </c>
    </row>
    <row r="1147" spans="1:4" ht="12.75">
      <c r="A1147" s="343">
        <v>7260101380</v>
      </c>
      <c r="B1147" s="343" t="s">
        <v>2984</v>
      </c>
      <c r="C1147" s="343" t="s">
        <v>1927</v>
      </c>
      <c r="D1147" s="343" t="s">
        <v>4415</v>
      </c>
    </row>
    <row r="1148" spans="1:4" ht="12.75">
      <c r="A1148" s="343">
        <v>7260101390</v>
      </c>
      <c r="B1148" s="343" t="s">
        <v>2985</v>
      </c>
      <c r="C1148" s="343" t="s">
        <v>1927</v>
      </c>
      <c r="D1148" s="343" t="s">
        <v>4416</v>
      </c>
    </row>
    <row r="1149" spans="1:4" ht="12.75">
      <c r="A1149" s="343">
        <v>7260101400</v>
      </c>
      <c r="B1149" s="343" t="s">
        <v>2986</v>
      </c>
      <c r="C1149" s="343" t="s">
        <v>1927</v>
      </c>
      <c r="D1149" s="343" t="s">
        <v>4417</v>
      </c>
    </row>
    <row r="1150" spans="1:4" ht="12.75">
      <c r="A1150" s="343">
        <v>7260101410</v>
      </c>
      <c r="B1150" s="343" t="s">
        <v>2987</v>
      </c>
      <c r="C1150" s="343" t="s">
        <v>1927</v>
      </c>
      <c r="D1150" s="343" t="s">
        <v>4418</v>
      </c>
    </row>
    <row r="1151" spans="1:4" ht="12.75">
      <c r="A1151" s="343">
        <v>7260101420</v>
      </c>
      <c r="B1151" s="343" t="s">
        <v>2988</v>
      </c>
      <c r="C1151" s="343" t="s">
        <v>1927</v>
      </c>
      <c r="D1151" s="343" t="s">
        <v>4419</v>
      </c>
    </row>
    <row r="1152" spans="1:4" ht="12.75">
      <c r="A1152" s="343">
        <v>7260101430</v>
      </c>
      <c r="B1152" s="343" t="s">
        <v>2989</v>
      </c>
      <c r="C1152" s="343" t="s">
        <v>1927</v>
      </c>
      <c r="D1152" s="343" t="s">
        <v>4420</v>
      </c>
    </row>
    <row r="1153" spans="1:4" ht="12.75">
      <c r="A1153" s="343">
        <v>7260101440</v>
      </c>
      <c r="B1153" s="343" t="s">
        <v>2990</v>
      </c>
      <c r="C1153" s="343" t="s">
        <v>1927</v>
      </c>
      <c r="D1153" s="343" t="s">
        <v>4421</v>
      </c>
    </row>
    <row r="1154" spans="1:4" ht="12.75">
      <c r="A1154" s="343">
        <v>7260101450</v>
      </c>
      <c r="B1154" s="343" t="s">
        <v>2991</v>
      </c>
      <c r="C1154" s="343" t="s">
        <v>1927</v>
      </c>
      <c r="D1154" s="343" t="s">
        <v>4422</v>
      </c>
    </row>
    <row r="1155" spans="1:4" ht="12.75">
      <c r="A1155" s="343">
        <v>7260101460</v>
      </c>
      <c r="B1155" s="343" t="s">
        <v>2992</v>
      </c>
      <c r="C1155" s="343" t="s">
        <v>1927</v>
      </c>
      <c r="D1155" s="343" t="s">
        <v>4423</v>
      </c>
    </row>
    <row r="1156" spans="1:4" ht="12.75">
      <c r="A1156" s="343">
        <v>7260101470</v>
      </c>
      <c r="B1156" s="343" t="s">
        <v>2993</v>
      </c>
      <c r="C1156" s="343" t="s">
        <v>1927</v>
      </c>
      <c r="D1156" s="343" t="s">
        <v>4424</v>
      </c>
    </row>
    <row r="1157" spans="1:4" ht="12.75">
      <c r="A1157" s="343">
        <v>7260101480</v>
      </c>
      <c r="B1157" s="343" t="s">
        <v>2994</v>
      </c>
      <c r="C1157" s="343" t="s">
        <v>1927</v>
      </c>
      <c r="D1157" s="343" t="s">
        <v>4425</v>
      </c>
    </row>
    <row r="1158" spans="1:4" ht="12.75">
      <c r="A1158" s="343">
        <v>7260101490</v>
      </c>
      <c r="B1158" s="343" t="s">
        <v>2995</v>
      </c>
      <c r="C1158" s="343" t="s">
        <v>1927</v>
      </c>
      <c r="D1158" s="343" t="s">
        <v>4426</v>
      </c>
    </row>
    <row r="1159" spans="1:4" ht="12.75">
      <c r="A1159" s="343">
        <v>7260101500</v>
      </c>
      <c r="B1159" s="343" t="s">
        <v>2996</v>
      </c>
      <c r="C1159" s="343" t="s">
        <v>1927</v>
      </c>
      <c r="D1159" s="343" t="s">
        <v>4427</v>
      </c>
    </row>
    <row r="1160" spans="1:4" ht="12.75">
      <c r="A1160" s="343">
        <v>7260101510</v>
      </c>
      <c r="B1160" s="343" t="s">
        <v>2997</v>
      </c>
      <c r="C1160" s="343" t="s">
        <v>1927</v>
      </c>
      <c r="D1160" s="343" t="s">
        <v>4428</v>
      </c>
    </row>
    <row r="1161" spans="1:4" ht="12.75">
      <c r="A1161" s="343">
        <v>7260101520</v>
      </c>
      <c r="B1161" s="343" t="s">
        <v>2998</v>
      </c>
      <c r="C1161" s="343" t="s">
        <v>1927</v>
      </c>
      <c r="D1161" s="343" t="s">
        <v>4429</v>
      </c>
    </row>
    <row r="1162" spans="1:4" ht="12.75">
      <c r="A1162" s="343">
        <v>7260101530</v>
      </c>
      <c r="B1162" s="343" t="s">
        <v>2999</v>
      </c>
      <c r="C1162" s="343" t="s">
        <v>1927</v>
      </c>
      <c r="D1162" s="343" t="s">
        <v>4430</v>
      </c>
    </row>
    <row r="1163" spans="1:4" ht="12.75">
      <c r="A1163" s="343">
        <v>7260101540</v>
      </c>
      <c r="B1163" s="343" t="s">
        <v>3000</v>
      </c>
      <c r="C1163" s="343" t="s">
        <v>1927</v>
      </c>
      <c r="D1163" s="343" t="s">
        <v>4431</v>
      </c>
    </row>
    <row r="1164" spans="1:4" ht="12.75">
      <c r="A1164" s="343">
        <v>7260101550</v>
      </c>
      <c r="B1164" s="343" t="s">
        <v>3001</v>
      </c>
      <c r="C1164" s="343" t="s">
        <v>1927</v>
      </c>
      <c r="D1164" s="343" t="s">
        <v>4432</v>
      </c>
    </row>
    <row r="1165" spans="1:4" ht="12.75">
      <c r="A1165" s="343">
        <v>7260101560</v>
      </c>
      <c r="B1165" s="343" t="s">
        <v>3002</v>
      </c>
      <c r="C1165" s="343" t="s">
        <v>1927</v>
      </c>
      <c r="D1165" s="343" t="s">
        <v>4433</v>
      </c>
    </row>
    <row r="1166" spans="1:4" ht="12.75">
      <c r="A1166" s="343">
        <v>7260101570</v>
      </c>
      <c r="B1166" s="343" t="s">
        <v>3003</v>
      </c>
      <c r="C1166" s="343" t="s">
        <v>1927</v>
      </c>
      <c r="D1166" s="343" t="s">
        <v>4434</v>
      </c>
    </row>
    <row r="1167" spans="1:4" ht="12.75">
      <c r="A1167" s="343">
        <v>7260101580</v>
      </c>
      <c r="B1167" s="343" t="s">
        <v>3004</v>
      </c>
      <c r="C1167" s="343" t="s">
        <v>1927</v>
      </c>
      <c r="D1167" s="343" t="s">
        <v>4435</v>
      </c>
    </row>
    <row r="1168" spans="1:4" ht="12.75">
      <c r="A1168" s="343">
        <v>7260101590</v>
      </c>
      <c r="B1168" s="343" t="s">
        <v>3005</v>
      </c>
      <c r="C1168" s="343" t="s">
        <v>1927</v>
      </c>
      <c r="D1168" s="343" t="s">
        <v>4436</v>
      </c>
    </row>
    <row r="1169" spans="1:4" ht="12.75">
      <c r="A1169" s="343">
        <v>7260101600</v>
      </c>
      <c r="B1169" s="343" t="s">
        <v>3006</v>
      </c>
      <c r="C1169" s="343" t="s">
        <v>1927</v>
      </c>
      <c r="D1169" s="343" t="s">
        <v>4437</v>
      </c>
    </row>
    <row r="1170" spans="1:4" ht="12.75">
      <c r="A1170" s="343">
        <v>7260101610</v>
      </c>
      <c r="B1170" s="343" t="s">
        <v>3007</v>
      </c>
      <c r="C1170" s="343" t="s">
        <v>1927</v>
      </c>
      <c r="D1170" s="343" t="s">
        <v>4438</v>
      </c>
    </row>
    <row r="1171" spans="1:4" ht="12.75">
      <c r="A1171" s="343">
        <v>7260101620</v>
      </c>
      <c r="B1171" s="343" t="s">
        <v>3008</v>
      </c>
      <c r="C1171" s="343" t="s">
        <v>1927</v>
      </c>
      <c r="D1171" s="343" t="s">
        <v>4439</v>
      </c>
    </row>
    <row r="1172" spans="1:4" ht="12.75">
      <c r="A1172" s="343">
        <v>7260101630</v>
      </c>
      <c r="B1172" s="343" t="s">
        <v>3009</v>
      </c>
      <c r="C1172" s="343" t="s">
        <v>1927</v>
      </c>
      <c r="D1172" s="343" t="s">
        <v>4440</v>
      </c>
    </row>
    <row r="1173" spans="1:4" ht="12.75">
      <c r="A1173" s="343">
        <v>7260101640</v>
      </c>
      <c r="B1173" s="343" t="s">
        <v>3010</v>
      </c>
      <c r="C1173" s="343" t="s">
        <v>1927</v>
      </c>
      <c r="D1173" s="343" t="s">
        <v>4441</v>
      </c>
    </row>
    <row r="1174" spans="1:4" ht="12.75">
      <c r="A1174" s="343">
        <v>7260101650</v>
      </c>
      <c r="B1174" s="343" t="s">
        <v>3011</v>
      </c>
      <c r="C1174" s="343" t="s">
        <v>1927</v>
      </c>
      <c r="D1174" s="343" t="s">
        <v>4442</v>
      </c>
    </row>
    <row r="1175" spans="1:4" ht="12.75">
      <c r="A1175" s="343">
        <v>7260101660</v>
      </c>
      <c r="B1175" s="343" t="s">
        <v>3012</v>
      </c>
      <c r="C1175" s="343" t="s">
        <v>1927</v>
      </c>
      <c r="D1175" s="343" t="s">
        <v>4443</v>
      </c>
    </row>
    <row r="1176" spans="1:4" ht="12.75">
      <c r="A1176" s="343">
        <v>7260101670</v>
      </c>
      <c r="B1176" s="343" t="s">
        <v>3013</v>
      </c>
      <c r="C1176" s="343" t="s">
        <v>1927</v>
      </c>
      <c r="D1176" s="343" t="s">
        <v>4444</v>
      </c>
    </row>
    <row r="1177" spans="1:4" ht="12.75">
      <c r="A1177" s="343">
        <v>7260101680</v>
      </c>
      <c r="B1177" s="343" t="s">
        <v>3014</v>
      </c>
      <c r="C1177" s="343" t="s">
        <v>1927</v>
      </c>
      <c r="D1177" s="343" t="s">
        <v>4445</v>
      </c>
    </row>
    <row r="1178" spans="1:4" ht="12.75">
      <c r="A1178" s="343">
        <v>7260200040</v>
      </c>
      <c r="B1178" s="343" t="s">
        <v>3015</v>
      </c>
      <c r="C1178" s="343" t="s">
        <v>1927</v>
      </c>
      <c r="D1178" s="343" t="s">
        <v>4446</v>
      </c>
    </row>
    <row r="1179" spans="1:4" ht="12.75">
      <c r="A1179" s="343">
        <v>7260200320</v>
      </c>
      <c r="B1179" s="343" t="s">
        <v>3016</v>
      </c>
      <c r="C1179" s="343" t="s">
        <v>1927</v>
      </c>
      <c r="D1179" s="343" t="s">
        <v>4447</v>
      </c>
    </row>
    <row r="1180" spans="1:4" ht="12.75">
      <c r="A1180" s="343">
        <v>7260250010</v>
      </c>
      <c r="B1180" s="343" t="s">
        <v>3017</v>
      </c>
      <c r="C1180" s="343" t="s">
        <v>1927</v>
      </c>
      <c r="D1180" s="343" t="s">
        <v>4448</v>
      </c>
    </row>
    <row r="1181" spans="1:4" ht="12.75">
      <c r="A1181" s="343">
        <v>7260250040</v>
      </c>
      <c r="B1181" s="343" t="s">
        <v>3019</v>
      </c>
      <c r="C1181" s="343" t="s">
        <v>1927</v>
      </c>
      <c r="D1181" s="343" t="s">
        <v>4449</v>
      </c>
    </row>
    <row r="1182" spans="1:4" ht="12.75">
      <c r="A1182" s="343">
        <v>7260250080</v>
      </c>
      <c r="B1182" s="343" t="s">
        <v>3020</v>
      </c>
      <c r="C1182" s="343" t="s">
        <v>1927</v>
      </c>
      <c r="D1182" s="343" t="s">
        <v>3500</v>
      </c>
    </row>
    <row r="1183" spans="1:4" ht="12.75">
      <c r="A1183" s="343">
        <v>7260250320</v>
      </c>
      <c r="B1183" s="343" t="s">
        <v>3021</v>
      </c>
      <c r="C1183" s="343" t="s">
        <v>1927</v>
      </c>
      <c r="D1183" s="343" t="s">
        <v>4450</v>
      </c>
    </row>
    <row r="1184" spans="1:4" ht="12.75">
      <c r="A1184" s="343">
        <v>7260250360</v>
      </c>
      <c r="B1184" s="343" t="s">
        <v>3022</v>
      </c>
      <c r="C1184" s="343" t="s">
        <v>1927</v>
      </c>
      <c r="D1184" s="343" t="s">
        <v>4451</v>
      </c>
    </row>
    <row r="1185" spans="1:4" ht="12.75">
      <c r="A1185" s="343">
        <v>7260300010</v>
      </c>
      <c r="B1185" s="343" t="s">
        <v>3023</v>
      </c>
      <c r="C1185" s="343" t="s">
        <v>1927</v>
      </c>
      <c r="D1185" s="343" t="s">
        <v>4452</v>
      </c>
    </row>
    <row r="1186" spans="1:4" ht="12.75">
      <c r="A1186" s="343">
        <v>7260300020</v>
      </c>
      <c r="B1186" s="343" t="s">
        <v>3024</v>
      </c>
      <c r="C1186" s="343" t="s">
        <v>1927</v>
      </c>
      <c r="D1186" s="343" t="s">
        <v>4453</v>
      </c>
    </row>
    <row r="1187" spans="1:4" ht="12.75">
      <c r="A1187" s="343">
        <v>7260300030</v>
      </c>
      <c r="B1187" s="343" t="s">
        <v>3025</v>
      </c>
      <c r="C1187" s="343" t="s">
        <v>1927</v>
      </c>
      <c r="D1187" s="343" t="s">
        <v>4454</v>
      </c>
    </row>
    <row r="1188" spans="1:4" ht="12.75">
      <c r="A1188" s="343">
        <v>7260300040</v>
      </c>
      <c r="B1188" s="343" t="s">
        <v>3026</v>
      </c>
      <c r="C1188" s="343" t="s">
        <v>1927</v>
      </c>
      <c r="D1188" s="343" t="s">
        <v>4455</v>
      </c>
    </row>
    <row r="1189" spans="1:4" ht="12.75">
      <c r="A1189" s="343">
        <v>7260300050</v>
      </c>
      <c r="B1189" s="343" t="s">
        <v>3027</v>
      </c>
      <c r="C1189" s="343" t="s">
        <v>1927</v>
      </c>
      <c r="D1189" s="343" t="s">
        <v>4456</v>
      </c>
    </row>
    <row r="1190" spans="1:4" ht="12.75">
      <c r="A1190" s="343">
        <v>7260300060</v>
      </c>
      <c r="B1190" s="343" t="s">
        <v>3028</v>
      </c>
      <c r="C1190" s="343" t="s">
        <v>1927</v>
      </c>
      <c r="D1190" s="343" t="s">
        <v>4457</v>
      </c>
    </row>
    <row r="1191" spans="1:4" ht="12.75">
      <c r="A1191" s="343">
        <v>7260300070</v>
      </c>
      <c r="B1191" s="343" t="s">
        <v>3029</v>
      </c>
      <c r="C1191" s="343" t="s">
        <v>1927</v>
      </c>
      <c r="D1191" s="343" t="s">
        <v>4458</v>
      </c>
    </row>
    <row r="1192" spans="1:4" ht="12.75">
      <c r="A1192" s="343">
        <v>7260300080</v>
      </c>
      <c r="B1192" s="343" t="s">
        <v>3030</v>
      </c>
      <c r="C1192" s="343" t="s">
        <v>1927</v>
      </c>
      <c r="D1192" s="343" t="s">
        <v>4459</v>
      </c>
    </row>
    <row r="1193" spans="1:4" ht="12.75">
      <c r="A1193" s="343">
        <v>7260300090</v>
      </c>
      <c r="B1193" s="343" t="s">
        <v>3031</v>
      </c>
      <c r="C1193" s="343" t="s">
        <v>1927</v>
      </c>
      <c r="D1193" s="343" t="s">
        <v>4460</v>
      </c>
    </row>
    <row r="1194" spans="1:4" ht="12.75">
      <c r="A1194" s="343">
        <v>7260300100</v>
      </c>
      <c r="B1194" s="343" t="s">
        <v>3032</v>
      </c>
      <c r="C1194" s="343" t="s">
        <v>1927</v>
      </c>
      <c r="D1194" s="343" t="s">
        <v>4461</v>
      </c>
    </row>
    <row r="1195" spans="1:4" ht="14.25">
      <c r="A1195" s="344" t="s">
        <v>3018</v>
      </c>
      <c r="B1195"/>
      <c r="C1195"/>
      <c r="D1195"/>
    </row>
    <row r="1196" spans="1:4" ht="34.5">
      <c r="A1196" s="302" t="s">
        <v>3755</v>
      </c>
      <c r="B1196" s="306" t="s">
        <v>3756</v>
      </c>
      <c r="C1196"/>
      <c r="D1196"/>
    </row>
    <row r="1197" spans="1:4" ht="27.75">
      <c r="A1197" s="307" t="s">
        <v>3757</v>
      </c>
      <c r="B1197"/>
      <c r="C1197"/>
      <c r="D1197"/>
    </row>
    <row r="1198" spans="1:4" ht="15">
      <c r="A1198" s="307" t="s">
        <v>1971</v>
      </c>
      <c r="B1198" s="307" t="s">
        <v>1972</v>
      </c>
      <c r="C1198"/>
      <c r="D1198"/>
    </row>
    <row r="1199" spans="1:4" ht="25.5">
      <c r="A1199" s="345" t="s">
        <v>1974</v>
      </c>
      <c r="B1199" s="345" t="s">
        <v>1975</v>
      </c>
      <c r="C1199" s="345" t="s">
        <v>1976</v>
      </c>
      <c r="D1199" s="345" t="s">
        <v>1299</v>
      </c>
    </row>
    <row r="1200" spans="1:4" ht="12.75">
      <c r="A1200" s="343">
        <v>7260300110</v>
      </c>
      <c r="B1200" s="343" t="s">
        <v>3033</v>
      </c>
      <c r="C1200" s="343" t="s">
        <v>1927</v>
      </c>
      <c r="D1200" s="343" t="s">
        <v>4462</v>
      </c>
    </row>
    <row r="1201" spans="1:4" ht="12.75">
      <c r="A1201" s="343">
        <v>7260300120</v>
      </c>
      <c r="B1201" s="343" t="s">
        <v>3034</v>
      </c>
      <c r="C1201" s="343" t="s">
        <v>1927</v>
      </c>
      <c r="D1201" s="343" t="s">
        <v>4463</v>
      </c>
    </row>
    <row r="1202" spans="1:4" ht="12.75">
      <c r="A1202" s="343">
        <v>7260300130</v>
      </c>
      <c r="B1202" s="343" t="s">
        <v>3035</v>
      </c>
      <c r="C1202" s="343" t="s">
        <v>1927</v>
      </c>
      <c r="D1202" s="343" t="s">
        <v>4464</v>
      </c>
    </row>
    <row r="1203" spans="1:4" ht="12.75">
      <c r="A1203" s="343">
        <v>7260300140</v>
      </c>
      <c r="B1203" s="343" t="s">
        <v>3036</v>
      </c>
      <c r="C1203" s="343" t="s">
        <v>1927</v>
      </c>
      <c r="D1203" s="343" t="s">
        <v>4465</v>
      </c>
    </row>
    <row r="1204" spans="1:4" ht="12.75">
      <c r="A1204" s="343">
        <v>7260300150</v>
      </c>
      <c r="B1204" s="343" t="s">
        <v>3037</v>
      </c>
      <c r="C1204" s="343" t="s">
        <v>1927</v>
      </c>
      <c r="D1204" s="343" t="s">
        <v>4466</v>
      </c>
    </row>
    <row r="1205" spans="1:4" ht="12.75">
      <c r="A1205" s="343">
        <v>7260300160</v>
      </c>
      <c r="B1205" s="343" t="s">
        <v>3038</v>
      </c>
      <c r="C1205" s="343" t="s">
        <v>1927</v>
      </c>
      <c r="D1205" s="343" t="s">
        <v>4467</v>
      </c>
    </row>
    <row r="1206" spans="1:4" ht="12.75">
      <c r="A1206" s="343">
        <v>7260300170</v>
      </c>
      <c r="B1206" s="343" t="s">
        <v>3039</v>
      </c>
      <c r="C1206" s="343" t="s">
        <v>1927</v>
      </c>
      <c r="D1206" s="343" t="s">
        <v>4468</v>
      </c>
    </row>
    <row r="1207" spans="1:4" ht="12.75">
      <c r="A1207" s="343">
        <v>7260300180</v>
      </c>
      <c r="B1207" s="343" t="s">
        <v>3040</v>
      </c>
      <c r="C1207" s="343" t="s">
        <v>1927</v>
      </c>
      <c r="D1207" s="343" t="s">
        <v>4469</v>
      </c>
    </row>
    <row r="1208" spans="1:4" ht="12.75">
      <c r="A1208" s="343">
        <v>7260300190</v>
      </c>
      <c r="B1208" s="343" t="s">
        <v>3041</v>
      </c>
      <c r="C1208" s="343" t="s">
        <v>1927</v>
      </c>
      <c r="D1208" s="343" t="s">
        <v>4470</v>
      </c>
    </row>
    <row r="1209" spans="1:4" ht="12.75">
      <c r="A1209" s="343">
        <v>7260300200</v>
      </c>
      <c r="B1209" s="343" t="s">
        <v>3042</v>
      </c>
      <c r="C1209" s="343" t="s">
        <v>1927</v>
      </c>
      <c r="D1209" s="343" t="s">
        <v>4471</v>
      </c>
    </row>
    <row r="1210" spans="1:4" ht="12.75">
      <c r="A1210" s="343">
        <v>7260300210</v>
      </c>
      <c r="B1210" s="343" t="s">
        <v>3043</v>
      </c>
      <c r="C1210" s="343" t="s">
        <v>1927</v>
      </c>
      <c r="D1210" s="343" t="s">
        <v>4472</v>
      </c>
    </row>
    <row r="1211" spans="1:4" ht="12.75">
      <c r="A1211" s="343">
        <v>7260300220</v>
      </c>
      <c r="B1211" s="343" t="s">
        <v>3044</v>
      </c>
      <c r="C1211" s="343" t="s">
        <v>1927</v>
      </c>
      <c r="D1211" s="343" t="s">
        <v>4473</v>
      </c>
    </row>
    <row r="1212" spans="1:4" ht="12.75">
      <c r="A1212" s="343">
        <v>7260300230</v>
      </c>
      <c r="B1212" s="343" t="s">
        <v>3045</v>
      </c>
      <c r="C1212" s="343" t="s">
        <v>1927</v>
      </c>
      <c r="D1212" s="343" t="s">
        <v>4474</v>
      </c>
    </row>
    <row r="1213" spans="1:4" ht="12.75">
      <c r="A1213" s="343">
        <v>7260300240</v>
      </c>
      <c r="B1213" s="343" t="s">
        <v>3046</v>
      </c>
      <c r="C1213" s="343" t="s">
        <v>1927</v>
      </c>
      <c r="D1213" s="343" t="s">
        <v>4475</v>
      </c>
    </row>
    <row r="1214" spans="1:4" ht="12.75">
      <c r="A1214" s="343">
        <v>7260300250</v>
      </c>
      <c r="B1214" s="343" t="s">
        <v>3047</v>
      </c>
      <c r="C1214" s="343" t="s">
        <v>1927</v>
      </c>
      <c r="D1214" s="343" t="s">
        <v>4476</v>
      </c>
    </row>
    <row r="1215" spans="1:4" ht="12.75">
      <c r="A1215" s="343">
        <v>7260300260</v>
      </c>
      <c r="B1215" s="343" t="s">
        <v>3048</v>
      </c>
      <c r="C1215" s="343" t="s">
        <v>1927</v>
      </c>
      <c r="D1215" s="343" t="s">
        <v>4477</v>
      </c>
    </row>
    <row r="1216" spans="1:4" ht="12.75">
      <c r="A1216" s="343">
        <v>7260300270</v>
      </c>
      <c r="B1216" s="343" t="s">
        <v>3049</v>
      </c>
      <c r="C1216" s="343" t="s">
        <v>1927</v>
      </c>
      <c r="D1216" s="343" t="s">
        <v>4478</v>
      </c>
    </row>
    <row r="1217" spans="1:4" ht="12.75">
      <c r="A1217" s="343">
        <v>7260300280</v>
      </c>
      <c r="B1217" s="343" t="s">
        <v>3050</v>
      </c>
      <c r="C1217" s="343" t="s">
        <v>1927</v>
      </c>
      <c r="D1217" s="343" t="s">
        <v>4479</v>
      </c>
    </row>
    <row r="1218" spans="1:4" ht="12.75">
      <c r="A1218" s="343">
        <v>7260300290</v>
      </c>
      <c r="B1218" s="343" t="s">
        <v>3051</v>
      </c>
      <c r="C1218" s="343" t="s">
        <v>1927</v>
      </c>
      <c r="D1218" s="343" t="s">
        <v>4480</v>
      </c>
    </row>
    <row r="1219" spans="1:4" ht="12.75">
      <c r="A1219" s="343">
        <v>7260300300</v>
      </c>
      <c r="B1219" s="343" t="s">
        <v>3052</v>
      </c>
      <c r="C1219" s="343" t="s">
        <v>1927</v>
      </c>
      <c r="D1219" s="343" t="s">
        <v>4481</v>
      </c>
    </row>
    <row r="1220" spans="1:4" ht="12.75">
      <c r="A1220" s="343">
        <v>7260300310</v>
      </c>
      <c r="B1220" s="343" t="s">
        <v>3053</v>
      </c>
      <c r="C1220" s="343" t="s">
        <v>1927</v>
      </c>
      <c r="D1220" s="343" t="s">
        <v>4482</v>
      </c>
    </row>
    <row r="1221" spans="1:4" ht="12.75">
      <c r="A1221" s="343">
        <v>7260300320</v>
      </c>
      <c r="B1221" s="343" t="s">
        <v>3054</v>
      </c>
      <c r="C1221" s="343" t="s">
        <v>1927</v>
      </c>
      <c r="D1221" s="343" t="s">
        <v>4483</v>
      </c>
    </row>
    <row r="1222" spans="1:4" ht="12.75">
      <c r="A1222" s="343">
        <v>7260300330</v>
      </c>
      <c r="B1222" s="343" t="s">
        <v>3055</v>
      </c>
      <c r="C1222" s="343" t="s">
        <v>1927</v>
      </c>
      <c r="D1222" s="343" t="s">
        <v>4484</v>
      </c>
    </row>
    <row r="1223" spans="1:4" ht="12.75">
      <c r="A1223" s="343">
        <v>7260300340</v>
      </c>
      <c r="B1223" s="343" t="s">
        <v>3056</v>
      </c>
      <c r="C1223" s="343" t="s">
        <v>1927</v>
      </c>
      <c r="D1223" s="343" t="s">
        <v>4485</v>
      </c>
    </row>
    <row r="1224" spans="1:4" ht="12.75">
      <c r="A1224" s="343">
        <v>7260300350</v>
      </c>
      <c r="B1224" s="343" t="s">
        <v>3057</v>
      </c>
      <c r="C1224" s="343" t="s">
        <v>1927</v>
      </c>
      <c r="D1224" s="343" t="s">
        <v>4486</v>
      </c>
    </row>
    <row r="1225" spans="1:4" ht="12.75">
      <c r="A1225" s="343">
        <v>7260300360</v>
      </c>
      <c r="B1225" s="343" t="s">
        <v>3058</v>
      </c>
      <c r="C1225" s="343" t="s">
        <v>1927</v>
      </c>
      <c r="D1225" s="343" t="s">
        <v>4487</v>
      </c>
    </row>
    <row r="1226" spans="1:4" ht="12.75">
      <c r="A1226" s="343">
        <v>7260300370</v>
      </c>
      <c r="B1226" s="343" t="s">
        <v>3059</v>
      </c>
      <c r="C1226" s="343" t="s">
        <v>1927</v>
      </c>
      <c r="D1226" s="343" t="s">
        <v>4488</v>
      </c>
    </row>
    <row r="1227" spans="1:4" ht="12.75">
      <c r="A1227" s="343">
        <v>7260300380</v>
      </c>
      <c r="B1227" s="343" t="s">
        <v>3060</v>
      </c>
      <c r="C1227" s="343" t="s">
        <v>1927</v>
      </c>
      <c r="D1227" s="343" t="s">
        <v>4489</v>
      </c>
    </row>
    <row r="1228" spans="1:4" ht="12.75">
      <c r="A1228" s="343">
        <v>7260300390</v>
      </c>
      <c r="B1228" s="343" t="s">
        <v>3061</v>
      </c>
      <c r="C1228" s="343" t="s">
        <v>1927</v>
      </c>
      <c r="D1228" s="343" t="s">
        <v>4490</v>
      </c>
    </row>
    <row r="1229" spans="1:4" ht="12.75">
      <c r="A1229" s="343">
        <v>7260300400</v>
      </c>
      <c r="B1229" s="343" t="s">
        <v>3062</v>
      </c>
      <c r="C1229" s="343" t="s">
        <v>1927</v>
      </c>
      <c r="D1229" s="343" t="s">
        <v>4491</v>
      </c>
    </row>
    <row r="1230" spans="1:4" ht="12.75">
      <c r="A1230" s="343">
        <v>7260300410</v>
      </c>
      <c r="B1230" s="343" t="s">
        <v>3063</v>
      </c>
      <c r="C1230" s="343" t="s">
        <v>1927</v>
      </c>
      <c r="D1230" s="343" t="s">
        <v>4492</v>
      </c>
    </row>
    <row r="1231" spans="1:4" ht="12.75">
      <c r="A1231" s="343">
        <v>7260300420</v>
      </c>
      <c r="B1231" s="343" t="s">
        <v>3064</v>
      </c>
      <c r="C1231" s="343" t="s">
        <v>1927</v>
      </c>
      <c r="D1231" s="343" t="s">
        <v>4493</v>
      </c>
    </row>
    <row r="1232" spans="1:4" ht="12.75">
      <c r="A1232" s="343">
        <v>7260300430</v>
      </c>
      <c r="B1232" s="343" t="s">
        <v>3065</v>
      </c>
      <c r="C1232" s="343" t="s">
        <v>1927</v>
      </c>
      <c r="D1232" s="343" t="s">
        <v>4494</v>
      </c>
    </row>
    <row r="1233" spans="1:4" ht="12.75">
      <c r="A1233" s="343">
        <v>7260300440</v>
      </c>
      <c r="B1233" s="343" t="s">
        <v>3066</v>
      </c>
      <c r="C1233" s="343" t="s">
        <v>1927</v>
      </c>
      <c r="D1233" s="343" t="s">
        <v>4495</v>
      </c>
    </row>
    <row r="1234" spans="1:4" ht="12.75">
      <c r="A1234" s="343">
        <v>7260300450</v>
      </c>
      <c r="B1234" s="343" t="s">
        <v>3067</v>
      </c>
      <c r="C1234" s="343" t="s">
        <v>1927</v>
      </c>
      <c r="D1234" s="343" t="s">
        <v>4496</v>
      </c>
    </row>
    <row r="1235" spans="1:4" ht="12.75">
      <c r="A1235" s="343">
        <v>7260300460</v>
      </c>
      <c r="B1235" s="343" t="s">
        <v>3068</v>
      </c>
      <c r="C1235" s="343" t="s">
        <v>1927</v>
      </c>
      <c r="D1235" s="343" t="s">
        <v>4497</v>
      </c>
    </row>
    <row r="1236" spans="1:4" ht="12.75">
      <c r="A1236" s="343">
        <v>7260300470</v>
      </c>
      <c r="B1236" s="343" t="s">
        <v>3069</v>
      </c>
      <c r="C1236" s="343" t="s">
        <v>1927</v>
      </c>
      <c r="D1236" s="343" t="s">
        <v>4498</v>
      </c>
    </row>
    <row r="1237" spans="1:4" ht="12.75">
      <c r="A1237" s="343">
        <v>7260300480</v>
      </c>
      <c r="B1237" s="343" t="s">
        <v>3070</v>
      </c>
      <c r="C1237" s="343" t="s">
        <v>1927</v>
      </c>
      <c r="D1237" s="343" t="s">
        <v>4499</v>
      </c>
    </row>
    <row r="1238" spans="1:4" ht="12.75">
      <c r="A1238" s="343">
        <v>7260300490</v>
      </c>
      <c r="B1238" s="343" t="s">
        <v>3072</v>
      </c>
      <c r="C1238" s="343" t="s">
        <v>1927</v>
      </c>
      <c r="D1238" s="343" t="s">
        <v>4500</v>
      </c>
    </row>
    <row r="1239" spans="1:4" ht="12.75">
      <c r="A1239" s="343">
        <v>7260300500</v>
      </c>
      <c r="B1239" s="343" t="s">
        <v>3073</v>
      </c>
      <c r="C1239" s="343" t="s">
        <v>1927</v>
      </c>
      <c r="D1239" s="343" t="s">
        <v>4501</v>
      </c>
    </row>
    <row r="1240" spans="1:4" ht="12.75">
      <c r="A1240" s="343">
        <v>7260300510</v>
      </c>
      <c r="B1240" s="343" t="s">
        <v>3074</v>
      </c>
      <c r="C1240" s="343" t="s">
        <v>1927</v>
      </c>
      <c r="D1240" s="343" t="s">
        <v>4502</v>
      </c>
    </row>
    <row r="1241" spans="1:4" ht="12.75">
      <c r="A1241" s="343">
        <v>7260300520</v>
      </c>
      <c r="B1241" s="343" t="s">
        <v>3075</v>
      </c>
      <c r="C1241" s="343" t="s">
        <v>1927</v>
      </c>
      <c r="D1241" s="343" t="s">
        <v>4503</v>
      </c>
    </row>
    <row r="1242" spans="1:4" ht="12.75">
      <c r="A1242" s="343">
        <v>7260300530</v>
      </c>
      <c r="B1242" s="343" t="s">
        <v>3076</v>
      </c>
      <c r="C1242" s="343" t="s">
        <v>1927</v>
      </c>
      <c r="D1242" s="343" t="s">
        <v>4504</v>
      </c>
    </row>
    <row r="1243" spans="1:4" ht="12.75">
      <c r="A1243" s="343">
        <v>7260300540</v>
      </c>
      <c r="B1243" s="343" t="s">
        <v>3077</v>
      </c>
      <c r="C1243" s="343" t="s">
        <v>1927</v>
      </c>
      <c r="D1243" s="343" t="s">
        <v>4505</v>
      </c>
    </row>
    <row r="1244" spans="1:4" ht="12.75">
      <c r="A1244" s="343">
        <v>7260300550</v>
      </c>
      <c r="B1244" s="343" t="s">
        <v>3078</v>
      </c>
      <c r="C1244" s="343" t="s">
        <v>1927</v>
      </c>
      <c r="D1244" s="343" t="s">
        <v>4506</v>
      </c>
    </row>
    <row r="1245" spans="1:4" ht="12.75">
      <c r="A1245" s="343">
        <v>7260300560</v>
      </c>
      <c r="B1245" s="343" t="s">
        <v>3079</v>
      </c>
      <c r="C1245" s="343" t="s">
        <v>1927</v>
      </c>
      <c r="D1245" s="343" t="s">
        <v>4507</v>
      </c>
    </row>
    <row r="1246" spans="1:4" ht="12.75">
      <c r="A1246" s="343">
        <v>7260300570</v>
      </c>
      <c r="B1246" s="343" t="s">
        <v>3080</v>
      </c>
      <c r="C1246" s="343" t="s">
        <v>1927</v>
      </c>
      <c r="D1246" s="343" t="s">
        <v>4508</v>
      </c>
    </row>
    <row r="1247" spans="1:4" ht="12.75">
      <c r="A1247" s="343">
        <v>7260300580</v>
      </c>
      <c r="B1247" s="343" t="s">
        <v>3081</v>
      </c>
      <c r="C1247" s="343" t="s">
        <v>1927</v>
      </c>
      <c r="D1247" s="343" t="s">
        <v>4509</v>
      </c>
    </row>
    <row r="1248" spans="1:4" ht="12.75">
      <c r="A1248" s="343">
        <v>7260300590</v>
      </c>
      <c r="B1248" s="343" t="s">
        <v>3082</v>
      </c>
      <c r="C1248" s="343" t="s">
        <v>1927</v>
      </c>
      <c r="D1248" s="343" t="s">
        <v>4510</v>
      </c>
    </row>
    <row r="1249" spans="1:4" ht="12.75">
      <c r="A1249" s="343">
        <v>7260300600</v>
      </c>
      <c r="B1249" s="343" t="s">
        <v>3083</v>
      </c>
      <c r="C1249" s="343" t="s">
        <v>1927</v>
      </c>
      <c r="D1249" s="343" t="s">
        <v>4511</v>
      </c>
    </row>
    <row r="1250" spans="1:4" ht="12.75">
      <c r="A1250" s="343">
        <v>7260300610</v>
      </c>
      <c r="B1250" s="343" t="s">
        <v>3084</v>
      </c>
      <c r="C1250" s="343" t="s">
        <v>1927</v>
      </c>
      <c r="D1250" s="343" t="s">
        <v>4512</v>
      </c>
    </row>
    <row r="1251" spans="1:4" ht="12.75">
      <c r="A1251" s="343">
        <v>7260300620</v>
      </c>
      <c r="B1251" s="343" t="s">
        <v>3085</v>
      </c>
      <c r="C1251" s="343" t="s">
        <v>1927</v>
      </c>
      <c r="D1251" s="343" t="s">
        <v>4513</v>
      </c>
    </row>
    <row r="1252" spans="1:4" ht="14.25">
      <c r="A1252" s="344" t="s">
        <v>3071</v>
      </c>
      <c r="B1252"/>
      <c r="C1252"/>
      <c r="D1252"/>
    </row>
    <row r="1253" spans="1:4" ht="34.5">
      <c r="A1253" s="302" t="s">
        <v>3755</v>
      </c>
      <c r="B1253" s="306" t="s">
        <v>3756</v>
      </c>
      <c r="C1253"/>
      <c r="D1253"/>
    </row>
    <row r="1254" spans="1:4" ht="27.75">
      <c r="A1254" s="307" t="s">
        <v>3757</v>
      </c>
      <c r="B1254"/>
      <c r="C1254"/>
      <c r="D1254"/>
    </row>
    <row r="1255" spans="1:4" ht="15">
      <c r="A1255" s="307" t="s">
        <v>1971</v>
      </c>
      <c r="B1255" s="307" t="s">
        <v>1972</v>
      </c>
      <c r="C1255"/>
      <c r="D1255"/>
    </row>
    <row r="1256" spans="1:4" ht="25.5">
      <c r="A1256" s="345" t="s">
        <v>1974</v>
      </c>
      <c r="B1256" s="345" t="s">
        <v>1975</v>
      </c>
      <c r="C1256" s="345" t="s">
        <v>1976</v>
      </c>
      <c r="D1256" s="345" t="s">
        <v>1299</v>
      </c>
    </row>
    <row r="1257" spans="1:4" ht="12.75">
      <c r="A1257" s="343">
        <v>7260300630</v>
      </c>
      <c r="B1257" s="343" t="s">
        <v>3086</v>
      </c>
      <c r="C1257" s="343" t="s">
        <v>1927</v>
      </c>
      <c r="D1257" s="343" t="s">
        <v>4514</v>
      </c>
    </row>
    <row r="1258" spans="1:4" ht="12.75">
      <c r="A1258" s="343">
        <v>7260300640</v>
      </c>
      <c r="B1258" s="343" t="s">
        <v>3087</v>
      </c>
      <c r="C1258" s="343" t="s">
        <v>1927</v>
      </c>
      <c r="D1258" s="343" t="s">
        <v>4515</v>
      </c>
    </row>
    <row r="1259" spans="1:4" ht="12.75">
      <c r="A1259" s="343">
        <v>7260300650</v>
      </c>
      <c r="B1259" s="343" t="s">
        <v>3088</v>
      </c>
      <c r="C1259" s="343" t="s">
        <v>1927</v>
      </c>
      <c r="D1259" s="343" t="s">
        <v>4516</v>
      </c>
    </row>
    <row r="1260" spans="1:4" ht="12.75">
      <c r="A1260" s="343">
        <v>7260300660</v>
      </c>
      <c r="B1260" s="343" t="s">
        <v>3089</v>
      </c>
      <c r="C1260" s="343" t="s">
        <v>1927</v>
      </c>
      <c r="D1260" s="343" t="s">
        <v>4517</v>
      </c>
    </row>
    <row r="1261" spans="1:4" ht="12.75">
      <c r="A1261" s="343">
        <v>7260300670</v>
      </c>
      <c r="B1261" s="343" t="s">
        <v>3090</v>
      </c>
      <c r="C1261" s="343" t="s">
        <v>1927</v>
      </c>
      <c r="D1261" s="343" t="s">
        <v>4518</v>
      </c>
    </row>
    <row r="1262" spans="1:4" ht="12.75">
      <c r="A1262" s="343">
        <v>7260300680</v>
      </c>
      <c r="B1262" s="343" t="s">
        <v>3091</v>
      </c>
      <c r="C1262" s="343" t="s">
        <v>1927</v>
      </c>
      <c r="D1262" s="343" t="s">
        <v>4519</v>
      </c>
    </row>
    <row r="1263" spans="1:4" ht="12.75">
      <c r="A1263" s="343">
        <v>7260300690</v>
      </c>
      <c r="B1263" s="343" t="s">
        <v>3092</v>
      </c>
      <c r="C1263" s="343" t="s">
        <v>1927</v>
      </c>
      <c r="D1263" s="343" t="s">
        <v>4520</v>
      </c>
    </row>
    <row r="1264" spans="1:4" ht="12.75">
      <c r="A1264" s="343">
        <v>7260300700</v>
      </c>
      <c r="B1264" s="343" t="s">
        <v>3093</v>
      </c>
      <c r="C1264" s="343" t="s">
        <v>1927</v>
      </c>
      <c r="D1264" s="343" t="s">
        <v>4521</v>
      </c>
    </row>
    <row r="1265" spans="1:4" ht="12.75">
      <c r="A1265" s="343">
        <v>7260300710</v>
      </c>
      <c r="B1265" s="343" t="s">
        <v>3094</v>
      </c>
      <c r="C1265" s="343" t="s">
        <v>1927</v>
      </c>
      <c r="D1265" s="343" t="s">
        <v>4522</v>
      </c>
    </row>
    <row r="1266" spans="1:4" ht="12.75">
      <c r="A1266" s="343">
        <v>7260300720</v>
      </c>
      <c r="B1266" s="343" t="s">
        <v>3095</v>
      </c>
      <c r="C1266" s="343" t="s">
        <v>1927</v>
      </c>
      <c r="D1266" s="343" t="s">
        <v>4523</v>
      </c>
    </row>
    <row r="1267" spans="1:4" ht="12.75">
      <c r="A1267" s="343">
        <v>7260300730</v>
      </c>
      <c r="B1267" s="343" t="s">
        <v>3096</v>
      </c>
      <c r="C1267" s="343" t="s">
        <v>1927</v>
      </c>
      <c r="D1267" s="343" t="s">
        <v>4524</v>
      </c>
    </row>
    <row r="1268" spans="1:4" ht="12.75">
      <c r="A1268" s="343">
        <v>7260300740</v>
      </c>
      <c r="B1268" s="343" t="s">
        <v>3097</v>
      </c>
      <c r="C1268" s="343" t="s">
        <v>1927</v>
      </c>
      <c r="D1268" s="343" t="s">
        <v>4525</v>
      </c>
    </row>
    <row r="1269" spans="1:4" ht="12.75">
      <c r="A1269" s="343">
        <v>7260300750</v>
      </c>
      <c r="B1269" s="343" t="s">
        <v>3098</v>
      </c>
      <c r="C1269" s="343" t="s">
        <v>1927</v>
      </c>
      <c r="D1269" s="343" t="s">
        <v>4526</v>
      </c>
    </row>
    <row r="1270" spans="1:4" ht="12.75">
      <c r="A1270" s="343">
        <v>7260300760</v>
      </c>
      <c r="B1270" s="343" t="s">
        <v>3099</v>
      </c>
      <c r="C1270" s="343" t="s">
        <v>1927</v>
      </c>
      <c r="D1270" s="343" t="s">
        <v>4527</v>
      </c>
    </row>
    <row r="1271" spans="1:4" ht="12.75">
      <c r="A1271" s="343">
        <v>7260300770</v>
      </c>
      <c r="B1271" s="343" t="s">
        <v>3100</v>
      </c>
      <c r="C1271" s="343" t="s">
        <v>1927</v>
      </c>
      <c r="D1271" s="343" t="s">
        <v>4528</v>
      </c>
    </row>
    <row r="1272" spans="1:4" ht="12.75">
      <c r="A1272" s="343">
        <v>7260300780</v>
      </c>
      <c r="B1272" s="343" t="s">
        <v>3101</v>
      </c>
      <c r="C1272" s="343" t="s">
        <v>1927</v>
      </c>
      <c r="D1272" s="343" t="s">
        <v>4529</v>
      </c>
    </row>
    <row r="1273" spans="1:4" ht="12.75">
      <c r="A1273" s="343">
        <v>7260300790</v>
      </c>
      <c r="B1273" s="343" t="s">
        <v>3102</v>
      </c>
      <c r="C1273" s="343" t="s">
        <v>1927</v>
      </c>
      <c r="D1273" s="343" t="s">
        <v>4530</v>
      </c>
    </row>
    <row r="1274" spans="1:4" ht="12.75">
      <c r="A1274" s="343">
        <v>7260300800</v>
      </c>
      <c r="B1274" s="343" t="s">
        <v>3103</v>
      </c>
      <c r="C1274" s="343" t="s">
        <v>1927</v>
      </c>
      <c r="D1274" s="343" t="s">
        <v>4531</v>
      </c>
    </row>
    <row r="1275" spans="1:4" ht="12.75">
      <c r="A1275" s="343">
        <v>7260300810</v>
      </c>
      <c r="B1275" s="343" t="s">
        <v>3104</v>
      </c>
      <c r="C1275" s="343" t="s">
        <v>1927</v>
      </c>
      <c r="D1275" s="343" t="s">
        <v>4532</v>
      </c>
    </row>
    <row r="1276" spans="1:4" ht="12.75">
      <c r="A1276" s="343">
        <v>7260300820</v>
      </c>
      <c r="B1276" s="343" t="s">
        <v>3105</v>
      </c>
      <c r="C1276" s="343" t="s">
        <v>1927</v>
      </c>
      <c r="D1276" s="343" t="s">
        <v>4533</v>
      </c>
    </row>
    <row r="1277" spans="1:4" ht="12.75">
      <c r="A1277" s="343">
        <v>7260300830</v>
      </c>
      <c r="B1277" s="343" t="s">
        <v>3106</v>
      </c>
      <c r="C1277" s="343" t="s">
        <v>1927</v>
      </c>
      <c r="D1277" s="343" t="s">
        <v>4534</v>
      </c>
    </row>
    <row r="1278" spans="1:4" ht="12.75">
      <c r="A1278" s="343">
        <v>7260300840</v>
      </c>
      <c r="B1278" s="343" t="s">
        <v>3107</v>
      </c>
      <c r="C1278" s="343" t="s">
        <v>1927</v>
      </c>
      <c r="D1278" s="343" t="s">
        <v>4535</v>
      </c>
    </row>
    <row r="1279" spans="1:4" ht="12.75">
      <c r="A1279" s="343">
        <v>7260300850</v>
      </c>
      <c r="B1279" s="343" t="s">
        <v>3108</v>
      </c>
      <c r="C1279" s="343" t="s">
        <v>1927</v>
      </c>
      <c r="D1279" s="343" t="s">
        <v>4536</v>
      </c>
    </row>
    <row r="1280" spans="1:4" ht="12.75">
      <c r="A1280" s="343">
        <v>7260300860</v>
      </c>
      <c r="B1280" s="343" t="s">
        <v>3109</v>
      </c>
      <c r="C1280" s="343" t="s">
        <v>1927</v>
      </c>
      <c r="D1280" s="343" t="s">
        <v>4537</v>
      </c>
    </row>
    <row r="1281" spans="1:4" ht="12.75">
      <c r="A1281" s="343">
        <v>7260300870</v>
      </c>
      <c r="B1281" s="343" t="s">
        <v>3110</v>
      </c>
      <c r="C1281" s="343" t="s">
        <v>1927</v>
      </c>
      <c r="D1281" s="343" t="s">
        <v>4538</v>
      </c>
    </row>
    <row r="1282" spans="1:4" ht="12.75">
      <c r="A1282" s="343">
        <v>7260300880</v>
      </c>
      <c r="B1282" s="343" t="s">
        <v>3111</v>
      </c>
      <c r="C1282" s="343" t="s">
        <v>1927</v>
      </c>
      <c r="D1282" s="343" t="s">
        <v>4539</v>
      </c>
    </row>
    <row r="1283" spans="1:4" ht="12.75">
      <c r="A1283" s="343">
        <v>7260300890</v>
      </c>
      <c r="B1283" s="343" t="s">
        <v>3112</v>
      </c>
      <c r="C1283" s="343" t="s">
        <v>1927</v>
      </c>
      <c r="D1283" s="343" t="s">
        <v>4540</v>
      </c>
    </row>
    <row r="1284" spans="1:4" ht="12.75">
      <c r="A1284" s="343">
        <v>7260300900</v>
      </c>
      <c r="B1284" s="343" t="s">
        <v>3113</v>
      </c>
      <c r="C1284" s="343" t="s">
        <v>1927</v>
      </c>
      <c r="D1284" s="343" t="s">
        <v>4541</v>
      </c>
    </row>
    <row r="1285" spans="1:4" ht="12.75">
      <c r="A1285" s="343">
        <v>7260300910</v>
      </c>
      <c r="B1285" s="343" t="s">
        <v>3114</v>
      </c>
      <c r="C1285" s="343" t="s">
        <v>1927</v>
      </c>
      <c r="D1285" s="343" t="s">
        <v>4542</v>
      </c>
    </row>
    <row r="1286" spans="1:4" ht="12.75">
      <c r="A1286" s="343">
        <v>7260300920</v>
      </c>
      <c r="B1286" s="343" t="s">
        <v>3115</v>
      </c>
      <c r="C1286" s="343" t="s">
        <v>1927</v>
      </c>
      <c r="D1286" s="343" t="s">
        <v>4543</v>
      </c>
    </row>
    <row r="1287" spans="1:4" ht="12.75">
      <c r="A1287" s="343">
        <v>7260300930</v>
      </c>
      <c r="B1287" s="343" t="s">
        <v>3116</v>
      </c>
      <c r="C1287" s="343" t="s">
        <v>1927</v>
      </c>
      <c r="D1287" s="343" t="s">
        <v>4544</v>
      </c>
    </row>
    <row r="1288" spans="1:4" ht="12.75">
      <c r="A1288" s="343">
        <v>7260300940</v>
      </c>
      <c r="B1288" s="343" t="s">
        <v>3117</v>
      </c>
      <c r="C1288" s="343" t="s">
        <v>1927</v>
      </c>
      <c r="D1288" s="343" t="s">
        <v>4545</v>
      </c>
    </row>
    <row r="1289" spans="1:4" ht="12.75">
      <c r="A1289" s="343">
        <v>7260300950</v>
      </c>
      <c r="B1289" s="343" t="s">
        <v>3118</v>
      </c>
      <c r="C1289" s="343" t="s">
        <v>1927</v>
      </c>
      <c r="D1289" s="343" t="s">
        <v>4546</v>
      </c>
    </row>
    <row r="1290" spans="1:4" ht="12.75">
      <c r="A1290" s="343">
        <v>7260300960</v>
      </c>
      <c r="B1290" s="343" t="s">
        <v>3119</v>
      </c>
      <c r="C1290" s="343" t="s">
        <v>1927</v>
      </c>
      <c r="D1290" s="343" t="s">
        <v>4547</v>
      </c>
    </row>
    <row r="1291" spans="1:4" ht="12.75">
      <c r="A1291" s="343">
        <v>7260300970</v>
      </c>
      <c r="B1291" s="343" t="s">
        <v>3120</v>
      </c>
      <c r="C1291" s="343" t="s">
        <v>1927</v>
      </c>
      <c r="D1291" s="343" t="s">
        <v>4548</v>
      </c>
    </row>
    <row r="1292" spans="1:4" ht="12.75">
      <c r="A1292" s="343">
        <v>7260300980</v>
      </c>
      <c r="B1292" s="343" t="s">
        <v>3121</v>
      </c>
      <c r="C1292" s="343" t="s">
        <v>1927</v>
      </c>
      <c r="D1292" s="343" t="s">
        <v>4549</v>
      </c>
    </row>
    <row r="1293" spans="1:4" ht="12.75">
      <c r="A1293" s="343">
        <v>7260300990</v>
      </c>
      <c r="B1293" s="343" t="s">
        <v>3122</v>
      </c>
      <c r="C1293" s="343" t="s">
        <v>1927</v>
      </c>
      <c r="D1293" s="343" t="s">
        <v>4550</v>
      </c>
    </row>
    <row r="1294" spans="1:4" ht="12.75">
      <c r="A1294" s="343">
        <v>7260301000</v>
      </c>
      <c r="B1294" s="343" t="s">
        <v>3123</v>
      </c>
      <c r="C1294" s="343" t="s">
        <v>1927</v>
      </c>
      <c r="D1294" s="343" t="s">
        <v>4551</v>
      </c>
    </row>
    <row r="1295" spans="1:4" ht="12.75">
      <c r="A1295" s="343">
        <v>7260301010</v>
      </c>
      <c r="B1295" s="343" t="s">
        <v>3125</v>
      </c>
      <c r="C1295" s="343" t="s">
        <v>1927</v>
      </c>
      <c r="D1295" s="343" t="s">
        <v>4552</v>
      </c>
    </row>
    <row r="1296" spans="1:4" ht="12.75">
      <c r="A1296" s="343">
        <v>7260301020</v>
      </c>
      <c r="B1296" s="343" t="s">
        <v>3126</v>
      </c>
      <c r="C1296" s="343" t="s">
        <v>1927</v>
      </c>
      <c r="D1296" s="343" t="s">
        <v>4553</v>
      </c>
    </row>
    <row r="1297" spans="1:4" ht="12.75">
      <c r="A1297" s="343">
        <v>7260301030</v>
      </c>
      <c r="B1297" s="343" t="s">
        <v>3127</v>
      </c>
      <c r="C1297" s="343" t="s">
        <v>1927</v>
      </c>
      <c r="D1297" s="343" t="s">
        <v>4554</v>
      </c>
    </row>
    <row r="1298" spans="1:4" ht="12.75">
      <c r="A1298" s="343">
        <v>7260301040</v>
      </c>
      <c r="B1298" s="343" t="s">
        <v>3128</v>
      </c>
      <c r="C1298" s="343" t="s">
        <v>1927</v>
      </c>
      <c r="D1298" s="343" t="s">
        <v>4555</v>
      </c>
    </row>
    <row r="1299" spans="1:4" ht="12.75">
      <c r="A1299" s="343">
        <v>7260301050</v>
      </c>
      <c r="B1299" s="343" t="s">
        <v>3129</v>
      </c>
      <c r="C1299" s="343" t="s">
        <v>1927</v>
      </c>
      <c r="D1299" s="343" t="s">
        <v>4556</v>
      </c>
    </row>
    <row r="1300" spans="1:4" ht="12.75">
      <c r="A1300" s="343">
        <v>7260301060</v>
      </c>
      <c r="B1300" s="343" t="s">
        <v>3130</v>
      </c>
      <c r="C1300" s="343" t="s">
        <v>1927</v>
      </c>
      <c r="D1300" s="343" t="s">
        <v>4557</v>
      </c>
    </row>
    <row r="1301" spans="1:4" ht="12.75">
      <c r="A1301" s="343">
        <v>7260301070</v>
      </c>
      <c r="B1301" s="343" t="s">
        <v>3131</v>
      </c>
      <c r="C1301" s="343" t="s">
        <v>1927</v>
      </c>
      <c r="D1301" s="343" t="s">
        <v>4558</v>
      </c>
    </row>
    <row r="1302" spans="1:4" ht="12.75">
      <c r="A1302" s="343">
        <v>7260301080</v>
      </c>
      <c r="B1302" s="343" t="s">
        <v>3132</v>
      </c>
      <c r="C1302" s="343" t="s">
        <v>1927</v>
      </c>
      <c r="D1302" s="343" t="s">
        <v>4559</v>
      </c>
    </row>
    <row r="1303" spans="1:4" ht="12.75">
      <c r="A1303" s="343">
        <v>7260301090</v>
      </c>
      <c r="B1303" s="343" t="s">
        <v>3133</v>
      </c>
      <c r="C1303" s="343" t="s">
        <v>1927</v>
      </c>
      <c r="D1303" s="343" t="s">
        <v>4560</v>
      </c>
    </row>
    <row r="1304" spans="1:4" ht="12.75">
      <c r="A1304" s="343">
        <v>7260301100</v>
      </c>
      <c r="B1304" s="343" t="s">
        <v>3134</v>
      </c>
      <c r="C1304" s="343" t="s">
        <v>1927</v>
      </c>
      <c r="D1304" s="343" t="s">
        <v>4561</v>
      </c>
    </row>
    <row r="1305" spans="1:4" ht="12.75">
      <c r="A1305" s="343">
        <v>7260301110</v>
      </c>
      <c r="B1305" s="343" t="s">
        <v>3135</v>
      </c>
      <c r="C1305" s="343" t="s">
        <v>1927</v>
      </c>
      <c r="D1305" s="343" t="s">
        <v>4562</v>
      </c>
    </row>
    <row r="1306" spans="1:4" ht="12.75">
      <c r="A1306" s="343">
        <v>7260301120</v>
      </c>
      <c r="B1306" s="343" t="s">
        <v>3136</v>
      </c>
      <c r="C1306" s="343" t="s">
        <v>1927</v>
      </c>
      <c r="D1306" s="343" t="s">
        <v>4563</v>
      </c>
    </row>
    <row r="1307" spans="1:4" ht="12.75">
      <c r="A1307" s="343">
        <v>7260301130</v>
      </c>
      <c r="B1307" s="343" t="s">
        <v>3137</v>
      </c>
      <c r="C1307" s="343" t="s">
        <v>1927</v>
      </c>
      <c r="D1307" s="343" t="s">
        <v>4564</v>
      </c>
    </row>
    <row r="1308" spans="1:4" ht="12.75">
      <c r="A1308" s="343">
        <v>7260301140</v>
      </c>
      <c r="B1308" s="343" t="s">
        <v>3138</v>
      </c>
      <c r="C1308" s="343" t="s">
        <v>1927</v>
      </c>
      <c r="D1308" s="343" t="s">
        <v>4565</v>
      </c>
    </row>
    <row r="1309" spans="1:4" ht="14.25">
      <c r="A1309" s="344" t="s">
        <v>3124</v>
      </c>
      <c r="B1309"/>
      <c r="C1309"/>
      <c r="D1309"/>
    </row>
    <row r="1310" spans="1:4" ht="34.5">
      <c r="A1310" s="302" t="s">
        <v>3755</v>
      </c>
      <c r="B1310" s="306" t="s">
        <v>3756</v>
      </c>
      <c r="C1310"/>
      <c r="D1310"/>
    </row>
    <row r="1311" spans="1:4" ht="27.75">
      <c r="A1311" s="307" t="s">
        <v>3757</v>
      </c>
      <c r="B1311"/>
      <c r="C1311"/>
      <c r="D1311"/>
    </row>
    <row r="1312" spans="1:4" ht="15">
      <c r="A1312" s="307" t="s">
        <v>1971</v>
      </c>
      <c r="B1312" s="307" t="s">
        <v>1972</v>
      </c>
      <c r="C1312"/>
      <c r="D1312"/>
    </row>
    <row r="1313" spans="1:4" ht="25.5">
      <c r="A1313" s="345" t="s">
        <v>1974</v>
      </c>
      <c r="B1313" s="345" t="s">
        <v>1975</v>
      </c>
      <c r="C1313" s="345" t="s">
        <v>1976</v>
      </c>
      <c r="D1313" s="345" t="s">
        <v>1299</v>
      </c>
    </row>
    <row r="1314" spans="1:4" ht="12.75">
      <c r="A1314" s="343">
        <v>7260301150</v>
      </c>
      <c r="B1314" s="343" t="s">
        <v>3139</v>
      </c>
      <c r="C1314" s="343" t="s">
        <v>1927</v>
      </c>
      <c r="D1314" s="343" t="s">
        <v>4566</v>
      </c>
    </row>
    <row r="1315" spans="1:4" ht="12.75">
      <c r="A1315" s="343">
        <v>7260301160</v>
      </c>
      <c r="B1315" s="343" t="s">
        <v>3140</v>
      </c>
      <c r="C1315" s="343" t="s">
        <v>1927</v>
      </c>
      <c r="D1315" s="343" t="s">
        <v>4567</v>
      </c>
    </row>
    <row r="1316" spans="1:4" ht="12.75">
      <c r="A1316" s="343">
        <v>7260301170</v>
      </c>
      <c r="B1316" s="343" t="s">
        <v>3141</v>
      </c>
      <c r="C1316" s="343" t="s">
        <v>1927</v>
      </c>
      <c r="D1316" s="343" t="s">
        <v>4568</v>
      </c>
    </row>
    <row r="1317" spans="1:4" ht="12.75">
      <c r="A1317" s="343">
        <v>7260301180</v>
      </c>
      <c r="B1317" s="343" t="s">
        <v>3142</v>
      </c>
      <c r="C1317" s="343" t="s">
        <v>1927</v>
      </c>
      <c r="D1317" s="343" t="s">
        <v>4569</v>
      </c>
    </row>
    <row r="1318" spans="1:4" ht="12.75">
      <c r="A1318" s="343">
        <v>7260301190</v>
      </c>
      <c r="B1318" s="343" t="s">
        <v>3143</v>
      </c>
      <c r="C1318" s="343" t="s">
        <v>1927</v>
      </c>
      <c r="D1318" s="343" t="s">
        <v>4570</v>
      </c>
    </row>
    <row r="1319" spans="1:4" ht="12.75">
      <c r="A1319" s="343">
        <v>7260301200</v>
      </c>
      <c r="B1319" s="343" t="s">
        <v>3144</v>
      </c>
      <c r="C1319" s="343" t="s">
        <v>1927</v>
      </c>
      <c r="D1319" s="343" t="s">
        <v>4571</v>
      </c>
    </row>
    <row r="1320" spans="1:4" ht="12.75">
      <c r="A1320" s="343">
        <v>7260301210</v>
      </c>
      <c r="B1320" s="343" t="s">
        <v>3145</v>
      </c>
      <c r="C1320" s="343" t="s">
        <v>1927</v>
      </c>
      <c r="D1320" s="343" t="s">
        <v>4572</v>
      </c>
    </row>
    <row r="1321" spans="1:4" ht="12.75">
      <c r="A1321" s="343">
        <v>7260301220</v>
      </c>
      <c r="B1321" s="343" t="s">
        <v>3146</v>
      </c>
      <c r="C1321" s="343" t="s">
        <v>1927</v>
      </c>
      <c r="D1321" s="343" t="s">
        <v>4573</v>
      </c>
    </row>
    <row r="1322" spans="1:4" ht="12.75">
      <c r="A1322" s="343">
        <v>7260301230</v>
      </c>
      <c r="B1322" s="343" t="s">
        <v>3147</v>
      </c>
      <c r="C1322" s="343" t="s">
        <v>1927</v>
      </c>
      <c r="D1322" s="343" t="s">
        <v>4574</v>
      </c>
    </row>
    <row r="1323" spans="1:4" ht="12.75">
      <c r="A1323" s="343">
        <v>7260301240</v>
      </c>
      <c r="B1323" s="343" t="s">
        <v>3148</v>
      </c>
      <c r="C1323" s="343" t="s">
        <v>1927</v>
      </c>
      <c r="D1323" s="343" t="s">
        <v>4575</v>
      </c>
    </row>
    <row r="1324" spans="1:4" ht="12.75">
      <c r="A1324" s="343">
        <v>7260301250</v>
      </c>
      <c r="B1324" s="343" t="s">
        <v>3149</v>
      </c>
      <c r="C1324" s="343" t="s">
        <v>1927</v>
      </c>
      <c r="D1324" s="343" t="s">
        <v>4576</v>
      </c>
    </row>
    <row r="1325" spans="1:4" ht="12.75">
      <c r="A1325" s="343">
        <v>7260301260</v>
      </c>
      <c r="B1325" s="343" t="s">
        <v>3150</v>
      </c>
      <c r="C1325" s="343" t="s">
        <v>1927</v>
      </c>
      <c r="D1325" s="343" t="s">
        <v>4577</v>
      </c>
    </row>
    <row r="1326" spans="1:4" ht="12.75">
      <c r="A1326" s="343">
        <v>7260301270</v>
      </c>
      <c r="B1326" s="343" t="s">
        <v>3151</v>
      </c>
      <c r="C1326" s="343" t="s">
        <v>1927</v>
      </c>
      <c r="D1326" s="343" t="s">
        <v>4578</v>
      </c>
    </row>
    <row r="1327" spans="1:4" ht="12.75">
      <c r="A1327" s="343">
        <v>7260301280</v>
      </c>
      <c r="B1327" s="343" t="s">
        <v>3152</v>
      </c>
      <c r="C1327" s="343" t="s">
        <v>1927</v>
      </c>
      <c r="D1327" s="343" t="s">
        <v>4579</v>
      </c>
    </row>
    <row r="1328" spans="1:4" ht="12.75">
      <c r="A1328" s="343">
        <v>7260301290</v>
      </c>
      <c r="B1328" s="343" t="s">
        <v>3153</v>
      </c>
      <c r="C1328" s="343" t="s">
        <v>1927</v>
      </c>
      <c r="D1328" s="343" t="s">
        <v>4580</v>
      </c>
    </row>
    <row r="1329" spans="1:4" ht="12.75">
      <c r="A1329" s="343">
        <v>7260301300</v>
      </c>
      <c r="B1329" s="343" t="s">
        <v>3154</v>
      </c>
      <c r="C1329" s="343" t="s">
        <v>1927</v>
      </c>
      <c r="D1329" s="343" t="s">
        <v>4581</v>
      </c>
    </row>
    <row r="1330" spans="1:4" ht="12.75">
      <c r="A1330" s="343">
        <v>7260301310</v>
      </c>
      <c r="B1330" s="343" t="s">
        <v>3155</v>
      </c>
      <c r="C1330" s="343" t="s">
        <v>1927</v>
      </c>
      <c r="D1330" s="343" t="s">
        <v>4582</v>
      </c>
    </row>
    <row r="1331" spans="1:4" ht="12.75">
      <c r="A1331" s="343">
        <v>7260301320</v>
      </c>
      <c r="B1331" s="343" t="s">
        <v>3156</v>
      </c>
      <c r="C1331" s="343" t="s">
        <v>1927</v>
      </c>
      <c r="D1331" s="343" t="s">
        <v>4583</v>
      </c>
    </row>
    <row r="1332" spans="1:4" ht="12.75">
      <c r="A1332" s="343">
        <v>7260301330</v>
      </c>
      <c r="B1332" s="343" t="s">
        <v>3157</v>
      </c>
      <c r="C1332" s="343" t="s">
        <v>1927</v>
      </c>
      <c r="D1332" s="343" t="s">
        <v>4584</v>
      </c>
    </row>
    <row r="1333" spans="1:4" ht="12.75">
      <c r="A1333" s="343">
        <v>7260301340</v>
      </c>
      <c r="B1333" s="343" t="s">
        <v>3158</v>
      </c>
      <c r="C1333" s="343" t="s">
        <v>1927</v>
      </c>
      <c r="D1333" s="343" t="s">
        <v>4585</v>
      </c>
    </row>
    <row r="1334" spans="1:4" ht="12.75">
      <c r="A1334" s="343">
        <v>7260301350</v>
      </c>
      <c r="B1334" s="343" t="s">
        <v>3159</v>
      </c>
      <c r="C1334" s="343" t="s">
        <v>1927</v>
      </c>
      <c r="D1334" s="343" t="s">
        <v>4586</v>
      </c>
    </row>
    <row r="1335" spans="1:4" ht="12.75">
      <c r="A1335" s="343">
        <v>7260301360</v>
      </c>
      <c r="B1335" s="343" t="s">
        <v>3160</v>
      </c>
      <c r="C1335" s="343" t="s">
        <v>1927</v>
      </c>
      <c r="D1335" s="343" t="s">
        <v>4587</v>
      </c>
    </row>
    <row r="1336" spans="1:4" ht="12.75">
      <c r="A1336" s="343">
        <v>7260301370</v>
      </c>
      <c r="B1336" s="343" t="s">
        <v>3161</v>
      </c>
      <c r="C1336" s="343" t="s">
        <v>1927</v>
      </c>
      <c r="D1336" s="343" t="s">
        <v>4588</v>
      </c>
    </row>
    <row r="1337" spans="1:4" ht="12.75">
      <c r="A1337" s="343">
        <v>7260301380</v>
      </c>
      <c r="B1337" s="343" t="s">
        <v>3162</v>
      </c>
      <c r="C1337" s="343" t="s">
        <v>1927</v>
      </c>
      <c r="D1337" s="343" t="s">
        <v>4589</v>
      </c>
    </row>
    <row r="1338" spans="1:4" ht="12.75">
      <c r="A1338" s="343">
        <v>7260301390</v>
      </c>
      <c r="B1338" s="343" t="s">
        <v>3163</v>
      </c>
      <c r="C1338" s="343" t="s">
        <v>1927</v>
      </c>
      <c r="D1338" s="343" t="s">
        <v>4590</v>
      </c>
    </row>
    <row r="1339" spans="1:4" ht="12.75">
      <c r="A1339" s="343">
        <v>7260301400</v>
      </c>
      <c r="B1339" s="343" t="s">
        <v>3164</v>
      </c>
      <c r="C1339" s="343" t="s">
        <v>1927</v>
      </c>
      <c r="D1339" s="343" t="s">
        <v>4591</v>
      </c>
    </row>
    <row r="1340" spans="1:4" ht="12.75">
      <c r="A1340" s="343">
        <v>7260301410</v>
      </c>
      <c r="B1340" s="343" t="s">
        <v>3165</v>
      </c>
      <c r="C1340" s="343" t="s">
        <v>1927</v>
      </c>
      <c r="D1340" s="343" t="s">
        <v>4592</v>
      </c>
    </row>
    <row r="1341" spans="1:4" ht="12.75">
      <c r="A1341" s="343">
        <v>7260301420</v>
      </c>
      <c r="B1341" s="343" t="s">
        <v>3166</v>
      </c>
      <c r="C1341" s="343" t="s">
        <v>1927</v>
      </c>
      <c r="D1341" s="343" t="s">
        <v>4593</v>
      </c>
    </row>
    <row r="1342" spans="1:4" ht="12.75">
      <c r="A1342" s="343">
        <v>7260301430</v>
      </c>
      <c r="B1342" s="343" t="s">
        <v>3167</v>
      </c>
      <c r="C1342" s="343" t="s">
        <v>1927</v>
      </c>
      <c r="D1342" s="343" t="s">
        <v>4594</v>
      </c>
    </row>
    <row r="1343" spans="1:4" ht="12.75">
      <c r="A1343" s="343">
        <v>7260301440</v>
      </c>
      <c r="B1343" s="343" t="s">
        <v>3168</v>
      </c>
      <c r="C1343" s="343" t="s">
        <v>1927</v>
      </c>
      <c r="D1343" s="343" t="s">
        <v>4595</v>
      </c>
    </row>
    <row r="1344" spans="1:4" ht="12.75">
      <c r="A1344" s="343">
        <v>7260301450</v>
      </c>
      <c r="B1344" s="343" t="s">
        <v>3169</v>
      </c>
      <c r="C1344" s="343" t="s">
        <v>1927</v>
      </c>
      <c r="D1344" s="343" t="s">
        <v>4596</v>
      </c>
    </row>
    <row r="1345" spans="1:4" ht="12.75">
      <c r="A1345" s="343">
        <v>7260301460</v>
      </c>
      <c r="B1345" s="343" t="s">
        <v>3170</v>
      </c>
      <c r="C1345" s="343" t="s">
        <v>1927</v>
      </c>
      <c r="D1345" s="343" t="s">
        <v>4597</v>
      </c>
    </row>
    <row r="1346" spans="1:4" ht="12.75">
      <c r="A1346" s="343">
        <v>7260301470</v>
      </c>
      <c r="B1346" s="343" t="s">
        <v>3171</v>
      </c>
      <c r="C1346" s="343" t="s">
        <v>1927</v>
      </c>
      <c r="D1346" s="343" t="s">
        <v>4598</v>
      </c>
    </row>
    <row r="1347" spans="1:4" ht="12.75">
      <c r="A1347" s="343">
        <v>7260301480</v>
      </c>
      <c r="B1347" s="343" t="s">
        <v>3172</v>
      </c>
      <c r="C1347" s="343" t="s">
        <v>1927</v>
      </c>
      <c r="D1347" s="343" t="s">
        <v>4599</v>
      </c>
    </row>
    <row r="1348" spans="1:4" ht="12.75">
      <c r="A1348" s="343">
        <v>7260301490</v>
      </c>
      <c r="B1348" s="343" t="s">
        <v>3173</v>
      </c>
      <c r="C1348" s="343" t="s">
        <v>1927</v>
      </c>
      <c r="D1348" s="343" t="s">
        <v>4600</v>
      </c>
    </row>
    <row r="1349" spans="1:4" ht="12.75">
      <c r="A1349" s="343">
        <v>7260301500</v>
      </c>
      <c r="B1349" s="343" t="s">
        <v>3174</v>
      </c>
      <c r="C1349" s="343" t="s">
        <v>1927</v>
      </c>
      <c r="D1349" s="343" t="s">
        <v>4601</v>
      </c>
    </row>
    <row r="1350" spans="1:4" ht="12.75">
      <c r="A1350" s="343">
        <v>7260301510</v>
      </c>
      <c r="B1350" s="343" t="s">
        <v>3175</v>
      </c>
      <c r="C1350" s="343" t="s">
        <v>1927</v>
      </c>
      <c r="D1350" s="343" t="s">
        <v>4602</v>
      </c>
    </row>
    <row r="1351" spans="1:4" ht="12.75">
      <c r="A1351" s="343">
        <v>7260301520</v>
      </c>
      <c r="B1351" s="343" t="s">
        <v>3176</v>
      </c>
      <c r="C1351" s="343" t="s">
        <v>1927</v>
      </c>
      <c r="D1351" s="343" t="s">
        <v>4603</v>
      </c>
    </row>
    <row r="1352" spans="1:4" ht="12.75">
      <c r="A1352" s="343">
        <v>7260301530</v>
      </c>
      <c r="B1352" s="343" t="s">
        <v>3178</v>
      </c>
      <c r="C1352" s="343" t="s">
        <v>1927</v>
      </c>
      <c r="D1352" s="343" t="s">
        <v>4604</v>
      </c>
    </row>
    <row r="1353" spans="1:4" ht="12.75">
      <c r="A1353" s="343">
        <v>7260301540</v>
      </c>
      <c r="B1353" s="343" t="s">
        <v>3179</v>
      </c>
      <c r="C1353" s="343" t="s">
        <v>1927</v>
      </c>
      <c r="D1353" s="343" t="s">
        <v>4605</v>
      </c>
    </row>
    <row r="1354" spans="1:4" ht="12.75">
      <c r="A1354" s="343">
        <v>7260301550</v>
      </c>
      <c r="B1354" s="343" t="s">
        <v>3180</v>
      </c>
      <c r="C1354" s="343" t="s">
        <v>1927</v>
      </c>
      <c r="D1354" s="343" t="s">
        <v>4606</v>
      </c>
    </row>
    <row r="1355" spans="1:4" ht="12.75">
      <c r="A1355" s="343">
        <v>7260301560</v>
      </c>
      <c r="B1355" s="343" t="s">
        <v>3181</v>
      </c>
      <c r="C1355" s="343" t="s">
        <v>1927</v>
      </c>
      <c r="D1355" s="343" t="s">
        <v>4607</v>
      </c>
    </row>
    <row r="1356" spans="1:4" ht="12.75">
      <c r="A1356" s="343">
        <v>7260301570</v>
      </c>
      <c r="B1356" s="343" t="s">
        <v>3182</v>
      </c>
      <c r="C1356" s="343" t="s">
        <v>1927</v>
      </c>
      <c r="D1356" s="343" t="s">
        <v>4608</v>
      </c>
    </row>
    <row r="1357" spans="1:4" ht="12.75">
      <c r="A1357" s="343">
        <v>7260301580</v>
      </c>
      <c r="B1357" s="343" t="s">
        <v>3183</v>
      </c>
      <c r="C1357" s="343" t="s">
        <v>1927</v>
      </c>
      <c r="D1357" s="343" t="s">
        <v>4609</v>
      </c>
    </row>
    <row r="1358" spans="1:4" ht="12.75">
      <c r="A1358" s="343">
        <v>7260301590</v>
      </c>
      <c r="B1358" s="343" t="s">
        <v>3184</v>
      </c>
      <c r="C1358" s="343" t="s">
        <v>1927</v>
      </c>
      <c r="D1358" s="343" t="s">
        <v>4610</v>
      </c>
    </row>
    <row r="1359" spans="1:4" ht="12.75">
      <c r="A1359" s="343">
        <v>7260301600</v>
      </c>
      <c r="B1359" s="343" t="s">
        <v>3185</v>
      </c>
      <c r="C1359" s="343" t="s">
        <v>1927</v>
      </c>
      <c r="D1359" s="343" t="s">
        <v>4611</v>
      </c>
    </row>
    <row r="1360" spans="1:4" ht="12.75">
      <c r="A1360" s="343">
        <v>7260301610</v>
      </c>
      <c r="B1360" s="343" t="s">
        <v>3186</v>
      </c>
      <c r="C1360" s="343" t="s">
        <v>1927</v>
      </c>
      <c r="D1360" s="343" t="s">
        <v>4612</v>
      </c>
    </row>
    <row r="1361" spans="1:4" ht="12.75">
      <c r="A1361" s="343">
        <v>7260301620</v>
      </c>
      <c r="B1361" s="343" t="s">
        <v>3187</v>
      </c>
      <c r="C1361" s="343" t="s">
        <v>1927</v>
      </c>
      <c r="D1361" s="343" t="s">
        <v>4613</v>
      </c>
    </row>
    <row r="1362" spans="1:4" ht="12.75">
      <c r="A1362" s="343">
        <v>7260301630</v>
      </c>
      <c r="B1362" s="343" t="s">
        <v>3188</v>
      </c>
      <c r="C1362" s="343" t="s">
        <v>1927</v>
      </c>
      <c r="D1362" s="343" t="s">
        <v>4614</v>
      </c>
    </row>
    <row r="1363" spans="1:4" ht="12.75">
      <c r="A1363" s="343">
        <v>7260301640</v>
      </c>
      <c r="B1363" s="343" t="s">
        <v>3189</v>
      </c>
      <c r="C1363" s="343" t="s">
        <v>1927</v>
      </c>
      <c r="D1363" s="343" t="s">
        <v>4615</v>
      </c>
    </row>
    <row r="1364" spans="1:4" ht="12.75">
      <c r="A1364" s="343">
        <v>7260301650</v>
      </c>
      <c r="B1364" s="343" t="s">
        <v>3190</v>
      </c>
      <c r="C1364" s="343" t="s">
        <v>1927</v>
      </c>
      <c r="D1364" s="343" t="s">
        <v>4616</v>
      </c>
    </row>
    <row r="1365" spans="1:4" ht="12.75">
      <c r="A1365" s="343">
        <v>7260301660</v>
      </c>
      <c r="B1365" s="343" t="s">
        <v>3191</v>
      </c>
      <c r="C1365" s="343" t="s">
        <v>1927</v>
      </c>
      <c r="D1365" s="343" t="s">
        <v>4617</v>
      </c>
    </row>
    <row r="1366" spans="1:4" ht="14.25">
      <c r="A1366" s="344" t="s">
        <v>3177</v>
      </c>
      <c r="B1366"/>
      <c r="C1366"/>
      <c r="D1366"/>
    </row>
    <row r="1367" spans="1:4" ht="34.5">
      <c r="A1367" s="302" t="s">
        <v>3755</v>
      </c>
      <c r="B1367" s="306" t="s">
        <v>3756</v>
      </c>
      <c r="C1367"/>
      <c r="D1367"/>
    </row>
    <row r="1368" spans="1:4" ht="27.75">
      <c r="A1368" s="307" t="s">
        <v>3757</v>
      </c>
      <c r="B1368"/>
      <c r="C1368"/>
      <c r="D1368"/>
    </row>
    <row r="1369" spans="1:4" ht="15">
      <c r="A1369" s="307" t="s">
        <v>1971</v>
      </c>
      <c r="B1369" s="307" t="s">
        <v>1972</v>
      </c>
      <c r="C1369"/>
      <c r="D1369"/>
    </row>
    <row r="1370" spans="1:4" ht="25.5">
      <c r="A1370" s="345" t="s">
        <v>1974</v>
      </c>
      <c r="B1370" s="345" t="s">
        <v>1975</v>
      </c>
      <c r="C1370" s="345" t="s">
        <v>1976</v>
      </c>
      <c r="D1370" s="345" t="s">
        <v>1299</v>
      </c>
    </row>
    <row r="1371" spans="1:4" ht="12.75">
      <c r="A1371" s="343">
        <v>7260301670</v>
      </c>
      <c r="B1371" s="343" t="s">
        <v>3192</v>
      </c>
      <c r="C1371" s="343" t="s">
        <v>1927</v>
      </c>
      <c r="D1371" s="343" t="s">
        <v>4618</v>
      </c>
    </row>
    <row r="1372" spans="1:4" ht="12.75">
      <c r="A1372" s="343">
        <v>7260301680</v>
      </c>
      <c r="B1372" s="343" t="s">
        <v>3193</v>
      </c>
      <c r="C1372" s="343" t="s">
        <v>1927</v>
      </c>
      <c r="D1372" s="343" t="s">
        <v>4619</v>
      </c>
    </row>
    <row r="1373" spans="1:4" ht="12.75">
      <c r="A1373" s="343">
        <v>7260350010</v>
      </c>
      <c r="B1373" s="343" t="s">
        <v>3194</v>
      </c>
      <c r="C1373" s="343" t="s">
        <v>1927</v>
      </c>
      <c r="D1373" s="343" t="s">
        <v>4620</v>
      </c>
    </row>
    <row r="1374" spans="1:4" ht="12.75">
      <c r="A1374" s="343">
        <v>7260350020</v>
      </c>
      <c r="B1374" s="343" t="s">
        <v>3195</v>
      </c>
      <c r="C1374" s="343" t="s">
        <v>1927</v>
      </c>
      <c r="D1374" s="343" t="s">
        <v>4621</v>
      </c>
    </row>
    <row r="1375" spans="1:4" ht="12.75">
      <c r="A1375" s="343">
        <v>7260350030</v>
      </c>
      <c r="B1375" s="343" t="s">
        <v>3196</v>
      </c>
      <c r="C1375" s="343" t="s">
        <v>1927</v>
      </c>
      <c r="D1375" s="343" t="s">
        <v>4622</v>
      </c>
    </row>
    <row r="1376" spans="1:4" ht="12.75">
      <c r="A1376" s="343">
        <v>7260350040</v>
      </c>
      <c r="B1376" s="343" t="s">
        <v>3197</v>
      </c>
      <c r="C1376" s="343" t="s">
        <v>1927</v>
      </c>
      <c r="D1376" s="343" t="s">
        <v>4622</v>
      </c>
    </row>
    <row r="1377" spans="1:4" ht="12.75">
      <c r="A1377" s="343">
        <v>7260350050</v>
      </c>
      <c r="B1377" s="343" t="s">
        <v>3198</v>
      </c>
      <c r="C1377" s="343" t="s">
        <v>1927</v>
      </c>
      <c r="D1377" s="343" t="s">
        <v>4623</v>
      </c>
    </row>
    <row r="1378" spans="1:4" ht="12.75">
      <c r="A1378" s="343">
        <v>7260350060</v>
      </c>
      <c r="B1378" s="343" t="s">
        <v>3199</v>
      </c>
      <c r="C1378" s="343" t="s">
        <v>1927</v>
      </c>
      <c r="D1378" s="343" t="s">
        <v>4624</v>
      </c>
    </row>
    <row r="1379" spans="1:4" ht="12.75">
      <c r="A1379" s="343">
        <v>7260350070</v>
      </c>
      <c r="B1379" s="343" t="s">
        <v>3200</v>
      </c>
      <c r="C1379" s="343" t="s">
        <v>1927</v>
      </c>
      <c r="D1379" s="343" t="s">
        <v>4625</v>
      </c>
    </row>
    <row r="1380" spans="1:4" ht="12.75">
      <c r="A1380" s="343">
        <v>7260350080</v>
      </c>
      <c r="B1380" s="343" t="s">
        <v>3201</v>
      </c>
      <c r="C1380" s="343" t="s">
        <v>1927</v>
      </c>
      <c r="D1380" s="343" t="s">
        <v>4624</v>
      </c>
    </row>
    <row r="1381" spans="1:4" ht="12.75">
      <c r="A1381" s="343">
        <v>7260350090</v>
      </c>
      <c r="B1381" s="343" t="s">
        <v>3202</v>
      </c>
      <c r="C1381" s="343" t="s">
        <v>1927</v>
      </c>
      <c r="D1381" s="343" t="s">
        <v>4176</v>
      </c>
    </row>
    <row r="1382" spans="1:4" ht="12.75">
      <c r="A1382" s="343">
        <v>7260350100</v>
      </c>
      <c r="B1382" s="343" t="s">
        <v>3203</v>
      </c>
      <c r="C1382" s="343" t="s">
        <v>1927</v>
      </c>
      <c r="D1382" s="343" t="s">
        <v>4626</v>
      </c>
    </row>
    <row r="1383" spans="1:4" ht="12.75">
      <c r="A1383" s="343">
        <v>7260350110</v>
      </c>
      <c r="B1383" s="343" t="s">
        <v>3204</v>
      </c>
      <c r="C1383" s="343" t="s">
        <v>1927</v>
      </c>
      <c r="D1383" s="343" t="s">
        <v>4627</v>
      </c>
    </row>
    <row r="1384" spans="1:4" ht="12.75">
      <c r="A1384" s="343">
        <v>7260350120</v>
      </c>
      <c r="B1384" s="343" t="s">
        <v>3205</v>
      </c>
      <c r="C1384" s="343" t="s">
        <v>1927</v>
      </c>
      <c r="D1384" s="343" t="s">
        <v>4628</v>
      </c>
    </row>
    <row r="1385" spans="1:4" ht="12.75">
      <c r="A1385" s="343">
        <v>7260350130</v>
      </c>
      <c r="B1385" s="343" t="s">
        <v>3206</v>
      </c>
      <c r="C1385" s="343" t="s">
        <v>1927</v>
      </c>
      <c r="D1385" s="343" t="s">
        <v>4629</v>
      </c>
    </row>
    <row r="1386" spans="1:4" ht="12.75">
      <c r="A1386" s="343">
        <v>7260350140</v>
      </c>
      <c r="B1386" s="343" t="s">
        <v>3207</v>
      </c>
      <c r="C1386" s="343" t="s">
        <v>1927</v>
      </c>
      <c r="D1386" s="343" t="s">
        <v>4630</v>
      </c>
    </row>
    <row r="1387" spans="1:4" ht="12.75">
      <c r="A1387" s="343">
        <v>7260350150</v>
      </c>
      <c r="B1387" s="343" t="s">
        <v>3208</v>
      </c>
      <c r="C1387" s="343" t="s">
        <v>1927</v>
      </c>
      <c r="D1387" s="343" t="s">
        <v>4631</v>
      </c>
    </row>
    <row r="1388" spans="1:4" ht="12.75">
      <c r="A1388" s="343">
        <v>7260350160</v>
      </c>
      <c r="B1388" s="343" t="s">
        <v>3209</v>
      </c>
      <c r="C1388" s="343" t="s">
        <v>1927</v>
      </c>
      <c r="D1388" s="343" t="s">
        <v>4632</v>
      </c>
    </row>
    <row r="1389" spans="1:4" ht="12.75">
      <c r="A1389" s="343">
        <v>7260350170</v>
      </c>
      <c r="B1389" s="343" t="s">
        <v>3210</v>
      </c>
      <c r="C1389" s="343" t="s">
        <v>1927</v>
      </c>
      <c r="D1389" s="343" t="s">
        <v>4633</v>
      </c>
    </row>
    <row r="1390" spans="1:4" ht="12.75">
      <c r="A1390" s="343">
        <v>7260350180</v>
      </c>
      <c r="B1390" s="343" t="s">
        <v>3211</v>
      </c>
      <c r="C1390" s="343" t="s">
        <v>1927</v>
      </c>
      <c r="D1390" s="343" t="s">
        <v>4634</v>
      </c>
    </row>
    <row r="1391" spans="1:4" ht="12.75">
      <c r="A1391" s="343">
        <v>7260350190</v>
      </c>
      <c r="B1391" s="343" t="s">
        <v>3212</v>
      </c>
      <c r="C1391" s="343" t="s">
        <v>1927</v>
      </c>
      <c r="D1391" s="343" t="s">
        <v>4635</v>
      </c>
    </row>
    <row r="1392" spans="1:4" ht="12.75">
      <c r="A1392" s="343">
        <v>7260350200</v>
      </c>
      <c r="B1392" s="343" t="s">
        <v>3213</v>
      </c>
      <c r="C1392" s="343" t="s">
        <v>1927</v>
      </c>
      <c r="D1392" s="343" t="s">
        <v>4636</v>
      </c>
    </row>
    <row r="1393" spans="1:4" ht="12.75">
      <c r="A1393" s="343">
        <v>7260350210</v>
      </c>
      <c r="B1393" s="343" t="s">
        <v>3214</v>
      </c>
      <c r="C1393" s="343" t="s">
        <v>1927</v>
      </c>
      <c r="D1393" s="343" t="s">
        <v>4637</v>
      </c>
    </row>
    <row r="1394" spans="1:4" ht="12.75">
      <c r="A1394" s="343">
        <v>7260350220</v>
      </c>
      <c r="B1394" s="343" t="s">
        <v>3215</v>
      </c>
      <c r="C1394" s="343" t="s">
        <v>1927</v>
      </c>
      <c r="D1394" s="343" t="s">
        <v>4638</v>
      </c>
    </row>
    <row r="1395" spans="1:4" ht="12.75">
      <c r="A1395" s="343">
        <v>7260350230</v>
      </c>
      <c r="B1395" s="343" t="s">
        <v>3216</v>
      </c>
      <c r="C1395" s="343" t="s">
        <v>1927</v>
      </c>
      <c r="D1395" s="343" t="s">
        <v>4639</v>
      </c>
    </row>
    <row r="1396" spans="1:4" ht="12.75">
      <c r="A1396" s="343">
        <v>7260350290</v>
      </c>
      <c r="B1396" s="343" t="s">
        <v>3217</v>
      </c>
      <c r="C1396" s="343" t="s">
        <v>1927</v>
      </c>
      <c r="D1396" s="343" t="s">
        <v>1756</v>
      </c>
    </row>
    <row r="1397" spans="1:4" ht="12.75">
      <c r="A1397" s="343">
        <v>7260350320</v>
      </c>
      <c r="B1397" s="343" t="s">
        <v>3218</v>
      </c>
      <c r="C1397" s="343" t="s">
        <v>1927</v>
      </c>
      <c r="D1397" s="343" t="s">
        <v>4640</v>
      </c>
    </row>
    <row r="1398" spans="1:4" ht="12.75">
      <c r="A1398" s="343">
        <v>7260350360</v>
      </c>
      <c r="B1398" s="343" t="s">
        <v>3219</v>
      </c>
      <c r="C1398" s="343" t="s">
        <v>1927</v>
      </c>
      <c r="D1398" s="343" t="s">
        <v>4641</v>
      </c>
    </row>
    <row r="1399" spans="1:4" ht="12.75">
      <c r="A1399" s="343">
        <v>7260350580</v>
      </c>
      <c r="B1399" s="343" t="s">
        <v>3220</v>
      </c>
      <c r="C1399" s="343" t="s">
        <v>1927</v>
      </c>
      <c r="D1399" s="343" t="s">
        <v>4642</v>
      </c>
    </row>
    <row r="1400" spans="1:4" ht="12.75">
      <c r="A1400" s="343">
        <v>7260350620</v>
      </c>
      <c r="B1400" s="343" t="s">
        <v>3221</v>
      </c>
      <c r="C1400" s="343" t="s">
        <v>1927</v>
      </c>
      <c r="D1400" s="343" t="s">
        <v>3306</v>
      </c>
    </row>
    <row r="1401" spans="1:4" ht="12.75">
      <c r="A1401" s="343">
        <v>7260350860</v>
      </c>
      <c r="B1401" s="343" t="s">
        <v>3222</v>
      </c>
      <c r="C1401" s="343" t="s">
        <v>1927</v>
      </c>
      <c r="D1401" s="343" t="s">
        <v>4643</v>
      </c>
    </row>
    <row r="1402" spans="1:4" ht="12.75">
      <c r="A1402" s="343">
        <v>7260350880</v>
      </c>
      <c r="B1402" s="343" t="s">
        <v>3223</v>
      </c>
      <c r="C1402" s="343" t="s">
        <v>1927</v>
      </c>
      <c r="D1402" s="343" t="s">
        <v>1878</v>
      </c>
    </row>
    <row r="1403" spans="1:4" ht="12.75">
      <c r="A1403" s="343">
        <v>7260350900</v>
      </c>
      <c r="B1403" s="343" t="s">
        <v>3224</v>
      </c>
      <c r="C1403" s="343" t="s">
        <v>1927</v>
      </c>
      <c r="D1403" s="343" t="s">
        <v>4644</v>
      </c>
    </row>
    <row r="1404" spans="1:4" ht="12.75">
      <c r="A1404" s="343">
        <v>7260350920</v>
      </c>
      <c r="B1404" s="343" t="s">
        <v>3225</v>
      </c>
      <c r="C1404" s="343" t="s">
        <v>1927</v>
      </c>
      <c r="D1404" s="343" t="s">
        <v>4645</v>
      </c>
    </row>
    <row r="1405" spans="1:4" ht="12.75">
      <c r="A1405" s="343">
        <v>7260350960</v>
      </c>
      <c r="B1405" s="343" t="s">
        <v>3226</v>
      </c>
      <c r="C1405" s="343" t="s">
        <v>1927</v>
      </c>
      <c r="D1405" s="343" t="s">
        <v>4646</v>
      </c>
    </row>
    <row r="1406" spans="1:4" ht="12.75">
      <c r="A1406" s="343">
        <v>7260500010</v>
      </c>
      <c r="B1406" s="343" t="s">
        <v>3227</v>
      </c>
      <c r="C1406" s="343" t="s">
        <v>1927</v>
      </c>
      <c r="D1406" s="343" t="s">
        <v>4647</v>
      </c>
    </row>
    <row r="1407" spans="1:4" ht="12.75">
      <c r="A1407" s="343">
        <v>7260500020</v>
      </c>
      <c r="B1407" s="343" t="s">
        <v>3228</v>
      </c>
      <c r="C1407" s="343" t="s">
        <v>1927</v>
      </c>
      <c r="D1407" s="343" t="s">
        <v>4648</v>
      </c>
    </row>
    <row r="1408" spans="1:4" ht="12.75">
      <c r="A1408" s="343">
        <v>7260500030</v>
      </c>
      <c r="B1408" s="343" t="s">
        <v>3229</v>
      </c>
      <c r="C1408" s="343" t="s">
        <v>1927</v>
      </c>
      <c r="D1408" s="343" t="s">
        <v>4649</v>
      </c>
    </row>
    <row r="1409" spans="1:4" ht="12.75">
      <c r="A1409" s="343">
        <v>7260500040</v>
      </c>
      <c r="B1409" s="343" t="s">
        <v>3231</v>
      </c>
      <c r="C1409" s="343" t="s">
        <v>1927</v>
      </c>
      <c r="D1409" s="343" t="s">
        <v>4650</v>
      </c>
    </row>
    <row r="1410" spans="1:4" ht="12.75">
      <c r="A1410" s="343">
        <v>7260500050</v>
      </c>
      <c r="B1410" s="343" t="s">
        <v>3232</v>
      </c>
      <c r="C1410" s="343" t="s">
        <v>1927</v>
      </c>
      <c r="D1410" s="343" t="s">
        <v>4651</v>
      </c>
    </row>
    <row r="1411" spans="1:4" ht="12.75">
      <c r="A1411" s="343">
        <v>7260500060</v>
      </c>
      <c r="B1411" s="343" t="s">
        <v>3233</v>
      </c>
      <c r="C1411" s="343" t="s">
        <v>1927</v>
      </c>
      <c r="D1411" s="343" t="s">
        <v>4652</v>
      </c>
    </row>
    <row r="1412" spans="1:4" ht="12.75">
      <c r="A1412" s="343">
        <v>7260500070</v>
      </c>
      <c r="B1412" s="343" t="s">
        <v>3234</v>
      </c>
      <c r="C1412" s="343" t="s">
        <v>1927</v>
      </c>
      <c r="D1412" s="343" t="s">
        <v>4653</v>
      </c>
    </row>
    <row r="1413" spans="1:4" ht="12.75">
      <c r="A1413" s="343">
        <v>7260500080</v>
      </c>
      <c r="B1413" s="343" t="s">
        <v>3235</v>
      </c>
      <c r="C1413" s="343" t="s">
        <v>1927</v>
      </c>
      <c r="D1413" s="343" t="s">
        <v>4654</v>
      </c>
    </row>
    <row r="1414" spans="1:4" ht="12.75">
      <c r="A1414" s="343">
        <v>7260500090</v>
      </c>
      <c r="B1414" s="343" t="s">
        <v>3236</v>
      </c>
      <c r="C1414" s="343" t="s">
        <v>1927</v>
      </c>
      <c r="D1414" s="343" t="s">
        <v>4655</v>
      </c>
    </row>
    <row r="1415" spans="1:4" ht="12.75">
      <c r="A1415" s="343">
        <v>7260500100</v>
      </c>
      <c r="B1415" s="343" t="s">
        <v>3237</v>
      </c>
      <c r="C1415" s="343" t="s">
        <v>1927</v>
      </c>
      <c r="D1415" s="343" t="s">
        <v>4656</v>
      </c>
    </row>
    <row r="1416" spans="1:4" ht="12.75">
      <c r="A1416" s="343">
        <v>7260500110</v>
      </c>
      <c r="B1416" s="343" t="s">
        <v>3238</v>
      </c>
      <c r="C1416" s="343" t="s">
        <v>1927</v>
      </c>
      <c r="D1416" s="343" t="s">
        <v>4657</v>
      </c>
    </row>
    <row r="1417" spans="1:4" ht="12.75">
      <c r="A1417" s="343">
        <v>7260500120</v>
      </c>
      <c r="B1417" s="343" t="s">
        <v>3239</v>
      </c>
      <c r="C1417" s="343" t="s">
        <v>1927</v>
      </c>
      <c r="D1417" s="343" t="s">
        <v>4658</v>
      </c>
    </row>
    <row r="1418" spans="1:4" ht="12.75">
      <c r="A1418" s="343">
        <v>7260500130</v>
      </c>
      <c r="B1418" s="343" t="s">
        <v>3240</v>
      </c>
      <c r="C1418" s="343" t="s">
        <v>1927</v>
      </c>
      <c r="D1418" s="343" t="s">
        <v>4659</v>
      </c>
    </row>
    <row r="1419" spans="1:4" ht="12.75">
      <c r="A1419" s="343">
        <v>7260500140</v>
      </c>
      <c r="B1419" s="343" t="s">
        <v>3241</v>
      </c>
      <c r="C1419" s="343" t="s">
        <v>1927</v>
      </c>
      <c r="D1419" s="343" t="s">
        <v>4660</v>
      </c>
    </row>
    <row r="1420" spans="1:4" ht="12.75">
      <c r="A1420" s="343">
        <v>7260500150</v>
      </c>
      <c r="B1420" s="343" t="s">
        <v>3242</v>
      </c>
      <c r="C1420" s="343" t="s">
        <v>1927</v>
      </c>
      <c r="D1420" s="343" t="s">
        <v>4661</v>
      </c>
    </row>
    <row r="1421" spans="1:4" ht="12.75">
      <c r="A1421" s="343">
        <v>7260500160</v>
      </c>
      <c r="B1421" s="343" t="s">
        <v>3243</v>
      </c>
      <c r="C1421" s="343" t="s">
        <v>1927</v>
      </c>
      <c r="D1421" s="343" t="s">
        <v>4662</v>
      </c>
    </row>
    <row r="1422" spans="1:4" ht="12.75">
      <c r="A1422" s="343">
        <v>7260500170</v>
      </c>
      <c r="B1422" s="343" t="s">
        <v>3244</v>
      </c>
      <c r="C1422" s="343" t="s">
        <v>1927</v>
      </c>
      <c r="D1422" s="343" t="s">
        <v>4663</v>
      </c>
    </row>
    <row r="1423" spans="1:4" ht="14.25">
      <c r="A1423" s="344" t="s">
        <v>3230</v>
      </c>
      <c r="B1423"/>
      <c r="C1423"/>
      <c r="D1423"/>
    </row>
    <row r="1424" spans="1:4" ht="34.5">
      <c r="A1424" s="302" t="s">
        <v>3755</v>
      </c>
      <c r="B1424" s="306" t="s">
        <v>3756</v>
      </c>
      <c r="C1424"/>
      <c r="D1424"/>
    </row>
    <row r="1425" spans="1:4" ht="27.75">
      <c r="A1425" s="307" t="s">
        <v>3757</v>
      </c>
      <c r="B1425"/>
      <c r="C1425"/>
      <c r="D1425"/>
    </row>
    <row r="1426" spans="1:4" ht="15">
      <c r="A1426" s="307" t="s">
        <v>1971</v>
      </c>
      <c r="B1426" s="307" t="s">
        <v>1972</v>
      </c>
      <c r="C1426"/>
      <c r="D1426"/>
    </row>
    <row r="1427" spans="1:4" ht="25.5">
      <c r="A1427" s="345" t="s">
        <v>1974</v>
      </c>
      <c r="B1427" s="345" t="s">
        <v>1975</v>
      </c>
      <c r="C1427" s="345" t="s">
        <v>1976</v>
      </c>
      <c r="D1427" s="345" t="s">
        <v>1299</v>
      </c>
    </row>
    <row r="1428" spans="1:4" ht="12.75">
      <c r="A1428" s="343">
        <v>7260500180</v>
      </c>
      <c r="B1428" s="343" t="s">
        <v>3245</v>
      </c>
      <c r="C1428" s="343" t="s">
        <v>1927</v>
      </c>
      <c r="D1428" s="343" t="s">
        <v>4664</v>
      </c>
    </row>
    <row r="1429" spans="1:4" ht="12.75">
      <c r="A1429" s="343">
        <v>7260500190</v>
      </c>
      <c r="B1429" s="343" t="s">
        <v>3246</v>
      </c>
      <c r="C1429" s="343" t="s">
        <v>1927</v>
      </c>
      <c r="D1429" s="343" t="s">
        <v>4665</v>
      </c>
    </row>
    <row r="1430" spans="1:4" ht="12.75">
      <c r="A1430" s="343">
        <v>7260500200</v>
      </c>
      <c r="B1430" s="343" t="s">
        <v>3247</v>
      </c>
      <c r="C1430" s="343" t="s">
        <v>1927</v>
      </c>
      <c r="D1430" s="343" t="s">
        <v>4666</v>
      </c>
    </row>
    <row r="1431" spans="1:4" ht="12.75">
      <c r="A1431" s="343">
        <v>7260550010</v>
      </c>
      <c r="B1431" s="343" t="s">
        <v>3248</v>
      </c>
      <c r="C1431" s="343" t="s">
        <v>1927</v>
      </c>
      <c r="D1431" s="343" t="s">
        <v>4667</v>
      </c>
    </row>
    <row r="1432" spans="1:4" ht="12.75">
      <c r="A1432" s="343">
        <v>7260550020</v>
      </c>
      <c r="B1432" s="343" t="s">
        <v>3249</v>
      </c>
      <c r="C1432" s="343" t="s">
        <v>1927</v>
      </c>
      <c r="D1432" s="343" t="s">
        <v>4668</v>
      </c>
    </row>
    <row r="1433" spans="1:4" ht="12.75">
      <c r="A1433" s="343">
        <v>7260550030</v>
      </c>
      <c r="B1433" s="343" t="s">
        <v>3250</v>
      </c>
      <c r="C1433" s="343" t="s">
        <v>1927</v>
      </c>
      <c r="D1433" s="343" t="s">
        <v>4669</v>
      </c>
    </row>
    <row r="1434" spans="1:4" ht="12.75">
      <c r="A1434" s="343">
        <v>7260550040</v>
      </c>
      <c r="B1434" s="343" t="s">
        <v>3251</v>
      </c>
      <c r="C1434" s="343" t="s">
        <v>1927</v>
      </c>
      <c r="D1434" s="343" t="s">
        <v>4670</v>
      </c>
    </row>
    <row r="1435" spans="1:4" ht="12.75">
      <c r="A1435" s="343">
        <v>7260550050</v>
      </c>
      <c r="B1435" s="343" t="s">
        <v>3252</v>
      </c>
      <c r="C1435" s="343" t="s">
        <v>1927</v>
      </c>
      <c r="D1435" s="343" t="s">
        <v>4671</v>
      </c>
    </row>
    <row r="1436" spans="1:4" ht="12.75">
      <c r="A1436" s="343">
        <v>7260550060</v>
      </c>
      <c r="B1436" s="343" t="s">
        <v>3253</v>
      </c>
      <c r="C1436" s="343" t="s">
        <v>1927</v>
      </c>
      <c r="D1436" s="343" t="s">
        <v>4672</v>
      </c>
    </row>
    <row r="1437" spans="1:4" ht="12.75">
      <c r="A1437" s="343">
        <v>7260550070</v>
      </c>
      <c r="B1437" s="343" t="s">
        <v>3254</v>
      </c>
      <c r="C1437" s="343" t="s">
        <v>1927</v>
      </c>
      <c r="D1437" s="343" t="s">
        <v>4673</v>
      </c>
    </row>
    <row r="1438" spans="1:4" ht="12.75">
      <c r="A1438" s="343">
        <v>7260550080</v>
      </c>
      <c r="B1438" s="343" t="s">
        <v>3255</v>
      </c>
      <c r="C1438" s="343" t="s">
        <v>1927</v>
      </c>
      <c r="D1438" s="343" t="s">
        <v>4674</v>
      </c>
    </row>
    <row r="1439" spans="1:4" ht="12.75">
      <c r="A1439" s="343">
        <v>7260550090</v>
      </c>
      <c r="B1439" s="343" t="s">
        <v>3256</v>
      </c>
      <c r="C1439" s="343" t="s">
        <v>1927</v>
      </c>
      <c r="D1439" s="343" t="s">
        <v>4675</v>
      </c>
    </row>
    <row r="1440" spans="1:4" ht="12.75">
      <c r="A1440" s="343">
        <v>7260550100</v>
      </c>
      <c r="B1440" s="343" t="s">
        <v>3257</v>
      </c>
      <c r="C1440" s="343" t="s">
        <v>1927</v>
      </c>
      <c r="D1440" s="343" t="s">
        <v>4676</v>
      </c>
    </row>
    <row r="1441" spans="1:4" ht="12.75">
      <c r="A1441" s="343">
        <v>7260550110</v>
      </c>
      <c r="B1441" s="343" t="s">
        <v>3258</v>
      </c>
      <c r="C1441" s="343" t="s">
        <v>1927</v>
      </c>
      <c r="D1441" s="343" t="s">
        <v>4677</v>
      </c>
    </row>
    <row r="1442" spans="1:4" ht="12.75">
      <c r="A1442" s="343">
        <v>7260550120</v>
      </c>
      <c r="B1442" s="343" t="s">
        <v>3259</v>
      </c>
      <c r="C1442" s="343" t="s">
        <v>1927</v>
      </c>
      <c r="D1442" s="343" t="s">
        <v>4678</v>
      </c>
    </row>
    <row r="1443" spans="1:4" ht="12.75">
      <c r="A1443" s="343">
        <v>7260550130</v>
      </c>
      <c r="B1443" s="343" t="s">
        <v>3260</v>
      </c>
      <c r="C1443" s="343" t="s">
        <v>1927</v>
      </c>
      <c r="D1443" s="343" t="s">
        <v>4679</v>
      </c>
    </row>
    <row r="1444" spans="1:4" ht="12.75">
      <c r="A1444" s="343">
        <v>7260550140</v>
      </c>
      <c r="B1444" s="343" t="s">
        <v>3261</v>
      </c>
      <c r="C1444" s="343" t="s">
        <v>1927</v>
      </c>
      <c r="D1444" s="343" t="s">
        <v>4680</v>
      </c>
    </row>
    <row r="1445" spans="1:4" ht="12.75">
      <c r="A1445" s="343">
        <v>7260550150</v>
      </c>
      <c r="B1445" s="343" t="s">
        <v>3262</v>
      </c>
      <c r="C1445" s="343" t="s">
        <v>1927</v>
      </c>
      <c r="D1445" s="343" t="s">
        <v>4681</v>
      </c>
    </row>
    <row r="1446" spans="1:4" ht="12.75">
      <c r="A1446" s="343">
        <v>7260550160</v>
      </c>
      <c r="B1446" s="343" t="s">
        <v>3263</v>
      </c>
      <c r="C1446" s="343" t="s">
        <v>1927</v>
      </c>
      <c r="D1446" s="343" t="s">
        <v>4682</v>
      </c>
    </row>
    <row r="1447" spans="1:4" ht="12.75">
      <c r="A1447" s="343">
        <v>7260550170</v>
      </c>
      <c r="B1447" s="343" t="s">
        <v>3264</v>
      </c>
      <c r="C1447" s="343" t="s">
        <v>1927</v>
      </c>
      <c r="D1447" s="343" t="s">
        <v>3329</v>
      </c>
    </row>
    <row r="1448" spans="1:4" ht="12.75">
      <c r="A1448" s="343">
        <v>7260550180</v>
      </c>
      <c r="B1448" s="343" t="s">
        <v>3265</v>
      </c>
      <c r="C1448" s="343" t="s">
        <v>1927</v>
      </c>
      <c r="D1448" s="343" t="s">
        <v>3516</v>
      </c>
    </row>
    <row r="1449" spans="1:4" ht="12.75">
      <c r="A1449" s="343">
        <v>7260550190</v>
      </c>
      <c r="B1449" s="343" t="s">
        <v>3266</v>
      </c>
      <c r="C1449" s="343" t="s">
        <v>1927</v>
      </c>
      <c r="D1449" s="343" t="s">
        <v>4683</v>
      </c>
    </row>
    <row r="1450" spans="1:4" ht="12.75">
      <c r="A1450" s="343">
        <v>7260550200</v>
      </c>
      <c r="B1450" s="343" t="s">
        <v>3267</v>
      </c>
      <c r="C1450" s="343" t="s">
        <v>1927</v>
      </c>
      <c r="D1450" s="343" t="s">
        <v>4684</v>
      </c>
    </row>
    <row r="1451" spans="1:4" ht="15">
      <c r="A1451" s="301"/>
      <c r="B1451" s="301"/>
      <c r="C1451" s="301"/>
      <c r="D1451" s="301"/>
    </row>
    <row r="1452" spans="1:4" ht="15">
      <c r="A1452" s="301"/>
      <c r="B1452" s="301"/>
      <c r="C1452" s="301"/>
      <c r="D1452" s="301"/>
    </row>
    <row r="1453" spans="1:4" ht="15">
      <c r="A1453" s="301"/>
      <c r="B1453" s="301"/>
      <c r="C1453" s="301"/>
      <c r="D1453" s="301"/>
    </row>
    <row r="1454" spans="1:4" ht="15">
      <c r="A1454" s="301"/>
      <c r="B1454" s="301"/>
      <c r="C1454" s="301"/>
      <c r="D1454" s="301"/>
    </row>
    <row r="1455" spans="1:4" ht="15">
      <c r="A1455" s="301"/>
      <c r="B1455" s="301"/>
      <c r="C1455" s="301"/>
      <c r="D1455" s="301"/>
    </row>
    <row r="1456" spans="1:4" ht="15">
      <c r="A1456" s="301"/>
      <c r="B1456" s="301"/>
      <c r="C1456" s="301"/>
      <c r="D1456" s="301"/>
    </row>
    <row r="1457" spans="1:4" ht="15">
      <c r="A1457" s="301"/>
      <c r="B1457" s="301"/>
      <c r="C1457" s="301"/>
      <c r="D1457" s="301"/>
    </row>
    <row r="1458" spans="1:4" ht="15">
      <c r="A1458" s="301"/>
      <c r="B1458" s="301"/>
      <c r="C1458" s="301"/>
      <c r="D1458" s="301"/>
    </row>
    <row r="1459" spans="1:4" ht="15">
      <c r="A1459" s="301"/>
      <c r="B1459" s="301"/>
      <c r="C1459" s="301"/>
      <c r="D1459" s="301"/>
    </row>
    <row r="1460" spans="1:4" ht="15">
      <c r="A1460" s="301"/>
      <c r="B1460" s="301"/>
      <c r="C1460" s="301"/>
      <c r="D1460" s="301"/>
    </row>
    <row r="1461" spans="1:4" ht="15">
      <c r="A1461" s="301"/>
      <c r="B1461" s="301"/>
      <c r="C1461" s="301"/>
      <c r="D1461" s="301"/>
    </row>
    <row r="1462" spans="1:4" ht="15">
      <c r="A1462" s="301"/>
      <c r="B1462" s="301"/>
      <c r="C1462" s="301"/>
      <c r="D1462" s="301"/>
    </row>
    <row r="1463" spans="1:4" ht="15">
      <c r="A1463" s="301"/>
      <c r="B1463" s="301"/>
      <c r="C1463" s="301"/>
      <c r="D1463" s="301"/>
    </row>
    <row r="1464" spans="1:4" ht="15">
      <c r="A1464" s="301"/>
      <c r="B1464" s="301"/>
      <c r="C1464" s="301"/>
      <c r="D1464" s="301"/>
    </row>
    <row r="1465" spans="1:4" ht="15">
      <c r="A1465" s="301"/>
      <c r="B1465" s="301"/>
      <c r="C1465" s="301"/>
      <c r="D1465" s="301"/>
    </row>
    <row r="1466" spans="1:4" ht="15">
      <c r="A1466" s="301"/>
      <c r="B1466" s="301"/>
      <c r="C1466" s="301"/>
      <c r="D1466" s="301"/>
    </row>
    <row r="1467" spans="1:4" ht="15">
      <c r="A1467" s="301"/>
      <c r="B1467" s="301"/>
      <c r="C1467" s="301"/>
      <c r="D1467" s="301"/>
    </row>
    <row r="1468" spans="1:4" ht="15">
      <c r="A1468" s="301"/>
      <c r="B1468" s="301"/>
      <c r="C1468" s="301"/>
      <c r="D1468" s="301"/>
    </row>
    <row r="1469" spans="1:4" ht="15">
      <c r="A1469" s="301"/>
      <c r="B1469" s="301"/>
      <c r="C1469" s="301"/>
      <c r="D1469" s="301"/>
    </row>
    <row r="1470" spans="1:4" ht="15">
      <c r="A1470" s="301"/>
      <c r="B1470" s="301"/>
      <c r="C1470" s="301"/>
      <c r="D1470" s="301"/>
    </row>
    <row r="1471" spans="1:4" ht="15">
      <c r="A1471" s="305"/>
      <c r="B1471"/>
      <c r="C1471"/>
      <c r="D1471"/>
    </row>
    <row r="1472" spans="1:4" ht="14.25">
      <c r="A1472" s="306"/>
      <c r="B1472"/>
      <c r="C1472"/>
      <c r="D1472"/>
    </row>
    <row r="1473" spans="1:4" ht="15.75">
      <c r="A1473" s="304"/>
      <c r="B1473"/>
      <c r="C1473"/>
      <c r="D1473"/>
    </row>
    <row r="1474" spans="1:4" ht="15">
      <c r="A1474" s="307"/>
      <c r="B1474" s="307"/>
      <c r="C1474" s="307"/>
      <c r="D1474" s="307"/>
    </row>
    <row r="1475" spans="1:4" ht="15.75">
      <c r="A1475" s="304"/>
      <c r="B1475" s="304"/>
      <c r="C1475"/>
      <c r="D1475"/>
    </row>
    <row r="1476" spans="1:4" ht="15">
      <c r="A1476" s="301"/>
      <c r="B1476" s="301"/>
      <c r="C1476" s="301"/>
      <c r="D1476" s="301"/>
    </row>
    <row r="1477" spans="1:4" ht="15">
      <c r="A1477" s="301"/>
      <c r="B1477" s="301"/>
      <c r="C1477" s="301"/>
      <c r="D1477" s="301"/>
    </row>
    <row r="1478" spans="1:4" ht="15">
      <c r="A1478" s="301"/>
      <c r="B1478" s="301"/>
      <c r="C1478" s="301"/>
      <c r="D1478" s="301"/>
    </row>
    <row r="1479" spans="1:4" ht="15">
      <c r="A1479" s="301"/>
      <c r="B1479" s="301"/>
      <c r="C1479" s="301"/>
      <c r="D1479" s="301"/>
    </row>
    <row r="1480" spans="1:4" ht="15">
      <c r="A1480" s="301"/>
      <c r="B1480" s="301"/>
      <c r="C1480" s="301"/>
      <c r="D1480" s="301"/>
    </row>
    <row r="1481" spans="1:4" ht="15">
      <c r="A1481" s="301"/>
      <c r="B1481" s="301"/>
      <c r="C1481" s="301"/>
      <c r="D1481" s="301"/>
    </row>
    <row r="1482" spans="1:4" ht="15">
      <c r="A1482" s="301"/>
      <c r="B1482" s="301"/>
      <c r="C1482" s="301"/>
      <c r="D1482" s="301"/>
    </row>
    <row r="1483" spans="1:4" ht="15">
      <c r="A1483" s="301"/>
      <c r="B1483" s="301"/>
      <c r="C1483" s="301"/>
      <c r="D1483" s="301"/>
    </row>
    <row r="1484" spans="1:4" ht="15">
      <c r="A1484" s="301"/>
      <c r="B1484" s="301"/>
      <c r="C1484" s="301"/>
      <c r="D1484" s="301"/>
    </row>
    <row r="1485" spans="1:4" ht="15">
      <c r="A1485" s="301"/>
      <c r="B1485" s="301"/>
      <c r="C1485" s="301"/>
      <c r="D1485" s="301"/>
    </row>
    <row r="1486" spans="1:4" ht="15">
      <c r="A1486" s="301"/>
      <c r="B1486" s="301"/>
      <c r="C1486" s="301"/>
      <c r="D1486" s="301"/>
    </row>
    <row r="1487" spans="1:4" ht="15">
      <c r="A1487" s="301"/>
      <c r="B1487" s="301"/>
      <c r="C1487" s="301"/>
      <c r="D1487" s="301"/>
    </row>
    <row r="1488" spans="1:4" ht="15">
      <c r="A1488" s="301"/>
      <c r="B1488" s="301"/>
      <c r="C1488" s="301"/>
      <c r="D1488" s="301"/>
    </row>
    <row r="1489" spans="1:4" ht="15">
      <c r="A1489" s="301"/>
      <c r="B1489" s="301"/>
      <c r="C1489" s="301"/>
      <c r="D1489" s="301"/>
    </row>
    <row r="1490" spans="1:4" ht="15">
      <c r="A1490" s="301"/>
      <c r="B1490" s="301"/>
      <c r="C1490" s="301"/>
      <c r="D1490" s="301"/>
    </row>
    <row r="1491" spans="1:4" ht="15">
      <c r="A1491" s="301"/>
      <c r="B1491" s="301"/>
      <c r="C1491" s="301"/>
      <c r="D1491" s="301"/>
    </row>
    <row r="1492" spans="1:4" ht="15">
      <c r="A1492" s="301"/>
      <c r="B1492" s="301"/>
      <c r="C1492" s="301"/>
      <c r="D1492" s="301"/>
    </row>
    <row r="1493" spans="1:4" ht="15">
      <c r="A1493" s="301"/>
      <c r="B1493" s="301"/>
      <c r="C1493" s="301"/>
      <c r="D1493" s="301"/>
    </row>
    <row r="1494" spans="1:4" ht="15">
      <c r="A1494" s="301"/>
      <c r="B1494" s="301"/>
      <c r="C1494" s="301"/>
      <c r="D1494" s="301"/>
    </row>
    <row r="1495" spans="1:4" ht="15">
      <c r="A1495" s="301"/>
      <c r="B1495" s="301"/>
      <c r="C1495" s="301"/>
      <c r="D1495" s="301"/>
    </row>
    <row r="1496" spans="1:4" ht="15">
      <c r="A1496" s="301"/>
      <c r="B1496" s="301"/>
      <c r="C1496" s="301"/>
      <c r="D1496" s="301"/>
    </row>
    <row r="1497" spans="1:4" ht="15">
      <c r="A1497" s="301"/>
      <c r="B1497" s="301"/>
      <c r="C1497" s="301"/>
      <c r="D1497" s="301"/>
    </row>
    <row r="1498" spans="1:4" ht="15">
      <c r="A1498" s="301"/>
      <c r="B1498" s="301"/>
      <c r="C1498" s="301"/>
      <c r="D1498" s="301"/>
    </row>
    <row r="1499" spans="1:4" ht="15">
      <c r="A1499" s="301"/>
      <c r="B1499" s="301"/>
      <c r="C1499" s="301"/>
      <c r="D1499" s="301"/>
    </row>
    <row r="1500" spans="1:4" ht="15">
      <c r="A1500" s="301"/>
      <c r="B1500" s="301"/>
      <c r="C1500" s="301"/>
      <c r="D1500" s="301"/>
    </row>
    <row r="1501" spans="1:4" ht="15">
      <c r="A1501" s="301"/>
      <c r="B1501" s="301"/>
      <c r="C1501" s="301"/>
      <c r="D1501" s="301"/>
    </row>
    <row r="1502" spans="1:4" ht="15">
      <c r="A1502" s="301"/>
      <c r="B1502" s="301"/>
      <c r="C1502" s="301"/>
      <c r="D1502" s="301"/>
    </row>
    <row r="1503" spans="1:4" ht="15">
      <c r="A1503" s="301"/>
      <c r="B1503" s="301"/>
      <c r="C1503" s="301"/>
      <c r="D1503" s="301"/>
    </row>
    <row r="1504" spans="1:4" ht="15">
      <c r="A1504" s="301"/>
      <c r="B1504" s="301"/>
      <c r="C1504" s="301"/>
      <c r="D1504" s="301"/>
    </row>
    <row r="1505" spans="1:4" ht="15">
      <c r="A1505" s="301"/>
      <c r="B1505" s="301"/>
      <c r="C1505" s="301"/>
      <c r="D1505" s="301"/>
    </row>
    <row r="1506" spans="1:4" ht="15">
      <c r="A1506" s="301"/>
      <c r="B1506" s="301"/>
      <c r="C1506" s="301"/>
      <c r="D1506" s="301"/>
    </row>
    <row r="1507" spans="1:4" ht="15">
      <c r="A1507" s="301"/>
      <c r="B1507" s="301"/>
      <c r="C1507" s="301"/>
      <c r="D1507" s="301"/>
    </row>
    <row r="1508" spans="1:4" ht="15">
      <c r="A1508" s="301"/>
      <c r="B1508" s="301"/>
      <c r="C1508" s="301"/>
      <c r="D1508" s="301"/>
    </row>
    <row r="1509" spans="1:4" ht="15">
      <c r="A1509" s="301"/>
      <c r="B1509" s="301"/>
      <c r="C1509" s="301"/>
      <c r="D1509" s="301"/>
    </row>
    <row r="1510" spans="1:4" ht="15">
      <c r="A1510" s="301"/>
      <c r="B1510" s="301"/>
      <c r="C1510" s="301"/>
      <c r="D1510" s="301"/>
    </row>
    <row r="1511" spans="1:4" ht="15">
      <c r="A1511" s="301"/>
      <c r="B1511" s="301"/>
      <c r="C1511" s="301"/>
      <c r="D1511" s="301"/>
    </row>
    <row r="1512" spans="1:4" ht="15">
      <c r="A1512" s="301"/>
      <c r="B1512" s="301"/>
      <c r="C1512" s="301"/>
      <c r="D1512" s="301"/>
    </row>
    <row r="1513" spans="1:4" ht="15">
      <c r="A1513" s="301"/>
      <c r="B1513" s="301"/>
      <c r="C1513" s="301"/>
      <c r="D1513" s="301"/>
    </row>
    <row r="1514" spans="1:4" ht="15">
      <c r="A1514" s="301"/>
      <c r="B1514" s="301"/>
      <c r="C1514" s="301"/>
      <c r="D1514" s="301"/>
    </row>
    <row r="1515" spans="1:4" ht="15">
      <c r="A1515" s="301"/>
      <c r="B1515" s="301"/>
      <c r="C1515" s="301"/>
      <c r="D1515" s="301"/>
    </row>
    <row r="1516" spans="1:4" ht="15">
      <c r="A1516" s="301"/>
      <c r="B1516" s="301"/>
      <c r="C1516" s="301"/>
      <c r="D1516" s="301"/>
    </row>
    <row r="1517" spans="1:4" ht="15">
      <c r="A1517" s="301"/>
      <c r="B1517" s="301"/>
      <c r="C1517" s="301"/>
      <c r="D1517" s="301"/>
    </row>
    <row r="1518" spans="1:4" ht="15">
      <c r="A1518" s="301"/>
      <c r="B1518" s="301"/>
      <c r="C1518" s="301"/>
      <c r="D1518" s="301"/>
    </row>
    <row r="1519" spans="1:4" ht="15">
      <c r="A1519" s="301"/>
      <c r="B1519" s="301"/>
      <c r="C1519" s="301"/>
      <c r="D1519" s="301"/>
    </row>
    <row r="1520" spans="1:4" ht="15">
      <c r="A1520" s="301"/>
      <c r="B1520" s="301"/>
      <c r="C1520" s="301"/>
      <c r="D1520" s="301"/>
    </row>
    <row r="1521" spans="1:4" ht="15">
      <c r="A1521" s="301"/>
      <c r="B1521" s="301"/>
      <c r="C1521" s="301"/>
      <c r="D1521" s="301"/>
    </row>
    <row r="1522" spans="1:4" ht="15">
      <c r="A1522" s="301"/>
      <c r="B1522" s="301"/>
      <c r="C1522" s="301"/>
      <c r="D1522" s="301"/>
    </row>
    <row r="1523" spans="1:4" ht="15">
      <c r="A1523" s="301"/>
      <c r="B1523" s="301"/>
      <c r="C1523" s="301"/>
      <c r="D1523" s="301"/>
    </row>
    <row r="1524" spans="1:4" ht="15">
      <c r="A1524" s="301"/>
      <c r="B1524" s="301"/>
      <c r="C1524" s="301"/>
      <c r="D1524" s="301"/>
    </row>
    <row r="1525" spans="1:4" ht="15">
      <c r="A1525" s="303"/>
      <c r="B1525"/>
      <c r="C1525"/>
      <c r="D1525"/>
    </row>
    <row r="1526" spans="1:4" ht="15">
      <c r="A1526" s="303"/>
      <c r="B1526"/>
      <c r="C1526"/>
      <c r="D1526"/>
    </row>
    <row r="1527" spans="1:4" ht="15">
      <c r="A1527" s="303"/>
      <c r="B1527"/>
      <c r="C1527"/>
      <c r="D1527"/>
    </row>
    <row r="1528" spans="1:4" ht="15">
      <c r="A1528" s="305"/>
      <c r="B1528"/>
      <c r="C1528"/>
      <c r="D1528"/>
    </row>
    <row r="1529" spans="1:4" ht="14.25">
      <c r="A1529" s="306"/>
      <c r="B1529"/>
      <c r="C1529"/>
      <c r="D1529"/>
    </row>
    <row r="1530" spans="1:4" ht="15.75">
      <c r="A1530" s="304"/>
      <c r="B1530"/>
      <c r="C1530"/>
      <c r="D1530"/>
    </row>
    <row r="1531" spans="1:4" ht="15">
      <c r="A1531" s="307"/>
      <c r="B1531" s="307"/>
      <c r="C1531" s="307"/>
      <c r="D1531" s="307"/>
    </row>
    <row r="1532" spans="1:4" ht="15.75">
      <c r="A1532" s="304"/>
      <c r="B1532" s="304"/>
      <c r="C1532"/>
      <c r="D1532"/>
    </row>
    <row r="1533" spans="1:4" ht="15">
      <c r="A1533" s="301"/>
      <c r="B1533" s="301"/>
      <c r="C1533" s="301"/>
      <c r="D1533" s="301"/>
    </row>
    <row r="1534" spans="1:4" ht="15">
      <c r="A1534" s="301"/>
      <c r="B1534" s="301"/>
      <c r="C1534" s="301"/>
      <c r="D1534" s="301"/>
    </row>
    <row r="1535" spans="1:4" ht="15">
      <c r="A1535" s="301"/>
      <c r="B1535" s="301"/>
      <c r="C1535" s="301"/>
      <c r="D1535" s="301"/>
    </row>
    <row r="1536" spans="1:4" ht="15">
      <c r="A1536" s="301"/>
      <c r="B1536" s="301"/>
      <c r="C1536" s="301"/>
      <c r="D1536" s="301"/>
    </row>
    <row r="1537" spans="1:4" ht="15">
      <c r="A1537" s="301"/>
      <c r="B1537" s="301"/>
      <c r="C1537" s="301"/>
      <c r="D1537" s="301"/>
    </row>
    <row r="1538" spans="1:4" ht="15">
      <c r="A1538" s="301"/>
      <c r="B1538" s="301"/>
      <c r="C1538" s="301"/>
      <c r="D1538" s="301"/>
    </row>
    <row r="1539" spans="1:4" ht="15">
      <c r="A1539" s="301"/>
      <c r="B1539" s="301"/>
      <c r="C1539" s="301"/>
      <c r="D1539" s="301"/>
    </row>
    <row r="1540" spans="1:4" ht="15">
      <c r="A1540" s="301"/>
      <c r="B1540" s="301"/>
      <c r="C1540" s="301"/>
      <c r="D1540" s="301"/>
    </row>
    <row r="1541" spans="1:4" ht="15">
      <c r="A1541" s="301"/>
      <c r="B1541" s="301"/>
      <c r="C1541" s="301"/>
      <c r="D1541" s="301"/>
    </row>
    <row r="1542" spans="1:4" ht="15">
      <c r="A1542" s="301"/>
      <c r="B1542" s="301"/>
      <c r="C1542" s="301"/>
      <c r="D1542" s="301"/>
    </row>
    <row r="1543" spans="1:4" ht="15">
      <c r="A1543" s="301"/>
      <c r="B1543" s="301"/>
      <c r="C1543" s="301"/>
      <c r="D1543" s="301"/>
    </row>
    <row r="1544" spans="1:4" ht="15">
      <c r="A1544" s="301"/>
      <c r="B1544" s="301"/>
      <c r="C1544" s="301"/>
      <c r="D1544" s="301"/>
    </row>
    <row r="1545" spans="1:4" ht="15">
      <c r="A1545" s="301"/>
      <c r="B1545" s="301"/>
      <c r="C1545" s="301"/>
      <c r="D1545" s="301"/>
    </row>
    <row r="1546" spans="1:4" ht="15">
      <c r="A1546" s="301"/>
      <c r="B1546" s="301"/>
      <c r="C1546" s="301"/>
      <c r="D1546" s="301"/>
    </row>
    <row r="1547" spans="1:4" ht="15">
      <c r="A1547" s="301"/>
      <c r="B1547" s="301"/>
      <c r="C1547" s="301"/>
      <c r="D1547" s="301"/>
    </row>
    <row r="1548" spans="1:4" ht="15">
      <c r="A1548" s="301"/>
      <c r="B1548" s="301"/>
      <c r="C1548" s="301"/>
      <c r="D1548" s="301"/>
    </row>
    <row r="1549" spans="1:4" ht="15">
      <c r="A1549" s="301"/>
      <c r="B1549" s="301"/>
      <c r="C1549" s="301"/>
      <c r="D1549" s="301"/>
    </row>
    <row r="1550" spans="1:4" ht="15">
      <c r="A1550" s="301"/>
      <c r="B1550" s="301"/>
      <c r="C1550" s="301"/>
      <c r="D1550" s="301"/>
    </row>
    <row r="1551" spans="1:4" ht="15">
      <c r="A1551" s="301"/>
      <c r="B1551" s="301"/>
      <c r="C1551" s="301"/>
      <c r="D1551" s="301"/>
    </row>
    <row r="1552" spans="1:4" ht="15">
      <c r="A1552" s="301"/>
      <c r="B1552" s="301"/>
      <c r="C1552" s="301"/>
      <c r="D1552" s="301"/>
    </row>
    <row r="1553" spans="1:4" ht="15">
      <c r="A1553" s="301"/>
      <c r="B1553" s="301"/>
      <c r="C1553" s="301"/>
      <c r="D1553" s="301"/>
    </row>
    <row r="1554" spans="1:4" ht="15">
      <c r="A1554" s="301"/>
      <c r="B1554" s="301"/>
      <c r="C1554" s="301"/>
      <c r="D1554" s="301"/>
    </row>
    <row r="1555" spans="1:4" ht="15">
      <c r="A1555" s="301"/>
      <c r="B1555" s="301"/>
      <c r="C1555" s="301"/>
      <c r="D1555" s="301"/>
    </row>
    <row r="1556" spans="1:4" ht="15">
      <c r="A1556" s="301"/>
      <c r="B1556" s="301"/>
      <c r="C1556" s="301"/>
      <c r="D1556" s="301"/>
    </row>
    <row r="1557" spans="1:4" ht="15">
      <c r="A1557" s="301"/>
      <c r="B1557" s="301"/>
      <c r="C1557" s="301"/>
      <c r="D1557" s="301"/>
    </row>
    <row r="1558" spans="1:4" ht="15">
      <c r="A1558" s="301"/>
      <c r="B1558" s="301"/>
      <c r="C1558" s="301"/>
      <c r="D1558" s="301"/>
    </row>
    <row r="1559" spans="1:4" ht="15">
      <c r="A1559" s="301"/>
      <c r="B1559" s="301"/>
      <c r="C1559" s="301"/>
      <c r="D1559" s="301"/>
    </row>
    <row r="1560" spans="1:4" ht="15">
      <c r="A1560" s="301"/>
      <c r="B1560" s="301"/>
      <c r="C1560" s="301"/>
      <c r="D1560" s="301"/>
    </row>
    <row r="1561" spans="1:4" ht="15">
      <c r="A1561" s="301"/>
      <c r="B1561" s="301"/>
      <c r="C1561" s="301"/>
      <c r="D1561" s="301"/>
    </row>
    <row r="1562" spans="1:4" ht="15">
      <c r="A1562" s="301"/>
      <c r="B1562" s="301"/>
      <c r="C1562" s="301"/>
      <c r="D1562" s="301"/>
    </row>
    <row r="1563" spans="1:4" ht="15">
      <c r="A1563" s="301"/>
      <c r="B1563" s="301"/>
      <c r="C1563" s="301"/>
      <c r="D1563" s="301"/>
    </row>
    <row r="1564" spans="1:4" ht="15">
      <c r="A1564" s="301"/>
      <c r="B1564" s="301"/>
      <c r="C1564" s="301"/>
      <c r="D1564" s="301"/>
    </row>
    <row r="1565" spans="1:4" ht="15">
      <c r="A1565" s="301"/>
      <c r="B1565" s="301"/>
      <c r="C1565" s="301"/>
      <c r="D1565" s="301"/>
    </row>
    <row r="1566" spans="1:4" ht="15">
      <c r="A1566" s="301"/>
      <c r="B1566" s="301"/>
      <c r="C1566" s="301"/>
      <c r="D1566" s="301"/>
    </row>
    <row r="1567" spans="1:4" ht="15">
      <c r="A1567" s="301"/>
      <c r="B1567" s="301"/>
      <c r="C1567" s="301"/>
      <c r="D1567" s="301"/>
    </row>
    <row r="1568" spans="1:4" ht="15">
      <c r="A1568" s="301"/>
      <c r="B1568" s="301"/>
      <c r="C1568" s="301"/>
      <c r="D1568" s="301"/>
    </row>
    <row r="1569" spans="1:4" ht="15">
      <c r="A1569" s="301"/>
      <c r="B1569" s="301"/>
      <c r="C1569" s="301"/>
      <c r="D1569" s="301"/>
    </row>
    <row r="1570" spans="1:4" ht="15">
      <c r="A1570" s="301"/>
      <c r="B1570" s="301"/>
      <c r="C1570" s="301"/>
      <c r="D1570" s="301"/>
    </row>
    <row r="1571" spans="1:4" ht="15">
      <c r="A1571" s="301"/>
      <c r="B1571" s="301"/>
      <c r="C1571" s="301"/>
      <c r="D1571" s="301"/>
    </row>
    <row r="1572" spans="1:4" ht="15">
      <c r="A1572" s="301"/>
      <c r="B1572" s="301"/>
      <c r="C1572" s="301"/>
      <c r="D1572" s="301"/>
    </row>
    <row r="1573" spans="1:4" ht="15">
      <c r="A1573" s="301"/>
      <c r="B1573" s="301"/>
      <c r="C1573" s="301"/>
      <c r="D1573" s="301"/>
    </row>
    <row r="1574" spans="1:4" ht="15">
      <c r="A1574" s="301"/>
      <c r="B1574" s="301"/>
      <c r="C1574" s="301"/>
      <c r="D1574" s="301"/>
    </row>
    <row r="1575" spans="1:4" ht="15">
      <c r="A1575" s="301"/>
      <c r="B1575" s="301"/>
      <c r="C1575" s="301"/>
      <c r="D1575" s="301"/>
    </row>
    <row r="1576" spans="1:4" ht="15">
      <c r="A1576" s="301"/>
      <c r="B1576" s="301"/>
      <c r="C1576" s="301"/>
      <c r="D1576" s="301"/>
    </row>
    <row r="1577" spans="1:4" ht="15">
      <c r="A1577" s="301"/>
      <c r="B1577" s="301"/>
      <c r="C1577" s="301"/>
      <c r="D1577" s="301"/>
    </row>
    <row r="1578" spans="1:4" ht="15">
      <c r="A1578" s="301"/>
      <c r="B1578" s="301"/>
      <c r="C1578" s="301"/>
      <c r="D1578" s="301"/>
    </row>
    <row r="1579" spans="1:4" ht="15">
      <c r="A1579" s="301"/>
      <c r="B1579" s="301"/>
      <c r="C1579" s="301"/>
      <c r="D1579" s="301"/>
    </row>
    <row r="1580" spans="1:4" ht="15">
      <c r="A1580" s="301"/>
      <c r="B1580" s="301"/>
      <c r="C1580" s="301"/>
      <c r="D1580" s="301"/>
    </row>
    <row r="1581" spans="1:4" ht="15">
      <c r="A1581" s="301"/>
      <c r="B1581" s="301"/>
      <c r="C1581" s="301"/>
      <c r="D1581" s="301"/>
    </row>
    <row r="1582" spans="1:4" ht="15">
      <c r="A1582" s="301"/>
      <c r="B1582" s="301"/>
      <c r="C1582" s="301"/>
      <c r="D1582" s="301"/>
    </row>
    <row r="1583" spans="1:4" ht="15">
      <c r="A1583" s="301"/>
      <c r="B1583" s="301"/>
      <c r="C1583" s="301"/>
      <c r="D1583" s="301"/>
    </row>
    <row r="1584" spans="1:4" ht="15">
      <c r="A1584" s="303"/>
      <c r="B1584"/>
      <c r="C1584"/>
      <c r="D1584"/>
    </row>
    <row r="1585" spans="1:4" ht="15">
      <c r="A1585" s="305"/>
      <c r="B1585"/>
      <c r="C1585"/>
      <c r="D1585"/>
    </row>
    <row r="1586" spans="1:4" ht="14.25">
      <c r="A1586" s="306"/>
      <c r="B1586"/>
      <c r="C1586"/>
      <c r="D1586"/>
    </row>
    <row r="1587" spans="1:4" ht="15.75">
      <c r="A1587" s="304"/>
      <c r="B1587"/>
      <c r="C1587"/>
      <c r="D1587"/>
    </row>
    <row r="1588" spans="1:4" ht="15">
      <c r="A1588" s="307"/>
      <c r="B1588" s="307"/>
      <c r="C1588" s="307"/>
      <c r="D1588" s="307"/>
    </row>
    <row r="1589" spans="1:4" ht="15.75">
      <c r="A1589" s="304"/>
      <c r="B1589" s="304"/>
      <c r="C1589"/>
      <c r="D1589"/>
    </row>
    <row r="1590" spans="1:4" ht="15">
      <c r="A1590" s="301"/>
      <c r="B1590" s="301"/>
      <c r="C1590" s="301"/>
      <c r="D1590" s="301"/>
    </row>
    <row r="1591" spans="1:4" ht="15">
      <c r="A1591" s="301"/>
      <c r="B1591" s="301"/>
      <c r="C1591" s="301"/>
      <c r="D1591" s="301"/>
    </row>
    <row r="1592" spans="1:4" ht="15">
      <c r="A1592" s="301"/>
      <c r="B1592" s="301"/>
      <c r="C1592" s="301"/>
      <c r="D1592" s="301"/>
    </row>
    <row r="1593" spans="1:4" ht="15">
      <c r="A1593" s="301"/>
      <c r="B1593" s="301"/>
      <c r="C1593" s="301"/>
      <c r="D1593" s="301"/>
    </row>
    <row r="1594" spans="1:4" ht="15">
      <c r="A1594" s="301"/>
      <c r="B1594" s="301"/>
      <c r="C1594" s="301"/>
      <c r="D1594" s="301"/>
    </row>
    <row r="1595" spans="1:4" ht="15">
      <c r="A1595" s="301"/>
      <c r="B1595" s="301"/>
      <c r="C1595" s="301"/>
      <c r="D1595" s="301"/>
    </row>
    <row r="1596" spans="1:4" ht="15">
      <c r="A1596" s="301"/>
      <c r="B1596" s="301"/>
      <c r="C1596" s="301"/>
      <c r="D1596" s="301"/>
    </row>
    <row r="1597" spans="1:4" ht="15">
      <c r="A1597" s="301"/>
      <c r="B1597" s="301"/>
      <c r="C1597" s="301"/>
      <c r="D1597" s="301"/>
    </row>
    <row r="1598" spans="1:4" ht="15">
      <c r="A1598" s="301"/>
      <c r="B1598" s="301"/>
      <c r="C1598" s="301"/>
      <c r="D1598" s="301"/>
    </row>
    <row r="1599" spans="1:4" ht="15">
      <c r="A1599" s="301"/>
      <c r="B1599" s="301"/>
      <c r="C1599" s="301"/>
      <c r="D1599" s="301"/>
    </row>
    <row r="1600" spans="1:4" ht="15">
      <c r="A1600" s="301"/>
      <c r="B1600" s="301"/>
      <c r="C1600" s="301"/>
      <c r="D1600" s="301"/>
    </row>
    <row r="1601" spans="1:4" ht="15">
      <c r="A1601" s="301"/>
      <c r="B1601" s="301"/>
      <c r="C1601" s="301"/>
      <c r="D1601" s="301"/>
    </row>
    <row r="1602" spans="1:4" ht="15">
      <c r="A1602" s="301"/>
      <c r="B1602" s="301"/>
      <c r="C1602" s="301"/>
      <c r="D1602" s="301"/>
    </row>
    <row r="1603" spans="1:4" ht="15">
      <c r="A1603" s="301"/>
      <c r="B1603" s="301"/>
      <c r="C1603" s="301"/>
      <c r="D1603" s="301"/>
    </row>
    <row r="1604" spans="1:4" ht="15">
      <c r="A1604" s="301"/>
      <c r="B1604" s="301"/>
      <c r="C1604" s="301"/>
      <c r="D1604" s="301"/>
    </row>
    <row r="1605" spans="1:4" ht="15">
      <c r="A1605" s="301"/>
      <c r="B1605" s="301"/>
      <c r="C1605" s="301"/>
      <c r="D1605" s="301"/>
    </row>
    <row r="1606" spans="1:4" ht="15">
      <c r="A1606" s="301"/>
      <c r="B1606" s="301"/>
      <c r="C1606" s="301"/>
      <c r="D1606" s="301"/>
    </row>
    <row r="1607" spans="1:4" ht="15">
      <c r="A1607" s="301"/>
      <c r="B1607" s="301"/>
      <c r="C1607" s="301"/>
      <c r="D1607" s="301"/>
    </row>
    <row r="1608" spans="1:4" ht="15">
      <c r="A1608" s="301"/>
      <c r="B1608" s="301"/>
      <c r="C1608" s="301"/>
      <c r="D1608" s="301"/>
    </row>
    <row r="1609" spans="1:4" ht="15">
      <c r="A1609" s="301"/>
      <c r="B1609" s="301"/>
      <c r="C1609" s="301"/>
      <c r="D1609" s="301"/>
    </row>
    <row r="1610" spans="1:4" ht="15">
      <c r="A1610" s="301"/>
      <c r="B1610" s="301"/>
      <c r="C1610" s="301"/>
      <c r="D1610" s="301"/>
    </row>
    <row r="1611" spans="1:4" ht="15">
      <c r="A1611" s="301"/>
      <c r="B1611" s="301"/>
      <c r="C1611" s="301"/>
      <c r="D1611" s="301"/>
    </row>
    <row r="1612" spans="1:4" ht="15">
      <c r="A1612" s="301"/>
      <c r="B1612" s="301"/>
      <c r="C1612" s="301"/>
      <c r="D1612" s="301"/>
    </row>
    <row r="1613" spans="1:4" ht="15">
      <c r="A1613" s="301"/>
      <c r="B1613" s="301"/>
      <c r="C1613" s="301"/>
      <c r="D1613" s="301"/>
    </row>
    <row r="1614" spans="1:4" ht="15">
      <c r="A1614" s="301"/>
      <c r="B1614" s="301"/>
      <c r="C1614" s="301"/>
      <c r="D1614" s="301"/>
    </row>
    <row r="1615" spans="1:4" ht="15">
      <c r="A1615" s="301"/>
      <c r="B1615" s="301"/>
      <c r="C1615" s="301"/>
      <c r="D1615" s="301"/>
    </row>
    <row r="1616" spans="1:4" ht="15">
      <c r="A1616" s="301"/>
      <c r="B1616" s="301"/>
      <c r="C1616" s="301"/>
      <c r="D1616" s="301"/>
    </row>
    <row r="1617" spans="1:4" ht="15">
      <c r="A1617" s="301"/>
      <c r="B1617" s="301"/>
      <c r="C1617" s="301"/>
      <c r="D1617" s="301"/>
    </row>
    <row r="1618" spans="1:4" ht="15">
      <c r="A1618" s="301"/>
      <c r="B1618" s="301"/>
      <c r="C1618" s="301"/>
      <c r="D1618" s="301"/>
    </row>
    <row r="1619" spans="1:4" ht="15">
      <c r="A1619" s="301"/>
      <c r="B1619" s="301"/>
      <c r="C1619" s="301"/>
      <c r="D1619" s="301"/>
    </row>
    <row r="1620" spans="1:4" ht="15">
      <c r="A1620" s="301"/>
      <c r="B1620" s="301"/>
      <c r="C1620" s="301"/>
      <c r="D1620" s="301"/>
    </row>
    <row r="1621" spans="1:4" ht="15">
      <c r="A1621" s="301"/>
      <c r="B1621" s="301"/>
      <c r="C1621" s="301"/>
      <c r="D1621" s="301"/>
    </row>
    <row r="1622" spans="1:4" ht="15">
      <c r="A1622" s="301"/>
      <c r="B1622" s="301"/>
      <c r="C1622" s="301"/>
      <c r="D1622" s="301"/>
    </row>
    <row r="1623" spans="1:4" ht="15">
      <c r="A1623" s="301"/>
      <c r="B1623" s="301"/>
      <c r="C1623" s="301"/>
      <c r="D1623" s="301"/>
    </row>
    <row r="1624" spans="1:4" ht="15">
      <c r="A1624" s="301"/>
      <c r="B1624" s="301"/>
      <c r="C1624" s="301"/>
      <c r="D1624" s="301"/>
    </row>
    <row r="1625" spans="1:4" ht="15">
      <c r="A1625" s="301"/>
      <c r="B1625" s="301"/>
      <c r="C1625" s="301"/>
      <c r="D1625" s="301"/>
    </row>
    <row r="1626" spans="1:4" ht="15">
      <c r="A1626" s="301"/>
      <c r="B1626" s="301"/>
      <c r="C1626" s="301"/>
      <c r="D1626" s="301"/>
    </row>
    <row r="1627" spans="1:4" ht="15">
      <c r="A1627" s="301"/>
      <c r="B1627" s="301"/>
      <c r="C1627" s="301"/>
      <c r="D1627" s="301"/>
    </row>
    <row r="1628" spans="1:4" ht="15">
      <c r="A1628" s="301"/>
      <c r="B1628" s="301"/>
      <c r="C1628" s="301"/>
      <c r="D1628" s="301"/>
    </row>
    <row r="1629" spans="1:4" ht="15">
      <c r="A1629" s="301"/>
      <c r="B1629" s="301"/>
      <c r="C1629" s="301"/>
      <c r="D1629" s="301"/>
    </row>
    <row r="1630" spans="1:4" ht="15">
      <c r="A1630" s="301"/>
      <c r="B1630" s="301"/>
      <c r="C1630" s="301"/>
      <c r="D1630" s="301"/>
    </row>
    <row r="1631" spans="1:4" ht="15">
      <c r="A1631" s="301"/>
      <c r="B1631" s="301"/>
      <c r="C1631" s="301"/>
      <c r="D1631" s="301"/>
    </row>
    <row r="1632" spans="1:4" ht="15">
      <c r="A1632" s="301"/>
      <c r="B1632" s="301"/>
      <c r="C1632" s="301"/>
      <c r="D1632" s="301"/>
    </row>
    <row r="1633" spans="1:4" ht="15">
      <c r="A1633" s="301"/>
      <c r="B1633" s="301"/>
      <c r="C1633" s="301"/>
      <c r="D1633" s="301"/>
    </row>
    <row r="1634" spans="1:4" ht="15">
      <c r="A1634" s="301"/>
      <c r="B1634" s="301"/>
      <c r="C1634" s="301"/>
      <c r="D1634" s="301"/>
    </row>
    <row r="1635" spans="1:4" ht="15">
      <c r="A1635" s="301"/>
      <c r="B1635" s="301"/>
      <c r="C1635" s="301"/>
      <c r="D1635" s="301"/>
    </row>
    <row r="1636" spans="1:4" ht="15">
      <c r="A1636" s="301"/>
      <c r="B1636" s="301"/>
      <c r="C1636" s="301"/>
      <c r="D1636" s="301"/>
    </row>
    <row r="1637" spans="1:4" ht="15">
      <c r="A1637" s="301"/>
      <c r="B1637" s="301"/>
      <c r="C1637" s="301"/>
      <c r="D1637" s="301"/>
    </row>
    <row r="1638" spans="1:4" ht="15">
      <c r="A1638" s="301"/>
      <c r="B1638" s="301"/>
      <c r="C1638" s="301"/>
      <c r="D1638" s="301"/>
    </row>
    <row r="1639" spans="1:4" ht="15">
      <c r="A1639" s="301"/>
      <c r="B1639" s="301"/>
      <c r="C1639" s="301"/>
      <c r="D1639" s="301"/>
    </row>
    <row r="1640" spans="1:4" ht="15">
      <c r="A1640" s="301"/>
      <c r="B1640" s="301"/>
      <c r="C1640" s="301"/>
      <c r="D1640" s="301"/>
    </row>
    <row r="1641" spans="1:4" ht="15">
      <c r="A1641" s="303"/>
      <c r="B1641"/>
      <c r="C1641"/>
      <c r="D1641"/>
    </row>
    <row r="1642" spans="1:4" ht="15">
      <c r="A1642" s="305"/>
      <c r="B1642"/>
      <c r="C1642"/>
      <c r="D1642"/>
    </row>
    <row r="1643" spans="1:4" ht="14.25">
      <c r="A1643" s="306"/>
      <c r="B1643"/>
      <c r="C1643"/>
      <c r="D1643"/>
    </row>
    <row r="1644" spans="1:4" ht="15.75">
      <c r="A1644" s="304"/>
      <c r="B1644"/>
      <c r="C1644"/>
      <c r="D1644"/>
    </row>
    <row r="1645" spans="1:4" ht="15">
      <c r="A1645" s="307"/>
      <c r="B1645" s="307"/>
      <c r="C1645" s="307"/>
      <c r="D1645" s="307"/>
    </row>
    <row r="1646" spans="1:4" ht="15.75">
      <c r="A1646" s="304"/>
      <c r="B1646" s="304"/>
      <c r="C1646"/>
      <c r="D1646"/>
    </row>
    <row r="1647" spans="1:4" ht="15">
      <c r="A1647" s="301"/>
      <c r="B1647" s="301"/>
      <c r="C1647" s="301"/>
      <c r="D1647" s="301"/>
    </row>
    <row r="1648" spans="1:4" ht="15">
      <c r="A1648" s="301"/>
      <c r="B1648" s="301"/>
      <c r="C1648" s="301"/>
      <c r="D1648" s="301"/>
    </row>
    <row r="1649" spans="1:4" ht="15">
      <c r="A1649" s="301"/>
      <c r="B1649" s="301"/>
      <c r="C1649" s="301"/>
      <c r="D1649" s="301"/>
    </row>
    <row r="1650" spans="1:4" ht="15">
      <c r="A1650" s="301"/>
      <c r="B1650" s="301"/>
      <c r="C1650" s="301"/>
      <c r="D1650" s="301"/>
    </row>
    <row r="1651" spans="1:4" ht="15">
      <c r="A1651" s="301"/>
      <c r="B1651" s="301"/>
      <c r="C1651" s="301"/>
      <c r="D1651" s="301"/>
    </row>
    <row r="1652" spans="1:4" ht="15">
      <c r="A1652" s="301"/>
      <c r="B1652" s="301"/>
      <c r="C1652" s="301"/>
      <c r="D1652" s="301"/>
    </row>
    <row r="1653" spans="1:4" ht="15">
      <c r="A1653" s="301"/>
      <c r="B1653" s="301"/>
      <c r="C1653" s="301"/>
      <c r="D1653" s="301"/>
    </row>
    <row r="1654" spans="1:4" ht="15">
      <c r="A1654" s="301"/>
      <c r="B1654" s="301"/>
      <c r="C1654" s="301"/>
      <c r="D1654" s="301"/>
    </row>
    <row r="1655" spans="1:4" ht="15">
      <c r="A1655" s="301"/>
      <c r="B1655" s="301"/>
      <c r="C1655" s="301"/>
      <c r="D1655" s="301"/>
    </row>
    <row r="1656" spans="1:4" ht="15">
      <c r="A1656" s="301"/>
      <c r="B1656" s="301"/>
      <c r="C1656" s="301"/>
      <c r="D1656" s="301"/>
    </row>
    <row r="1657" spans="1:4" ht="15">
      <c r="A1657" s="301"/>
      <c r="B1657" s="301"/>
      <c r="C1657" s="301"/>
      <c r="D1657" s="301"/>
    </row>
    <row r="1658" spans="1:4" ht="15">
      <c r="A1658" s="301"/>
      <c r="B1658" s="301"/>
      <c r="C1658" s="301"/>
      <c r="D1658" s="301"/>
    </row>
    <row r="1659" spans="1:4" ht="15">
      <c r="A1659" s="301"/>
      <c r="B1659" s="301"/>
      <c r="C1659" s="301"/>
      <c r="D1659" s="301"/>
    </row>
    <row r="1660" spans="1:4" ht="15">
      <c r="A1660" s="301"/>
      <c r="B1660" s="301"/>
      <c r="C1660" s="301"/>
      <c r="D1660" s="301"/>
    </row>
    <row r="1661" spans="1:4" ht="15">
      <c r="A1661" s="301"/>
      <c r="B1661" s="301"/>
      <c r="C1661" s="301"/>
      <c r="D1661" s="301"/>
    </row>
    <row r="1662" spans="1:4" ht="15">
      <c r="A1662" s="301"/>
      <c r="B1662" s="301"/>
      <c r="C1662" s="301"/>
      <c r="D1662" s="301"/>
    </row>
    <row r="1663" spans="1:4" ht="15">
      <c r="A1663" s="301"/>
      <c r="B1663" s="301"/>
      <c r="C1663" s="301"/>
      <c r="D1663" s="301"/>
    </row>
    <row r="1664" spans="1:4" ht="15">
      <c r="A1664" s="301"/>
      <c r="B1664" s="301"/>
      <c r="C1664" s="301"/>
      <c r="D1664" s="301"/>
    </row>
    <row r="1665" spans="1:4" ht="15">
      <c r="A1665" s="301"/>
      <c r="B1665" s="301"/>
      <c r="C1665" s="301"/>
      <c r="D1665" s="301"/>
    </row>
    <row r="1666" spans="1:4" ht="15">
      <c r="A1666" s="301"/>
      <c r="B1666" s="301"/>
      <c r="C1666" s="301"/>
      <c r="D1666" s="301"/>
    </row>
    <row r="1667" spans="1:4" ht="15">
      <c r="A1667" s="301"/>
      <c r="B1667" s="301"/>
      <c r="C1667" s="301"/>
      <c r="D1667" s="301"/>
    </row>
    <row r="1668" spans="1:4" ht="15">
      <c r="A1668" s="301"/>
      <c r="B1668" s="301"/>
      <c r="C1668" s="301"/>
      <c r="D1668" s="301"/>
    </row>
    <row r="1669" spans="1:4" ht="15">
      <c r="A1669" s="301"/>
      <c r="B1669" s="301"/>
      <c r="C1669" s="301"/>
      <c r="D1669" s="301"/>
    </row>
    <row r="1670" spans="1:4" ht="15">
      <c r="A1670" s="301"/>
      <c r="B1670" s="301"/>
      <c r="C1670" s="301"/>
      <c r="D1670" s="301"/>
    </row>
    <row r="1671" spans="1:4" ht="15">
      <c r="A1671" s="301"/>
      <c r="B1671" s="301"/>
      <c r="C1671" s="301"/>
      <c r="D1671" s="301"/>
    </row>
    <row r="1672" spans="1:4" ht="15">
      <c r="A1672" s="301"/>
      <c r="B1672" s="301"/>
      <c r="C1672" s="301"/>
      <c r="D1672" s="301"/>
    </row>
    <row r="1673" spans="1:4" ht="15">
      <c r="A1673" s="301"/>
      <c r="B1673" s="301"/>
      <c r="C1673" s="301"/>
      <c r="D1673" s="301"/>
    </row>
    <row r="1674" spans="1:4" ht="15">
      <c r="A1674" s="301"/>
      <c r="B1674" s="301"/>
      <c r="C1674" s="301"/>
      <c r="D1674" s="301"/>
    </row>
    <row r="1675" spans="1:4" ht="15">
      <c r="A1675" s="301"/>
      <c r="B1675" s="301"/>
      <c r="C1675" s="301"/>
      <c r="D1675" s="301"/>
    </row>
    <row r="1676" spans="1:4" ht="15">
      <c r="A1676" s="301"/>
      <c r="B1676" s="301"/>
      <c r="C1676" s="301"/>
      <c r="D1676" s="301"/>
    </row>
    <row r="1677" spans="1:4" ht="15">
      <c r="A1677" s="301"/>
      <c r="B1677" s="301"/>
      <c r="C1677" s="301"/>
      <c r="D1677" s="301"/>
    </row>
    <row r="1678" spans="1:4" ht="15">
      <c r="A1678" s="301"/>
      <c r="B1678" s="301"/>
      <c r="C1678" s="301"/>
      <c r="D1678" s="301"/>
    </row>
    <row r="1679" spans="1:4" ht="15">
      <c r="A1679" s="301"/>
      <c r="B1679" s="301"/>
      <c r="C1679" s="301"/>
      <c r="D1679" s="301"/>
    </row>
    <row r="1680" spans="1:4" ht="15">
      <c r="A1680" s="301"/>
      <c r="B1680" s="301"/>
      <c r="C1680" s="301"/>
      <c r="D1680" s="301"/>
    </row>
    <row r="1681" spans="1:4" ht="15">
      <c r="A1681" s="301"/>
      <c r="B1681" s="301"/>
      <c r="C1681" s="301"/>
      <c r="D1681" s="301"/>
    </row>
    <row r="1682" spans="1:4" ht="15">
      <c r="A1682" s="301"/>
      <c r="B1682" s="301"/>
      <c r="C1682" s="301"/>
      <c r="D1682" s="301"/>
    </row>
    <row r="1683" spans="1:4" ht="15">
      <c r="A1683" s="301"/>
      <c r="B1683" s="301"/>
      <c r="C1683" s="301"/>
      <c r="D1683" s="301"/>
    </row>
    <row r="1684" spans="1:4" ht="15">
      <c r="A1684" s="301"/>
      <c r="B1684" s="301"/>
      <c r="C1684" s="301"/>
      <c r="D1684" s="301"/>
    </row>
    <row r="1685" spans="1:4" ht="15">
      <c r="A1685" s="301"/>
      <c r="B1685" s="301"/>
      <c r="C1685" s="301"/>
      <c r="D1685" s="301"/>
    </row>
    <row r="1686" spans="1:4" ht="15">
      <c r="A1686" s="301"/>
      <c r="B1686" s="301"/>
      <c r="C1686" s="301"/>
      <c r="D1686" s="301"/>
    </row>
    <row r="1687" spans="1:4" ht="15">
      <c r="A1687" s="301"/>
      <c r="B1687" s="301"/>
      <c r="C1687" s="301"/>
      <c r="D1687" s="301"/>
    </row>
    <row r="1688" spans="1:4" ht="15">
      <c r="A1688" s="301"/>
      <c r="B1688" s="301"/>
      <c r="C1688" s="301"/>
      <c r="D1688" s="301"/>
    </row>
    <row r="1689" spans="1:4" ht="15">
      <c r="A1689" s="301"/>
      <c r="B1689" s="301"/>
      <c r="C1689" s="301"/>
      <c r="D1689" s="301"/>
    </row>
    <row r="1690" spans="1:4" ht="15">
      <c r="A1690" s="301"/>
      <c r="B1690" s="301"/>
      <c r="C1690" s="301"/>
      <c r="D1690" s="301"/>
    </row>
    <row r="1691" spans="1:4" ht="15">
      <c r="A1691" s="301"/>
      <c r="B1691" s="301"/>
      <c r="C1691" s="301"/>
      <c r="D1691" s="301"/>
    </row>
    <row r="1692" spans="1:4" ht="15">
      <c r="A1692" s="301"/>
      <c r="B1692" s="301"/>
      <c r="C1692" s="301"/>
      <c r="D1692" s="301"/>
    </row>
    <row r="1693" spans="1:4" ht="15">
      <c r="A1693" s="301"/>
      <c r="B1693" s="301"/>
      <c r="C1693" s="301"/>
      <c r="D1693" s="301"/>
    </row>
    <row r="1694" spans="1:4" ht="15">
      <c r="A1694" s="301"/>
      <c r="B1694" s="301"/>
      <c r="C1694" s="301"/>
      <c r="D1694" s="301"/>
    </row>
    <row r="1695" spans="1:4" ht="15">
      <c r="A1695" s="301"/>
      <c r="B1695" s="301"/>
      <c r="C1695" s="301"/>
      <c r="D1695" s="301"/>
    </row>
    <row r="1696" spans="1:4" ht="15">
      <c r="A1696" s="301"/>
      <c r="B1696" s="301"/>
      <c r="C1696" s="301"/>
      <c r="D1696" s="301"/>
    </row>
    <row r="1697" spans="1:4" ht="15">
      <c r="A1697" s="301"/>
      <c r="B1697" s="301"/>
      <c r="C1697" s="301"/>
      <c r="D1697" s="301"/>
    </row>
    <row r="1698" spans="1:4" ht="15">
      <c r="A1698" s="303"/>
      <c r="B1698"/>
      <c r="C1698"/>
      <c r="D1698"/>
    </row>
    <row r="1699" spans="1:4" ht="15">
      <c r="A1699" s="305"/>
      <c r="B1699"/>
      <c r="C1699"/>
      <c r="D1699"/>
    </row>
    <row r="1700" spans="1:4" ht="14.25">
      <c r="A1700" s="306"/>
      <c r="B1700"/>
      <c r="C1700"/>
      <c r="D1700"/>
    </row>
    <row r="1701" spans="1:4" ht="15.75">
      <c r="A1701" s="304"/>
      <c r="B1701"/>
      <c r="C1701"/>
      <c r="D1701"/>
    </row>
    <row r="1702" spans="1:4" ht="15">
      <c r="A1702" s="307"/>
      <c r="B1702" s="307"/>
      <c r="C1702" s="307"/>
      <c r="D1702" s="307"/>
    </row>
    <row r="1703" spans="1:4" ht="15.75">
      <c r="A1703" s="304"/>
      <c r="B1703" s="304"/>
      <c r="C1703"/>
      <c r="D1703"/>
    </row>
    <row r="1704" spans="1:4" ht="15">
      <c r="A1704" s="301"/>
      <c r="B1704" s="301"/>
      <c r="C1704" s="301"/>
      <c r="D1704" s="301"/>
    </row>
    <row r="1705" spans="1:4" ht="15">
      <c r="A1705" s="301"/>
      <c r="B1705" s="301"/>
      <c r="C1705" s="301"/>
      <c r="D1705" s="301"/>
    </row>
    <row r="1706" spans="1:4" ht="15">
      <c r="A1706" s="301"/>
      <c r="B1706" s="301"/>
      <c r="C1706" s="301"/>
      <c r="D1706" s="301"/>
    </row>
    <row r="1707" spans="1:4" ht="15">
      <c r="A1707" s="301"/>
      <c r="B1707" s="301"/>
      <c r="C1707" s="301"/>
      <c r="D1707" s="301"/>
    </row>
    <row r="1708" spans="1:4" ht="15">
      <c r="A1708" s="301"/>
      <c r="B1708" s="301"/>
      <c r="C1708" s="301"/>
      <c r="D1708" s="301"/>
    </row>
    <row r="1709" spans="1:4" ht="15">
      <c r="A1709" s="301"/>
      <c r="B1709" s="301"/>
      <c r="C1709" s="301"/>
      <c r="D1709" s="301"/>
    </row>
    <row r="1710" spans="1:4" ht="15">
      <c r="A1710" s="301"/>
      <c r="B1710" s="301"/>
      <c r="C1710" s="301"/>
      <c r="D1710" s="301"/>
    </row>
    <row r="1711" spans="1:4" ht="15">
      <c r="A1711" s="301"/>
      <c r="B1711" s="301"/>
      <c r="C1711" s="301"/>
      <c r="D1711" s="301"/>
    </row>
    <row r="1712" spans="1:4" ht="15">
      <c r="A1712" s="301"/>
      <c r="B1712" s="301"/>
      <c r="C1712" s="301"/>
      <c r="D1712" s="301"/>
    </row>
    <row r="1713" spans="1:4" ht="15">
      <c r="A1713" s="301"/>
      <c r="B1713" s="301"/>
      <c r="C1713" s="301"/>
      <c r="D1713" s="301"/>
    </row>
    <row r="1714" spans="1:4" ht="15">
      <c r="A1714" s="301"/>
      <c r="B1714" s="301"/>
      <c r="C1714" s="301"/>
      <c r="D1714" s="301"/>
    </row>
    <row r="1715" spans="1:4" ht="15">
      <c r="A1715" s="301"/>
      <c r="B1715" s="301"/>
      <c r="C1715" s="301"/>
      <c r="D1715" s="301"/>
    </row>
    <row r="1716" spans="1:4" ht="15">
      <c r="A1716" s="301"/>
      <c r="B1716" s="301"/>
      <c r="C1716" s="301"/>
      <c r="D1716" s="301"/>
    </row>
    <row r="1717" spans="1:4" ht="15">
      <c r="A1717" s="301"/>
      <c r="B1717" s="301"/>
      <c r="C1717" s="301"/>
      <c r="D1717" s="301"/>
    </row>
    <row r="1718" spans="1:4" ht="15">
      <c r="A1718" s="301"/>
      <c r="B1718" s="301"/>
      <c r="C1718" s="301"/>
      <c r="D1718" s="301"/>
    </row>
    <row r="1719" spans="1:4" ht="15">
      <c r="A1719" s="301"/>
      <c r="B1719" s="301"/>
      <c r="C1719" s="301"/>
      <c r="D1719" s="301"/>
    </row>
    <row r="1720" spans="1:4" ht="15">
      <c r="A1720" s="301"/>
      <c r="B1720" s="301"/>
      <c r="C1720" s="301"/>
      <c r="D1720" s="301"/>
    </row>
    <row r="1721" spans="1:4" ht="15">
      <c r="A1721" s="301"/>
      <c r="B1721" s="301"/>
      <c r="C1721" s="301"/>
      <c r="D1721" s="301"/>
    </row>
    <row r="1722" spans="1:4" ht="15">
      <c r="A1722" s="301"/>
      <c r="B1722" s="301"/>
      <c r="C1722" s="301"/>
      <c r="D1722" s="301"/>
    </row>
    <row r="1723" spans="1:4" ht="15">
      <c r="A1723" s="301"/>
      <c r="B1723" s="301"/>
      <c r="C1723" s="301"/>
      <c r="D1723" s="301"/>
    </row>
    <row r="1724" spans="1:4" ht="15">
      <c r="A1724" s="301"/>
      <c r="B1724" s="301"/>
      <c r="C1724" s="301"/>
      <c r="D1724" s="301"/>
    </row>
    <row r="1725" spans="1:4" ht="15">
      <c r="A1725" s="301"/>
      <c r="B1725" s="301"/>
      <c r="C1725" s="301"/>
      <c r="D1725" s="301"/>
    </row>
    <row r="1726" spans="1:4" ht="15">
      <c r="A1726" s="301"/>
      <c r="B1726" s="301"/>
      <c r="C1726" s="301"/>
      <c r="D1726" s="301"/>
    </row>
    <row r="1727" spans="1:4" ht="15">
      <c r="A1727" s="301"/>
      <c r="B1727" s="301"/>
      <c r="C1727" s="301"/>
      <c r="D1727" s="301"/>
    </row>
    <row r="1728" spans="1:4" ht="15">
      <c r="A1728" s="301"/>
      <c r="B1728" s="301"/>
      <c r="C1728" s="301"/>
      <c r="D1728" s="301"/>
    </row>
    <row r="1729" spans="1:4" ht="15">
      <c r="A1729" s="301"/>
      <c r="B1729" s="301"/>
      <c r="C1729" s="301"/>
      <c r="D1729" s="301"/>
    </row>
    <row r="1730" spans="1:4" ht="15">
      <c r="A1730" s="301"/>
      <c r="B1730" s="301"/>
      <c r="C1730" s="301"/>
      <c r="D1730" s="301"/>
    </row>
    <row r="1731" spans="1:4" ht="15">
      <c r="A1731" s="301"/>
      <c r="B1731" s="301"/>
      <c r="C1731" s="301"/>
      <c r="D1731" s="301"/>
    </row>
    <row r="1732" spans="1:4" ht="15">
      <c r="A1732" s="301"/>
      <c r="B1732" s="301"/>
      <c r="C1732" s="301"/>
      <c r="D1732" s="301"/>
    </row>
    <row r="1733" spans="1:4" ht="15">
      <c r="A1733" s="301"/>
      <c r="B1733" s="301"/>
      <c r="C1733" s="301"/>
      <c r="D1733" s="301"/>
    </row>
    <row r="1734" spans="1:4" ht="15">
      <c r="A1734" s="301"/>
      <c r="B1734" s="301"/>
      <c r="C1734" s="301"/>
      <c r="D1734" s="301"/>
    </row>
    <row r="1735" spans="1:4" ht="15">
      <c r="A1735" s="301"/>
      <c r="B1735" s="301"/>
      <c r="C1735" s="301"/>
      <c r="D1735" s="301"/>
    </row>
    <row r="1736" spans="1:4" ht="15">
      <c r="A1736" s="301"/>
      <c r="B1736" s="301"/>
      <c r="C1736" s="301"/>
      <c r="D1736" s="301"/>
    </row>
    <row r="1737" spans="1:4" ht="15">
      <c r="A1737" s="301"/>
      <c r="B1737" s="301"/>
      <c r="C1737" s="301"/>
      <c r="D1737" s="301"/>
    </row>
    <row r="1738" spans="1:4" ht="15">
      <c r="A1738" s="301"/>
      <c r="B1738" s="301"/>
      <c r="C1738" s="301"/>
      <c r="D1738" s="301"/>
    </row>
    <row r="1739" spans="1:4" ht="15">
      <c r="A1739" s="301"/>
      <c r="B1739" s="301"/>
      <c r="C1739" s="301"/>
      <c r="D1739" s="301"/>
    </row>
    <row r="1740" spans="1:4" ht="15">
      <c r="A1740" s="301"/>
      <c r="B1740" s="301"/>
      <c r="C1740" s="301"/>
      <c r="D1740" s="301"/>
    </row>
    <row r="1741" spans="1:4" ht="15">
      <c r="A1741" s="301"/>
      <c r="B1741" s="301"/>
      <c r="C1741" s="301"/>
      <c r="D1741" s="301"/>
    </row>
    <row r="1742" spans="1:4" ht="15">
      <c r="A1742" s="301"/>
      <c r="B1742" s="301"/>
      <c r="C1742" s="301"/>
      <c r="D1742" s="301"/>
    </row>
    <row r="1743" spans="1:4" ht="15">
      <c r="A1743" s="301"/>
      <c r="B1743" s="301"/>
      <c r="C1743" s="301"/>
      <c r="D1743" s="301"/>
    </row>
    <row r="1744" spans="1:4" ht="15">
      <c r="A1744" s="301"/>
      <c r="B1744" s="301"/>
      <c r="C1744" s="301"/>
      <c r="D1744" s="301"/>
    </row>
    <row r="1745" spans="1:4" ht="15">
      <c r="A1745" s="301"/>
      <c r="B1745" s="301"/>
      <c r="C1745" s="301"/>
      <c r="D1745" s="301"/>
    </row>
    <row r="1746" spans="1:4" ht="15">
      <c r="A1746" s="301"/>
      <c r="B1746" s="301"/>
      <c r="C1746" s="301"/>
      <c r="D1746" s="301"/>
    </row>
    <row r="1747" spans="1:4" ht="15">
      <c r="A1747" s="301"/>
      <c r="B1747" s="301"/>
      <c r="C1747" s="301"/>
      <c r="D1747" s="301"/>
    </row>
    <row r="1748" spans="1:4" ht="15">
      <c r="A1748" s="301"/>
      <c r="B1748" s="301"/>
      <c r="C1748" s="301"/>
      <c r="D1748" s="301"/>
    </row>
    <row r="1749" spans="1:4" ht="15">
      <c r="A1749" s="301"/>
      <c r="B1749" s="301"/>
      <c r="C1749" s="301"/>
      <c r="D1749" s="301"/>
    </row>
    <row r="1750" spans="1:4" ht="15">
      <c r="A1750" s="301"/>
      <c r="B1750" s="301"/>
      <c r="C1750" s="301"/>
      <c r="D1750" s="301"/>
    </row>
    <row r="1751" spans="1:4" ht="15">
      <c r="A1751" s="301"/>
      <c r="B1751" s="301"/>
      <c r="C1751" s="301"/>
      <c r="D1751" s="301"/>
    </row>
    <row r="1752" spans="1:4" ht="15">
      <c r="A1752" s="301"/>
      <c r="B1752" s="301"/>
      <c r="C1752" s="301"/>
      <c r="D1752" s="301"/>
    </row>
    <row r="1753" spans="1:4" ht="15">
      <c r="A1753" s="301"/>
      <c r="B1753" s="301"/>
      <c r="C1753" s="301"/>
      <c r="D1753" s="301"/>
    </row>
    <row r="1754" spans="1:4" ht="15">
      <c r="A1754" s="301"/>
      <c r="B1754" s="301"/>
      <c r="C1754" s="301"/>
      <c r="D1754" s="301"/>
    </row>
    <row r="1755" spans="1:4" ht="15">
      <c r="A1755" s="301"/>
      <c r="B1755" s="301"/>
      <c r="C1755" s="301"/>
      <c r="D1755" s="301"/>
    </row>
    <row r="1756" spans="1:4" ht="15">
      <c r="A1756" s="305"/>
      <c r="B1756"/>
      <c r="C1756"/>
      <c r="D1756"/>
    </row>
    <row r="1757" spans="1:4" ht="14.25">
      <c r="A1757" s="306"/>
      <c r="B1757"/>
      <c r="C1757"/>
      <c r="D1757"/>
    </row>
    <row r="1758" spans="1:4" ht="15.75">
      <c r="A1758" s="304"/>
      <c r="B1758"/>
      <c r="C1758"/>
      <c r="D1758"/>
    </row>
    <row r="1759" spans="1:4" ht="15">
      <c r="A1759" s="307"/>
      <c r="B1759" s="307"/>
      <c r="C1759" s="307"/>
      <c r="D1759" s="307"/>
    </row>
    <row r="1760" spans="1:4" ht="15.75">
      <c r="A1760" s="304"/>
      <c r="B1760" s="304"/>
      <c r="C1760"/>
      <c r="D1760"/>
    </row>
    <row r="1761" spans="1:4" ht="15">
      <c r="A1761" s="301"/>
      <c r="B1761" s="301"/>
      <c r="C1761" s="301"/>
      <c r="D1761" s="301"/>
    </row>
    <row r="1762" spans="1:4" ht="15">
      <c r="A1762" s="301"/>
      <c r="B1762" s="301"/>
      <c r="C1762" s="301"/>
      <c r="D1762" s="301"/>
    </row>
    <row r="1763" spans="1:4" ht="15">
      <c r="A1763" s="301"/>
      <c r="B1763" s="301"/>
      <c r="C1763" s="301"/>
      <c r="D1763" s="301"/>
    </row>
    <row r="1764" spans="1:4" ht="15">
      <c r="A1764" s="301"/>
      <c r="B1764" s="301"/>
      <c r="C1764" s="301"/>
      <c r="D1764" s="301"/>
    </row>
    <row r="1765" spans="1:4" ht="15">
      <c r="A1765" s="301"/>
      <c r="B1765" s="301"/>
      <c r="C1765" s="301"/>
      <c r="D1765" s="301"/>
    </row>
    <row r="1766" spans="1:4" ht="15">
      <c r="A1766" s="301"/>
      <c r="B1766" s="301"/>
      <c r="C1766" s="301"/>
      <c r="D1766" s="301"/>
    </row>
    <row r="1767" spans="1:4" ht="15">
      <c r="A1767" s="301"/>
      <c r="B1767" s="301"/>
      <c r="C1767" s="301"/>
      <c r="D1767" s="301"/>
    </row>
    <row r="1768" spans="1:4" ht="15">
      <c r="A1768" s="301"/>
      <c r="B1768" s="301"/>
      <c r="C1768" s="301"/>
      <c r="D1768" s="301"/>
    </row>
    <row r="1769" spans="1:4" ht="15">
      <c r="A1769" s="301"/>
      <c r="B1769" s="301"/>
      <c r="C1769" s="301"/>
      <c r="D1769" s="301"/>
    </row>
    <row r="1770" spans="1:4" ht="15">
      <c r="A1770" s="301"/>
      <c r="B1770" s="301"/>
      <c r="C1770" s="301"/>
      <c r="D1770" s="301"/>
    </row>
    <row r="1771" spans="1:4" ht="15">
      <c r="A1771" s="301"/>
      <c r="B1771" s="301"/>
      <c r="C1771" s="301"/>
      <c r="D1771" s="301"/>
    </row>
    <row r="1772" spans="1:4" ht="15">
      <c r="A1772" s="301"/>
      <c r="B1772" s="301"/>
      <c r="C1772" s="301"/>
      <c r="D1772" s="301"/>
    </row>
    <row r="1773" spans="1:4" ht="15">
      <c r="A1773" s="301"/>
      <c r="B1773" s="301"/>
      <c r="C1773" s="301"/>
      <c r="D1773" s="301"/>
    </row>
    <row r="1774" spans="1:4" ht="15">
      <c r="A1774" s="301"/>
      <c r="B1774" s="301"/>
      <c r="C1774" s="301"/>
      <c r="D1774" s="301"/>
    </row>
    <row r="1775" spans="1:4" ht="15">
      <c r="A1775" s="301"/>
      <c r="B1775" s="301"/>
      <c r="C1775" s="301"/>
      <c r="D1775" s="301"/>
    </row>
    <row r="1776" spans="1:4" ht="15">
      <c r="A1776" s="301"/>
      <c r="B1776" s="301"/>
      <c r="C1776" s="301"/>
      <c r="D1776" s="301"/>
    </row>
    <row r="1777" spans="1:4" ht="15">
      <c r="A1777" s="301"/>
      <c r="B1777" s="301"/>
      <c r="C1777" s="301"/>
      <c r="D1777" s="301"/>
    </row>
    <row r="1778" spans="1:4" ht="15">
      <c r="A1778" s="301"/>
      <c r="B1778" s="301"/>
      <c r="C1778" s="301"/>
      <c r="D1778" s="301"/>
    </row>
    <row r="1779" spans="1:4" ht="15">
      <c r="A1779" s="301"/>
      <c r="B1779" s="301"/>
      <c r="C1779" s="301"/>
      <c r="D1779" s="301"/>
    </row>
    <row r="1780" spans="1:4" ht="15">
      <c r="A1780" s="301"/>
      <c r="B1780" s="301"/>
      <c r="C1780" s="301"/>
      <c r="D1780" s="301"/>
    </row>
    <row r="1781" spans="1:4" ht="15">
      <c r="A1781" s="301"/>
      <c r="B1781" s="301"/>
      <c r="C1781" s="301"/>
      <c r="D1781" s="301"/>
    </row>
    <row r="1782" spans="1:4" ht="15">
      <c r="A1782" s="301"/>
      <c r="B1782" s="301"/>
      <c r="C1782" s="301"/>
      <c r="D1782" s="301"/>
    </row>
    <row r="1783" spans="1:4" ht="15">
      <c r="A1783" s="301"/>
      <c r="B1783" s="301"/>
      <c r="C1783" s="301"/>
      <c r="D1783" s="301"/>
    </row>
    <row r="1784" spans="1:4" ht="15">
      <c r="A1784" s="301"/>
      <c r="B1784" s="301"/>
      <c r="C1784" s="301"/>
      <c r="D1784" s="301"/>
    </row>
    <row r="1785" spans="1:4" ht="15">
      <c r="A1785" s="301"/>
      <c r="B1785" s="301"/>
      <c r="C1785" s="301"/>
      <c r="D1785" s="301"/>
    </row>
    <row r="1786" spans="1:4" ht="15">
      <c r="A1786" s="301"/>
      <c r="B1786" s="301"/>
      <c r="C1786" s="301"/>
      <c r="D1786" s="301"/>
    </row>
    <row r="1787" spans="1:4" ht="15">
      <c r="A1787" s="301"/>
      <c r="B1787" s="301"/>
      <c r="C1787" s="301"/>
      <c r="D1787" s="301"/>
    </row>
    <row r="1788" spans="1:4" ht="15">
      <c r="A1788" s="301"/>
      <c r="B1788" s="301"/>
      <c r="C1788" s="301"/>
      <c r="D1788" s="301"/>
    </row>
    <row r="1789" spans="1:4" ht="15">
      <c r="A1789" s="301"/>
      <c r="B1789" s="301"/>
      <c r="C1789" s="301"/>
      <c r="D1789" s="301"/>
    </row>
    <row r="1790" spans="1:4" ht="15">
      <c r="A1790" s="301"/>
      <c r="B1790" s="301"/>
      <c r="C1790" s="301"/>
      <c r="D1790" s="301"/>
    </row>
    <row r="1791" spans="1:4" ht="15">
      <c r="A1791" s="301"/>
      <c r="B1791" s="301"/>
      <c r="C1791" s="301"/>
      <c r="D1791" s="301"/>
    </row>
    <row r="1792" spans="1:4" ht="15">
      <c r="A1792" s="301"/>
      <c r="B1792" s="301"/>
      <c r="C1792" s="301"/>
      <c r="D1792" s="301"/>
    </row>
    <row r="1793" spans="1:4" ht="15">
      <c r="A1793" s="301"/>
      <c r="B1793" s="301"/>
      <c r="C1793" s="301"/>
      <c r="D1793" s="301"/>
    </row>
    <row r="1794" spans="1:4" ht="15">
      <c r="A1794" s="301"/>
      <c r="B1794" s="301"/>
      <c r="C1794" s="301"/>
      <c r="D1794" s="301"/>
    </row>
    <row r="1795" spans="1:4" ht="15">
      <c r="A1795" s="301"/>
      <c r="B1795" s="301"/>
      <c r="C1795" s="301"/>
      <c r="D1795" s="301"/>
    </row>
    <row r="1796" spans="1:4" ht="15">
      <c r="A1796" s="301"/>
      <c r="B1796" s="301"/>
      <c r="C1796" s="301"/>
      <c r="D1796" s="301"/>
    </row>
    <row r="1797" spans="1:4" ht="15">
      <c r="A1797" s="301"/>
      <c r="B1797" s="301"/>
      <c r="C1797" s="301"/>
      <c r="D1797" s="301"/>
    </row>
    <row r="1798" spans="1:4" ht="15">
      <c r="A1798" s="301"/>
      <c r="B1798" s="301"/>
      <c r="C1798" s="301"/>
      <c r="D1798" s="301"/>
    </row>
    <row r="1799" spans="1:4" ht="15">
      <c r="A1799" s="301"/>
      <c r="B1799" s="301"/>
      <c r="C1799" s="301"/>
      <c r="D1799" s="301"/>
    </row>
    <row r="1800" spans="1:4" ht="15">
      <c r="A1800" s="301"/>
      <c r="B1800" s="301"/>
      <c r="C1800" s="301"/>
      <c r="D1800" s="301"/>
    </row>
    <row r="1801" spans="1:4" ht="15">
      <c r="A1801" s="301"/>
      <c r="B1801" s="301"/>
      <c r="C1801" s="301"/>
      <c r="D1801" s="301"/>
    </row>
    <row r="1802" spans="1:4" ht="15">
      <c r="A1802" s="301"/>
      <c r="B1802" s="301"/>
      <c r="C1802" s="301"/>
      <c r="D1802" s="301"/>
    </row>
    <row r="1803" spans="1:4" ht="15">
      <c r="A1803" s="301"/>
      <c r="B1803" s="301"/>
      <c r="C1803" s="301"/>
      <c r="D1803" s="301"/>
    </row>
    <row r="1804" spans="1:4" ht="15">
      <c r="A1804" s="301"/>
      <c r="B1804" s="301"/>
      <c r="C1804" s="301"/>
      <c r="D1804" s="301"/>
    </row>
    <row r="1805" spans="1:4" ht="15">
      <c r="A1805" s="301"/>
      <c r="B1805" s="301"/>
      <c r="C1805" s="301"/>
      <c r="D1805" s="301"/>
    </row>
    <row r="1806" spans="1:4" ht="15">
      <c r="A1806" s="301"/>
      <c r="B1806" s="301"/>
      <c r="C1806" s="301"/>
      <c r="D1806" s="301"/>
    </row>
    <row r="1807" spans="1:4" ht="15">
      <c r="A1807" s="301"/>
      <c r="B1807" s="301"/>
      <c r="C1807" s="301"/>
      <c r="D1807" s="301"/>
    </row>
    <row r="1808" spans="1:4" ht="15">
      <c r="A1808" s="301"/>
      <c r="B1808" s="301"/>
      <c r="C1808" s="301"/>
      <c r="D1808" s="301"/>
    </row>
    <row r="1809" spans="1:4" ht="15">
      <c r="A1809" s="301"/>
      <c r="B1809" s="301"/>
      <c r="C1809" s="301"/>
      <c r="D1809" s="301"/>
    </row>
    <row r="1810" spans="1:4" ht="15">
      <c r="A1810" s="301"/>
      <c r="B1810" s="301"/>
      <c r="C1810" s="301"/>
      <c r="D1810" s="301"/>
    </row>
    <row r="1811" spans="1:4" ht="15">
      <c r="A1811" s="301"/>
      <c r="B1811" s="301"/>
      <c r="C1811" s="301"/>
      <c r="D1811" s="301"/>
    </row>
    <row r="1812" spans="1:4" ht="15">
      <c r="A1812" s="303"/>
      <c r="B1812"/>
      <c r="C1812"/>
      <c r="D1812"/>
    </row>
    <row r="1813" spans="1:4" ht="15">
      <c r="A1813" s="305"/>
      <c r="B1813"/>
      <c r="C1813"/>
      <c r="D1813"/>
    </row>
    <row r="1814" spans="1:4" ht="14.25">
      <c r="A1814" s="306"/>
      <c r="B1814"/>
      <c r="C1814"/>
      <c r="D1814"/>
    </row>
    <row r="1815" spans="1:4" ht="15.75">
      <c r="A1815" s="304"/>
      <c r="B1815"/>
      <c r="C1815"/>
      <c r="D1815"/>
    </row>
    <row r="1816" spans="1:4" ht="15">
      <c r="A1816" s="307"/>
      <c r="B1816" s="307"/>
      <c r="C1816" s="307"/>
      <c r="D1816" s="307"/>
    </row>
    <row r="1817" spans="1:4" ht="15.75">
      <c r="A1817" s="304"/>
      <c r="B1817" s="304"/>
      <c r="C1817"/>
      <c r="D1817"/>
    </row>
    <row r="1818" spans="1:4" ht="15">
      <c r="A1818" s="301"/>
      <c r="B1818" s="301"/>
      <c r="C1818" s="301"/>
      <c r="D1818" s="301"/>
    </row>
    <row r="1819" spans="1:4" ht="15">
      <c r="A1819" s="301"/>
      <c r="B1819" s="301"/>
      <c r="C1819" s="301"/>
      <c r="D1819" s="301"/>
    </row>
    <row r="1820" spans="1:4" ht="15">
      <c r="A1820" s="301"/>
      <c r="B1820" s="301"/>
      <c r="C1820" s="301"/>
      <c r="D1820" s="301"/>
    </row>
    <row r="1821" spans="1:4" ht="15">
      <c r="A1821" s="301"/>
      <c r="B1821" s="301"/>
      <c r="C1821" s="301"/>
      <c r="D1821" s="301"/>
    </row>
    <row r="1822" spans="1:4" ht="15">
      <c r="A1822" s="301"/>
      <c r="B1822" s="301"/>
      <c r="C1822" s="301"/>
      <c r="D1822" s="301"/>
    </row>
    <row r="1823" spans="1:4" ht="15">
      <c r="A1823" s="301"/>
      <c r="B1823" s="301"/>
      <c r="C1823" s="301"/>
      <c r="D1823" s="301"/>
    </row>
    <row r="1824" spans="1:4" ht="15">
      <c r="A1824" s="301"/>
      <c r="B1824" s="301"/>
      <c r="C1824" s="301"/>
      <c r="D1824" s="301"/>
    </row>
    <row r="1825" spans="1:4" ht="15">
      <c r="A1825" s="301"/>
      <c r="B1825" s="301"/>
      <c r="C1825" s="301"/>
      <c r="D1825" s="301"/>
    </row>
    <row r="1826" spans="1:4" ht="15">
      <c r="A1826" s="301"/>
      <c r="B1826" s="301"/>
      <c r="C1826" s="301"/>
      <c r="D1826" s="301"/>
    </row>
    <row r="1827" spans="1:4" ht="15">
      <c r="A1827" s="301"/>
      <c r="B1827" s="301"/>
      <c r="C1827" s="301"/>
      <c r="D1827" s="301"/>
    </row>
    <row r="1828" spans="1:4" ht="15">
      <c r="A1828" s="301"/>
      <c r="B1828" s="301"/>
      <c r="C1828" s="301"/>
      <c r="D1828" s="301"/>
    </row>
    <row r="1829" spans="1:4" ht="15">
      <c r="A1829" s="301"/>
      <c r="B1829" s="301"/>
      <c r="C1829" s="301"/>
      <c r="D1829" s="301"/>
    </row>
    <row r="1830" spans="1:4" ht="15">
      <c r="A1830" s="301"/>
      <c r="B1830" s="301"/>
      <c r="C1830" s="301"/>
      <c r="D1830" s="301"/>
    </row>
    <row r="1831" spans="1:4" ht="15">
      <c r="A1831" s="301"/>
      <c r="B1831" s="301"/>
      <c r="C1831" s="301"/>
      <c r="D1831" s="301"/>
    </row>
    <row r="1832" spans="1:4" ht="15">
      <c r="A1832" s="301"/>
      <c r="B1832" s="301"/>
      <c r="C1832" s="301"/>
      <c r="D1832" s="301"/>
    </row>
    <row r="1833" spans="1:4" ht="15">
      <c r="A1833" s="301"/>
      <c r="B1833" s="301"/>
      <c r="C1833" s="301"/>
      <c r="D1833" s="301"/>
    </row>
    <row r="1834" spans="1:4" ht="15">
      <c r="A1834" s="301"/>
      <c r="B1834" s="301"/>
      <c r="C1834" s="301"/>
      <c r="D1834" s="301"/>
    </row>
    <row r="1835" spans="1:4" ht="15">
      <c r="A1835" s="301"/>
      <c r="B1835" s="301"/>
      <c r="C1835" s="301"/>
      <c r="D1835" s="301"/>
    </row>
    <row r="1836" spans="1:4" ht="15">
      <c r="A1836" s="301"/>
      <c r="B1836" s="301"/>
      <c r="C1836" s="301"/>
      <c r="D1836" s="301"/>
    </row>
    <row r="1837" spans="1:4" ht="15">
      <c r="A1837" s="301"/>
      <c r="B1837" s="301"/>
      <c r="C1837" s="301"/>
      <c r="D1837" s="301"/>
    </row>
    <row r="1838" spans="1:4" ht="15">
      <c r="A1838" s="301"/>
      <c r="B1838" s="301"/>
      <c r="C1838" s="301"/>
      <c r="D1838" s="301"/>
    </row>
    <row r="1839" spans="1:4" ht="15">
      <c r="A1839" s="301"/>
      <c r="B1839" s="301"/>
      <c r="C1839" s="301"/>
      <c r="D1839" s="301"/>
    </row>
    <row r="1840" spans="1:4" ht="15">
      <c r="A1840" s="301"/>
      <c r="B1840" s="301"/>
      <c r="C1840" s="301"/>
      <c r="D1840" s="301"/>
    </row>
    <row r="1841" spans="1:4" ht="15">
      <c r="A1841" s="301"/>
      <c r="B1841" s="301"/>
      <c r="C1841" s="301"/>
      <c r="D1841" s="301"/>
    </row>
    <row r="1842" spans="1:4" ht="15">
      <c r="A1842" s="301"/>
      <c r="B1842" s="301"/>
      <c r="C1842" s="301"/>
      <c r="D1842" s="301"/>
    </row>
    <row r="1843" spans="1:4" ht="15">
      <c r="A1843" s="301"/>
      <c r="B1843" s="301"/>
      <c r="C1843" s="301"/>
      <c r="D1843" s="301"/>
    </row>
    <row r="1844" spans="1:4" ht="15">
      <c r="A1844" s="301"/>
      <c r="B1844" s="301"/>
      <c r="C1844" s="301"/>
      <c r="D1844" s="301"/>
    </row>
    <row r="1845" spans="1:4" ht="15">
      <c r="A1845" s="301"/>
      <c r="B1845" s="301"/>
      <c r="C1845" s="301"/>
      <c r="D1845" s="301"/>
    </row>
    <row r="1846" spans="1:4" ht="15">
      <c r="A1846" s="301"/>
      <c r="B1846" s="301"/>
      <c r="C1846" s="301"/>
      <c r="D1846" s="301"/>
    </row>
    <row r="1847" spans="1:4" ht="15">
      <c r="A1847" s="301"/>
      <c r="B1847" s="301"/>
      <c r="C1847" s="301"/>
      <c r="D1847" s="301"/>
    </row>
    <row r="1848" spans="1:4" ht="15">
      <c r="A1848" s="301"/>
      <c r="B1848" s="301"/>
      <c r="C1848" s="301"/>
      <c r="D1848" s="301"/>
    </row>
    <row r="1849" spans="1:4" ht="15">
      <c r="A1849" s="301"/>
      <c r="B1849" s="301"/>
      <c r="C1849" s="301"/>
      <c r="D1849" s="301"/>
    </row>
    <row r="1850" spans="1:4" ht="15">
      <c r="A1850" s="301"/>
      <c r="B1850" s="301"/>
      <c r="C1850" s="301"/>
      <c r="D1850" s="301"/>
    </row>
    <row r="1851" spans="1:4" ht="15">
      <c r="A1851" s="301"/>
      <c r="B1851" s="301"/>
      <c r="C1851" s="301"/>
      <c r="D1851" s="301"/>
    </row>
    <row r="1852" spans="1:4" ht="15">
      <c r="A1852" s="301"/>
      <c r="B1852" s="301"/>
      <c r="C1852" s="301"/>
      <c r="D1852" s="301"/>
    </row>
    <row r="1853" spans="1:4" ht="15">
      <c r="A1853" s="301"/>
      <c r="B1853" s="301"/>
      <c r="C1853" s="301"/>
      <c r="D1853" s="301"/>
    </row>
    <row r="1854" spans="1:4" ht="15">
      <c r="A1854" s="301"/>
      <c r="B1854" s="301"/>
      <c r="C1854" s="301"/>
      <c r="D1854" s="301"/>
    </row>
    <row r="1855" spans="1:4" ht="15">
      <c r="A1855" s="301"/>
      <c r="B1855" s="301"/>
      <c r="C1855" s="301"/>
      <c r="D1855" s="301"/>
    </row>
    <row r="1856" spans="1:4" ht="15">
      <c r="A1856" s="301"/>
      <c r="B1856" s="301"/>
      <c r="C1856" s="301"/>
      <c r="D1856" s="301"/>
    </row>
    <row r="1857" spans="1:4" ht="15">
      <c r="A1857" s="301"/>
      <c r="B1857" s="301"/>
      <c r="C1857" s="301"/>
      <c r="D1857" s="301"/>
    </row>
    <row r="1858" spans="1:4" ht="15">
      <c r="A1858" s="301"/>
      <c r="B1858" s="301"/>
      <c r="C1858" s="301"/>
      <c r="D1858" s="301"/>
    </row>
    <row r="1859" spans="1:4" ht="15">
      <c r="A1859" s="301"/>
      <c r="B1859" s="301"/>
      <c r="C1859" s="301"/>
      <c r="D1859" s="301"/>
    </row>
    <row r="1860" spans="1:4" ht="15">
      <c r="A1860" s="301"/>
      <c r="B1860" s="301"/>
      <c r="C1860" s="301"/>
      <c r="D1860" s="301"/>
    </row>
    <row r="1861" spans="1:4" ht="15">
      <c r="A1861" s="301"/>
      <c r="B1861" s="301"/>
      <c r="C1861" s="301"/>
      <c r="D1861" s="301"/>
    </row>
    <row r="1862" spans="1:4" ht="15">
      <c r="A1862" s="301"/>
      <c r="B1862" s="301"/>
      <c r="C1862" s="301"/>
      <c r="D1862" s="301"/>
    </row>
    <row r="1863" spans="1:4" ht="15">
      <c r="A1863" s="301"/>
      <c r="B1863" s="301"/>
      <c r="C1863" s="301"/>
      <c r="D1863" s="301"/>
    </row>
    <row r="1864" spans="1:4" ht="15">
      <c r="A1864" s="301"/>
      <c r="B1864" s="301"/>
      <c r="C1864" s="301"/>
      <c r="D1864" s="301"/>
    </row>
    <row r="1865" spans="1:4" ht="15">
      <c r="A1865" s="301"/>
      <c r="B1865" s="301"/>
      <c r="C1865" s="301"/>
      <c r="D1865" s="301"/>
    </row>
    <row r="1866" spans="1:4" ht="15">
      <c r="A1866" s="301"/>
      <c r="B1866" s="301"/>
      <c r="C1866" s="301"/>
      <c r="D1866" s="301"/>
    </row>
    <row r="1867" spans="1:4" ht="15">
      <c r="A1867" s="301"/>
      <c r="B1867" s="301"/>
      <c r="C1867" s="301"/>
      <c r="D1867" s="301"/>
    </row>
    <row r="1868" spans="1:4" ht="15">
      <c r="A1868" s="301"/>
      <c r="B1868" s="301"/>
      <c r="C1868" s="301"/>
      <c r="D1868" s="301"/>
    </row>
    <row r="1869" spans="1:4" ht="15">
      <c r="A1869" s="301"/>
      <c r="B1869" s="301"/>
      <c r="C1869" s="301"/>
      <c r="D1869" s="301"/>
    </row>
    <row r="1870" spans="1:4" ht="15">
      <c r="A1870" s="305"/>
      <c r="B1870"/>
      <c r="C1870"/>
      <c r="D1870"/>
    </row>
    <row r="1871" spans="1:4" ht="14.25">
      <c r="A1871" s="306"/>
      <c r="B1871"/>
      <c r="C1871"/>
      <c r="D1871"/>
    </row>
    <row r="1872" spans="1:4" ht="15.75">
      <c r="A1872" s="304"/>
      <c r="B1872"/>
      <c r="C1872"/>
      <c r="D1872"/>
    </row>
    <row r="1873" spans="1:4" ht="15">
      <c r="A1873" s="307"/>
      <c r="B1873" s="307"/>
      <c r="C1873" s="307"/>
      <c r="D1873" s="307"/>
    </row>
    <row r="1874" spans="1:4" ht="15.75">
      <c r="A1874" s="304"/>
      <c r="B1874" s="304"/>
      <c r="C1874"/>
      <c r="D1874"/>
    </row>
    <row r="1875" spans="1:4" ht="15">
      <c r="A1875" s="301"/>
      <c r="B1875" s="301"/>
      <c r="C1875" s="301"/>
      <c r="D1875" s="301"/>
    </row>
    <row r="1876" spans="1:4" ht="15">
      <c r="A1876" s="301"/>
      <c r="B1876" s="301"/>
      <c r="C1876" s="301"/>
      <c r="D1876" s="301"/>
    </row>
    <row r="1877" spans="1:4" ht="15">
      <c r="A1877" s="301"/>
      <c r="B1877" s="301"/>
      <c r="C1877" s="301"/>
      <c r="D1877" s="301"/>
    </row>
    <row r="1878" spans="1:4" ht="15">
      <c r="A1878" s="301"/>
      <c r="B1878" s="301"/>
      <c r="C1878" s="301"/>
      <c r="D1878" s="301"/>
    </row>
    <row r="1879" spans="1:4" ht="15">
      <c r="A1879" s="301"/>
      <c r="B1879" s="301"/>
      <c r="C1879" s="301"/>
      <c r="D1879" s="301"/>
    </row>
    <row r="1880" spans="1:4" ht="15">
      <c r="A1880" s="301"/>
      <c r="B1880" s="301"/>
      <c r="C1880" s="301"/>
      <c r="D1880" s="301"/>
    </row>
    <row r="1881" spans="1:4" ht="15">
      <c r="A1881" s="301"/>
      <c r="B1881" s="301"/>
      <c r="C1881" s="301"/>
      <c r="D1881" s="301"/>
    </row>
    <row r="1882" spans="1:4" ht="15">
      <c r="A1882" s="301"/>
      <c r="B1882" s="301"/>
      <c r="C1882" s="301"/>
      <c r="D1882" s="301"/>
    </row>
    <row r="1883" spans="1:4" ht="15">
      <c r="A1883" s="301"/>
      <c r="B1883" s="301"/>
      <c r="C1883" s="301"/>
      <c r="D1883" s="301"/>
    </row>
    <row r="1884" spans="1:4" ht="15">
      <c r="A1884" s="301"/>
      <c r="B1884" s="301"/>
      <c r="C1884" s="301"/>
      <c r="D1884" s="301"/>
    </row>
    <row r="1885" spans="1:4" ht="15">
      <c r="A1885" s="301"/>
      <c r="B1885" s="301"/>
      <c r="C1885" s="301"/>
      <c r="D1885" s="301"/>
    </row>
    <row r="1886" spans="1:4" ht="15">
      <c r="A1886" s="301"/>
      <c r="B1886" s="301"/>
      <c r="C1886" s="301"/>
      <c r="D1886" s="301"/>
    </row>
    <row r="1887" spans="1:4" ht="15">
      <c r="A1887" s="301"/>
      <c r="B1887" s="301"/>
      <c r="C1887" s="301"/>
      <c r="D1887" s="301"/>
    </row>
    <row r="1888" spans="1:4" ht="15">
      <c r="A1888" s="301"/>
      <c r="B1888" s="301"/>
      <c r="C1888" s="301"/>
      <c r="D1888" s="301"/>
    </row>
    <row r="1889" spans="1:4" ht="15">
      <c r="A1889" s="301"/>
      <c r="B1889" s="301"/>
      <c r="C1889" s="301"/>
      <c r="D1889" s="301"/>
    </row>
    <row r="1890" spans="1:4" ht="15">
      <c r="A1890" s="301"/>
      <c r="B1890" s="301"/>
      <c r="C1890" s="301"/>
      <c r="D1890" s="301"/>
    </row>
    <row r="1891" spans="1:4" ht="15">
      <c r="A1891" s="301"/>
      <c r="B1891" s="301"/>
      <c r="C1891" s="301"/>
      <c r="D1891" s="301"/>
    </row>
    <row r="1892" spans="1:4" ht="15">
      <c r="A1892" s="301"/>
      <c r="B1892" s="301"/>
      <c r="C1892" s="301"/>
      <c r="D1892" s="301"/>
    </row>
    <row r="1893" spans="1:4" ht="15">
      <c r="A1893" s="301"/>
      <c r="B1893" s="301"/>
      <c r="C1893" s="301"/>
      <c r="D1893" s="301"/>
    </row>
    <row r="1894" spans="1:4" ht="15">
      <c r="A1894" s="301"/>
      <c r="B1894" s="301"/>
      <c r="C1894" s="301"/>
      <c r="D1894" s="301"/>
    </row>
    <row r="1895" spans="1:4" ht="15">
      <c r="A1895" s="301"/>
      <c r="B1895" s="301"/>
      <c r="C1895" s="301"/>
      <c r="D1895" s="301"/>
    </row>
    <row r="1896" spans="1:4" ht="15">
      <c r="A1896" s="301"/>
      <c r="B1896" s="301"/>
      <c r="C1896" s="301"/>
      <c r="D1896" s="301"/>
    </row>
    <row r="1897" spans="1:4" ht="15">
      <c r="A1897" s="301"/>
      <c r="B1897" s="301"/>
      <c r="C1897" s="301"/>
      <c r="D1897" s="301"/>
    </row>
    <row r="1898" spans="1:4" ht="15">
      <c r="A1898" s="301"/>
      <c r="B1898" s="301"/>
      <c r="C1898" s="301"/>
      <c r="D1898" s="301"/>
    </row>
    <row r="1899" spans="1:4" ht="15">
      <c r="A1899" s="301"/>
      <c r="B1899" s="301"/>
      <c r="C1899" s="301"/>
      <c r="D1899" s="301"/>
    </row>
    <row r="1900" spans="1:4" ht="15">
      <c r="A1900" s="301"/>
      <c r="B1900" s="301"/>
      <c r="C1900" s="301"/>
      <c r="D1900" s="301"/>
    </row>
    <row r="1901" spans="1:4" ht="15">
      <c r="A1901" s="301"/>
      <c r="B1901" s="301"/>
      <c r="C1901" s="301"/>
      <c r="D1901" s="301"/>
    </row>
    <row r="1902" spans="1:4" ht="15">
      <c r="A1902" s="301"/>
      <c r="B1902" s="301"/>
      <c r="C1902" s="301"/>
      <c r="D1902" s="301"/>
    </row>
    <row r="1903" spans="1:4" ht="15">
      <c r="A1903" s="301"/>
      <c r="B1903" s="301"/>
      <c r="C1903" s="301"/>
      <c r="D1903" s="301"/>
    </row>
    <row r="1904" spans="1:4" ht="15">
      <c r="A1904" s="301"/>
      <c r="B1904" s="301"/>
      <c r="C1904" s="301"/>
      <c r="D1904" s="301"/>
    </row>
    <row r="1905" spans="1:4" ht="15">
      <c r="A1905" s="301"/>
      <c r="B1905" s="301"/>
      <c r="C1905" s="301"/>
      <c r="D1905" s="301"/>
    </row>
    <row r="1906" spans="1:4" ht="15">
      <c r="A1906" s="301"/>
      <c r="B1906" s="301"/>
      <c r="C1906" s="301"/>
      <c r="D1906" s="301"/>
    </row>
    <row r="1907" spans="1:4" ht="15">
      <c r="A1907" s="301"/>
      <c r="B1907" s="301"/>
      <c r="C1907" s="301"/>
      <c r="D1907" s="301"/>
    </row>
    <row r="1908" spans="1:4" ht="15">
      <c r="A1908" s="301"/>
      <c r="B1908" s="301"/>
      <c r="C1908" s="301"/>
      <c r="D1908" s="301"/>
    </row>
    <row r="1909" spans="1:4" ht="15">
      <c r="A1909" s="301"/>
      <c r="B1909" s="301"/>
      <c r="C1909" s="301"/>
      <c r="D1909" s="301"/>
    </row>
    <row r="1910" spans="1:4" ht="15">
      <c r="A1910" s="301"/>
      <c r="B1910" s="301"/>
      <c r="C1910" s="301"/>
      <c r="D1910" s="301"/>
    </row>
    <row r="1911" spans="1:4" ht="15">
      <c r="A1911" s="301"/>
      <c r="B1911" s="301"/>
      <c r="C1911" s="301"/>
      <c r="D1911" s="301"/>
    </row>
    <row r="1912" spans="1:4" ht="15">
      <c r="A1912" s="301"/>
      <c r="B1912" s="301"/>
      <c r="C1912" s="301"/>
      <c r="D1912" s="301"/>
    </row>
    <row r="1913" spans="1:4" ht="15">
      <c r="A1913" s="301"/>
      <c r="B1913" s="301"/>
      <c r="C1913" s="301"/>
      <c r="D1913" s="301"/>
    </row>
    <row r="1914" spans="1:4" ht="15">
      <c r="A1914" s="301"/>
      <c r="B1914" s="301"/>
      <c r="C1914" s="301"/>
      <c r="D1914" s="301"/>
    </row>
    <row r="1915" spans="1:4" ht="15">
      <c r="A1915" s="301"/>
      <c r="B1915" s="301"/>
      <c r="C1915" s="301"/>
      <c r="D1915" s="301"/>
    </row>
    <row r="1916" spans="1:4" ht="15">
      <c r="A1916" s="301"/>
      <c r="B1916" s="301"/>
      <c r="C1916" s="301"/>
      <c r="D1916" s="301"/>
    </row>
    <row r="1917" spans="1:4" ht="15">
      <c r="A1917" s="301"/>
      <c r="B1917" s="301"/>
      <c r="C1917" s="301"/>
      <c r="D1917" s="301"/>
    </row>
    <row r="1918" spans="1:4" ht="15">
      <c r="A1918" s="301"/>
      <c r="B1918" s="301"/>
      <c r="C1918" s="301"/>
      <c r="D1918" s="301"/>
    </row>
    <row r="1919" spans="1:4" ht="15">
      <c r="A1919" s="301"/>
      <c r="B1919" s="301"/>
      <c r="C1919" s="301"/>
      <c r="D1919" s="301"/>
    </row>
    <row r="1920" spans="1:4" ht="15">
      <c r="A1920" s="301"/>
      <c r="B1920" s="301"/>
      <c r="C1920" s="301"/>
      <c r="D1920" s="301"/>
    </row>
    <row r="1921" spans="1:4" ht="15">
      <c r="A1921" s="301"/>
      <c r="B1921" s="301"/>
      <c r="C1921" s="301"/>
      <c r="D1921" s="301"/>
    </row>
    <row r="1922" spans="1:4" ht="15">
      <c r="A1922" s="301"/>
      <c r="B1922" s="301"/>
      <c r="C1922" s="301"/>
      <c r="D1922" s="301"/>
    </row>
    <row r="1923" spans="1:4" ht="15">
      <c r="A1923" s="301"/>
      <c r="B1923" s="301"/>
      <c r="C1923" s="301"/>
      <c r="D1923" s="301"/>
    </row>
    <row r="1924" spans="1:4" ht="15">
      <c r="A1924" s="301"/>
      <c r="B1924" s="301"/>
      <c r="C1924" s="301"/>
      <c r="D1924" s="301"/>
    </row>
    <row r="1925" spans="1:4" ht="15">
      <c r="A1925" s="301"/>
      <c r="B1925" s="301"/>
      <c r="C1925" s="301"/>
      <c r="D1925" s="301"/>
    </row>
    <row r="1926" spans="1:4" ht="15">
      <c r="A1926" s="301"/>
      <c r="B1926" s="301"/>
      <c r="C1926" s="301"/>
      <c r="D1926" s="301"/>
    </row>
    <row r="1927" spans="1:4" ht="15">
      <c r="A1927" s="305"/>
      <c r="B1927"/>
      <c r="C1927"/>
      <c r="D1927"/>
    </row>
    <row r="1928" spans="1:4" ht="14.25">
      <c r="A1928" s="306"/>
      <c r="B1928"/>
      <c r="C1928"/>
      <c r="D1928"/>
    </row>
    <row r="1929" spans="1:4" ht="15.75">
      <c r="A1929" s="304"/>
      <c r="B1929"/>
      <c r="C1929"/>
      <c r="D1929"/>
    </row>
    <row r="1930" spans="1:4" ht="15">
      <c r="A1930" s="307"/>
      <c r="B1930" s="307"/>
      <c r="C1930" s="307"/>
      <c r="D1930" s="307"/>
    </row>
    <row r="1931" spans="1:4" ht="15.75">
      <c r="A1931" s="304"/>
      <c r="B1931" s="304"/>
      <c r="C1931"/>
      <c r="D1931"/>
    </row>
    <row r="1932" spans="1:4" ht="15">
      <c r="A1932" s="301"/>
      <c r="B1932" s="301"/>
      <c r="C1932" s="301"/>
      <c r="D1932" s="301"/>
    </row>
    <row r="1933" spans="1:4" ht="15">
      <c r="A1933" s="301"/>
      <c r="B1933" s="301"/>
      <c r="C1933" s="301"/>
      <c r="D1933" s="301"/>
    </row>
    <row r="1934" spans="1:4" ht="15">
      <c r="A1934" s="301"/>
      <c r="B1934" s="301"/>
      <c r="C1934" s="301"/>
      <c r="D1934" s="301"/>
    </row>
    <row r="1935" spans="1:4" ht="15">
      <c r="A1935" s="301"/>
      <c r="B1935" s="301"/>
      <c r="C1935" s="301"/>
      <c r="D1935" s="301"/>
    </row>
    <row r="1936" spans="1:4" ht="15">
      <c r="A1936" s="301"/>
      <c r="B1936" s="301"/>
      <c r="C1936" s="301"/>
      <c r="D1936" s="301"/>
    </row>
    <row r="1937" spans="1:4" ht="15">
      <c r="A1937" s="301"/>
      <c r="B1937" s="301"/>
      <c r="C1937" s="301"/>
      <c r="D1937" s="301"/>
    </row>
    <row r="1938" spans="1:4" ht="15">
      <c r="A1938" s="301"/>
      <c r="B1938" s="301"/>
      <c r="C1938" s="301"/>
      <c r="D1938" s="301"/>
    </row>
    <row r="1939" spans="1:4" ht="15">
      <c r="A1939" s="301"/>
      <c r="B1939" s="301"/>
      <c r="C1939" s="301"/>
      <c r="D1939" s="301"/>
    </row>
    <row r="1940" spans="1:4" ht="15">
      <c r="A1940" s="301"/>
      <c r="B1940" s="301"/>
      <c r="C1940" s="301"/>
      <c r="D1940" s="301"/>
    </row>
    <row r="1941" spans="1:4" ht="15">
      <c r="A1941" s="301"/>
      <c r="B1941" s="301"/>
      <c r="C1941" s="301"/>
      <c r="D1941" s="301"/>
    </row>
    <row r="1942" spans="1:4" ht="15">
      <c r="A1942" s="301"/>
      <c r="B1942" s="301"/>
      <c r="C1942" s="301"/>
      <c r="D1942" s="301"/>
    </row>
    <row r="1943" spans="1:4" ht="15">
      <c r="A1943" s="301"/>
      <c r="B1943" s="301"/>
      <c r="C1943" s="301"/>
      <c r="D1943" s="301"/>
    </row>
    <row r="1944" spans="1:4" ht="15">
      <c r="A1944" s="301"/>
      <c r="B1944" s="301"/>
      <c r="C1944" s="301"/>
      <c r="D1944" s="301"/>
    </row>
    <row r="1945" spans="1:4" ht="15">
      <c r="A1945" s="301"/>
      <c r="B1945" s="301"/>
      <c r="C1945" s="301"/>
      <c r="D1945" s="301"/>
    </row>
    <row r="1946" spans="1:4" ht="15">
      <c r="A1946" s="301"/>
      <c r="B1946" s="301"/>
      <c r="C1946" s="301"/>
      <c r="D1946" s="301"/>
    </row>
    <row r="1947" spans="1:4" ht="15">
      <c r="A1947" s="301"/>
      <c r="B1947" s="301"/>
      <c r="C1947" s="301"/>
      <c r="D1947" s="301"/>
    </row>
    <row r="1948" spans="1:4" ht="15">
      <c r="A1948" s="301"/>
      <c r="B1948" s="301"/>
      <c r="C1948" s="301"/>
      <c r="D1948" s="301"/>
    </row>
    <row r="1949" spans="1:4" ht="15">
      <c r="A1949" s="301"/>
      <c r="B1949" s="301"/>
      <c r="C1949" s="301"/>
      <c r="D1949" s="301"/>
    </row>
    <row r="1950" spans="1:4" ht="15">
      <c r="A1950" s="301"/>
      <c r="B1950" s="301"/>
      <c r="C1950" s="301"/>
      <c r="D1950" s="301"/>
    </row>
    <row r="1951" spans="1:4" ht="15">
      <c r="A1951" s="301"/>
      <c r="B1951" s="301"/>
      <c r="C1951" s="301"/>
      <c r="D1951" s="301"/>
    </row>
    <row r="1952" spans="1:4" ht="15">
      <c r="A1952" s="301"/>
      <c r="B1952" s="301"/>
      <c r="C1952" s="301"/>
      <c r="D1952" s="301"/>
    </row>
    <row r="1953" spans="1:4" ht="15">
      <c r="A1953" s="301"/>
      <c r="B1953" s="301"/>
      <c r="C1953" s="301"/>
      <c r="D1953" s="301"/>
    </row>
    <row r="1954" spans="1:4" ht="15">
      <c r="A1954" s="301"/>
      <c r="B1954" s="301"/>
      <c r="C1954" s="301"/>
      <c r="D1954" s="301"/>
    </row>
    <row r="1955" spans="1:4" ht="15">
      <c r="A1955" s="301"/>
      <c r="B1955" s="301"/>
      <c r="C1955" s="301"/>
      <c r="D1955" s="301"/>
    </row>
    <row r="1956" spans="1:4" ht="15">
      <c r="A1956" s="301"/>
      <c r="B1956" s="301"/>
      <c r="C1956" s="301"/>
      <c r="D1956" s="301"/>
    </row>
    <row r="1957" spans="1:4" ht="15">
      <c r="A1957" s="301"/>
      <c r="B1957" s="301"/>
      <c r="C1957" s="301"/>
      <c r="D1957" s="301"/>
    </row>
    <row r="1958" spans="1:4" ht="15">
      <c r="A1958" s="301"/>
      <c r="B1958" s="301"/>
      <c r="C1958" s="301"/>
      <c r="D1958" s="301"/>
    </row>
    <row r="1959" spans="1:4" ht="15">
      <c r="A1959" s="301"/>
      <c r="B1959" s="301"/>
      <c r="C1959" s="301"/>
      <c r="D1959" s="301"/>
    </row>
    <row r="1960" spans="1:4" ht="15">
      <c r="A1960" s="301"/>
      <c r="B1960" s="301"/>
      <c r="C1960" s="301"/>
      <c r="D1960" s="301"/>
    </row>
    <row r="1961" spans="1:4" ht="15">
      <c r="A1961" s="301"/>
      <c r="B1961" s="301"/>
      <c r="C1961" s="301"/>
      <c r="D1961" s="301"/>
    </row>
    <row r="1962" spans="1:4" ht="15">
      <c r="A1962" s="301"/>
      <c r="B1962" s="301"/>
      <c r="C1962" s="301"/>
      <c r="D1962" s="301"/>
    </row>
    <row r="1963" spans="1:4" ht="15">
      <c r="A1963" s="301"/>
      <c r="B1963" s="301"/>
      <c r="C1963" s="301"/>
      <c r="D1963" s="301"/>
    </row>
    <row r="1964" spans="1:4" ht="15">
      <c r="A1964" s="301"/>
      <c r="B1964" s="301"/>
      <c r="C1964" s="301"/>
      <c r="D1964" s="301"/>
    </row>
    <row r="1965" spans="1:4" ht="15">
      <c r="A1965" s="301"/>
      <c r="B1965" s="301"/>
      <c r="C1965" s="301"/>
      <c r="D1965" s="301"/>
    </row>
    <row r="1966" spans="1:4" ht="15">
      <c r="A1966" s="301"/>
      <c r="B1966" s="301"/>
      <c r="C1966" s="301"/>
      <c r="D1966" s="301"/>
    </row>
    <row r="1967" spans="1:4" ht="15">
      <c r="A1967" s="301"/>
      <c r="B1967" s="301"/>
      <c r="C1967" s="301"/>
      <c r="D1967" s="301"/>
    </row>
    <row r="1968" spans="1:4" ht="15">
      <c r="A1968" s="301"/>
      <c r="B1968" s="301"/>
      <c r="C1968" s="301"/>
      <c r="D1968" s="301"/>
    </row>
    <row r="1969" spans="1:4" ht="15">
      <c r="A1969" s="301"/>
      <c r="B1969" s="301"/>
      <c r="C1969" s="301"/>
      <c r="D1969" s="301"/>
    </row>
    <row r="1970" spans="1:4" ht="15">
      <c r="A1970" s="301"/>
      <c r="B1970" s="301"/>
      <c r="C1970" s="301"/>
      <c r="D1970" s="301"/>
    </row>
    <row r="1971" spans="1:4" ht="15">
      <c r="A1971" s="301"/>
      <c r="B1971" s="301"/>
      <c r="C1971" s="301"/>
      <c r="D1971" s="301"/>
    </row>
    <row r="1972" spans="1:4" ht="15">
      <c r="A1972" s="301"/>
      <c r="B1972" s="301"/>
      <c r="C1972" s="301"/>
      <c r="D1972" s="301"/>
    </row>
    <row r="1973" spans="1:4" ht="15">
      <c r="A1973" s="301"/>
      <c r="B1973" s="301"/>
      <c r="C1973" s="301"/>
      <c r="D1973" s="301"/>
    </row>
    <row r="1974" spans="1:4" ht="15">
      <c r="A1974" s="301"/>
      <c r="B1974" s="301"/>
      <c r="C1974" s="301"/>
      <c r="D1974" s="301"/>
    </row>
    <row r="1975" spans="1:4" ht="15">
      <c r="A1975" s="301"/>
      <c r="B1975" s="301"/>
      <c r="C1975" s="301"/>
      <c r="D1975" s="301"/>
    </row>
    <row r="1976" spans="1:4" ht="15">
      <c r="A1976" s="301"/>
      <c r="B1976" s="301"/>
      <c r="C1976" s="301"/>
      <c r="D1976" s="301"/>
    </row>
    <row r="1977" spans="1:4" ht="15">
      <c r="A1977" s="301"/>
      <c r="B1977" s="301"/>
      <c r="C1977" s="301"/>
      <c r="D1977" s="301"/>
    </row>
    <row r="1978" spans="1:4" ht="15">
      <c r="A1978" s="301"/>
      <c r="B1978" s="301"/>
      <c r="C1978" s="301"/>
      <c r="D1978" s="301"/>
    </row>
    <row r="1979" spans="1:4" ht="15">
      <c r="A1979" s="301"/>
      <c r="B1979" s="301"/>
      <c r="C1979" s="301"/>
      <c r="D1979" s="301"/>
    </row>
    <row r="1980" spans="1:4" ht="15">
      <c r="A1980" s="301"/>
      <c r="B1980" s="301"/>
      <c r="C1980" s="301"/>
      <c r="D1980" s="301"/>
    </row>
    <row r="1981" spans="1:4" ht="15">
      <c r="A1981" s="301"/>
      <c r="B1981" s="301"/>
      <c r="C1981" s="301"/>
      <c r="D1981" s="301"/>
    </row>
    <row r="1982" spans="1:4" ht="15">
      <c r="A1982" s="301"/>
      <c r="B1982" s="301"/>
      <c r="C1982" s="301"/>
      <c r="D1982" s="301"/>
    </row>
    <row r="1983" spans="1:4" ht="15">
      <c r="A1983" s="301"/>
      <c r="B1983" s="301"/>
      <c r="C1983" s="301"/>
      <c r="D1983" s="301"/>
    </row>
    <row r="1984" spans="1:4" ht="15">
      <c r="A1984" s="305"/>
      <c r="B1984"/>
      <c r="C1984"/>
      <c r="D1984"/>
    </row>
    <row r="1985" spans="1:4" ht="14.25">
      <c r="A1985" s="306"/>
      <c r="B1985"/>
      <c r="C1985"/>
      <c r="D1985"/>
    </row>
    <row r="1986" spans="1:4" ht="15.75">
      <c r="A1986" s="304"/>
      <c r="B1986"/>
      <c r="C1986"/>
      <c r="D1986"/>
    </row>
    <row r="1987" spans="1:4" ht="15">
      <c r="A1987" s="307"/>
      <c r="B1987" s="307"/>
      <c r="C1987" s="307"/>
      <c r="D1987" s="307"/>
    </row>
    <row r="1988" spans="1:4" ht="15.75">
      <c r="A1988" s="304"/>
      <c r="B1988" s="304"/>
      <c r="C1988"/>
      <c r="D1988"/>
    </row>
    <row r="1989" spans="1:4" ht="15">
      <c r="A1989" s="301"/>
      <c r="B1989" s="301"/>
      <c r="C1989" s="301"/>
      <c r="D1989" s="301"/>
    </row>
    <row r="1990" spans="1:4" ht="15">
      <c r="A1990" s="301"/>
      <c r="B1990" s="301"/>
      <c r="C1990" s="301"/>
      <c r="D1990" s="301"/>
    </row>
    <row r="1991" spans="1:4" ht="15">
      <c r="A1991" s="301"/>
      <c r="B1991" s="301"/>
      <c r="C1991" s="301"/>
      <c r="D1991" s="301"/>
    </row>
    <row r="1992" spans="1:4" ht="15">
      <c r="A1992" s="301"/>
      <c r="B1992" s="301"/>
      <c r="C1992" s="301"/>
      <c r="D1992" s="301"/>
    </row>
    <row r="1993" spans="1:4" ht="15">
      <c r="A1993" s="301"/>
      <c r="B1993" s="301"/>
      <c r="C1993" s="301"/>
      <c r="D1993" s="301"/>
    </row>
    <row r="1994" spans="1:4" ht="15">
      <c r="A1994" s="301"/>
      <c r="B1994" s="301"/>
      <c r="C1994" s="301"/>
      <c r="D1994" s="301"/>
    </row>
    <row r="1995" spans="1:4" ht="15">
      <c r="A1995" s="301"/>
      <c r="B1995" s="301"/>
      <c r="C1995" s="301"/>
      <c r="D1995" s="301"/>
    </row>
    <row r="1996" spans="1:4" ht="15">
      <c r="A1996" s="301"/>
      <c r="B1996" s="301"/>
      <c r="C1996" s="301"/>
      <c r="D1996" s="301"/>
    </row>
    <row r="1997" spans="1:4" ht="15">
      <c r="A1997" s="301"/>
      <c r="B1997" s="301"/>
      <c r="C1997" s="301"/>
      <c r="D1997" s="301"/>
    </row>
    <row r="1998" spans="1:4" ht="15">
      <c r="A1998" s="301"/>
      <c r="B1998" s="301"/>
      <c r="C1998" s="301"/>
      <c r="D1998" s="301"/>
    </row>
    <row r="1999" spans="1:4" ht="15">
      <c r="A1999" s="301"/>
      <c r="B1999" s="301"/>
      <c r="C1999" s="301"/>
      <c r="D1999" s="301"/>
    </row>
    <row r="2000" spans="1:4" ht="15">
      <c r="A2000" s="301"/>
      <c r="B2000" s="301"/>
      <c r="C2000" s="301"/>
      <c r="D2000" s="301"/>
    </row>
    <row r="2001" spans="1:4" ht="15">
      <c r="A2001" s="301"/>
      <c r="B2001" s="301"/>
      <c r="C2001" s="301"/>
      <c r="D2001" s="301"/>
    </row>
    <row r="2002" spans="1:4" ht="15">
      <c r="A2002" s="301"/>
      <c r="B2002" s="301"/>
      <c r="C2002" s="301"/>
      <c r="D2002" s="301"/>
    </row>
    <row r="2003" spans="1:4" ht="15">
      <c r="A2003" s="301"/>
      <c r="B2003" s="301"/>
      <c r="C2003" s="301"/>
      <c r="D2003" s="301"/>
    </row>
    <row r="2004" spans="1:4" ht="15">
      <c r="A2004" s="301"/>
      <c r="B2004" s="301"/>
      <c r="C2004" s="301"/>
      <c r="D2004" s="301"/>
    </row>
    <row r="2005" spans="1:4" ht="15">
      <c r="A2005" s="301"/>
      <c r="B2005" s="301"/>
      <c r="C2005" s="301"/>
      <c r="D2005" s="301"/>
    </row>
    <row r="2006" spans="1:4" ht="15">
      <c r="A2006" s="301"/>
      <c r="B2006" s="301"/>
      <c r="C2006" s="301"/>
      <c r="D2006" s="301"/>
    </row>
    <row r="2007" spans="1:4" ht="15">
      <c r="A2007" s="301"/>
      <c r="B2007" s="301"/>
      <c r="C2007" s="301"/>
      <c r="D2007" s="301"/>
    </row>
    <row r="2008" spans="1:4" ht="15">
      <c r="A2008" s="301"/>
      <c r="B2008" s="301"/>
      <c r="C2008" s="301"/>
      <c r="D2008" s="301"/>
    </row>
    <row r="2009" spans="1:4" ht="15">
      <c r="A2009" s="301"/>
      <c r="B2009" s="301"/>
      <c r="C2009" s="301"/>
      <c r="D2009" s="301"/>
    </row>
    <row r="2010" spans="1:4" ht="15">
      <c r="A2010" s="301"/>
      <c r="B2010" s="301"/>
      <c r="C2010" s="301"/>
      <c r="D2010" s="301"/>
    </row>
    <row r="2011" spans="1:4" ht="15">
      <c r="A2011" s="301"/>
      <c r="B2011" s="301"/>
      <c r="C2011" s="301"/>
      <c r="D2011" s="301"/>
    </row>
    <row r="2012" spans="1:4" ht="15">
      <c r="A2012" s="301"/>
      <c r="B2012" s="301"/>
      <c r="C2012" s="301"/>
      <c r="D2012" s="301"/>
    </row>
    <row r="2013" spans="1:4" ht="15">
      <c r="A2013" s="301"/>
      <c r="B2013" s="301"/>
      <c r="C2013" s="301"/>
      <c r="D2013" s="301"/>
    </row>
    <row r="2014" spans="1:4" ht="15">
      <c r="A2014" s="301"/>
      <c r="B2014" s="301"/>
      <c r="C2014" s="301"/>
      <c r="D2014" s="301"/>
    </row>
    <row r="2015" spans="1:4" ht="15">
      <c r="A2015" s="301"/>
      <c r="B2015" s="301"/>
      <c r="C2015" s="301"/>
      <c r="D2015" s="301"/>
    </row>
    <row r="2016" spans="1:4" ht="15">
      <c r="A2016" s="301"/>
      <c r="B2016" s="301"/>
      <c r="C2016" s="301"/>
      <c r="D2016" s="301"/>
    </row>
    <row r="2017" spans="1:4" ht="15">
      <c r="A2017" s="301"/>
      <c r="B2017" s="301"/>
      <c r="C2017" s="301"/>
      <c r="D2017" s="301"/>
    </row>
    <row r="2018" spans="1:4" ht="15">
      <c r="A2018" s="301"/>
      <c r="B2018" s="301"/>
      <c r="C2018" s="301"/>
      <c r="D2018" s="301"/>
    </row>
    <row r="2019" spans="1:4" ht="15">
      <c r="A2019" s="301"/>
      <c r="B2019" s="301"/>
      <c r="C2019" s="301"/>
      <c r="D2019" s="301"/>
    </row>
    <row r="2020" spans="1:4" ht="15">
      <c r="A2020" s="301"/>
      <c r="B2020" s="301"/>
      <c r="C2020" s="301"/>
      <c r="D2020" s="301"/>
    </row>
    <row r="2021" spans="1:4" ht="15">
      <c r="A2021" s="301"/>
      <c r="B2021" s="301"/>
      <c r="C2021" s="301"/>
      <c r="D2021" s="301"/>
    </row>
    <row r="2022" spans="1:4" ht="15">
      <c r="A2022" s="301"/>
      <c r="B2022" s="301"/>
      <c r="C2022" s="301"/>
      <c r="D2022" s="301"/>
    </row>
    <row r="2023" spans="1:4" ht="15">
      <c r="A2023" s="301"/>
      <c r="B2023" s="301"/>
      <c r="C2023" s="301"/>
      <c r="D2023" s="301"/>
    </row>
    <row r="2024" spans="1:4" ht="15">
      <c r="A2024" s="301"/>
      <c r="B2024" s="301"/>
      <c r="C2024" s="301"/>
      <c r="D2024" s="301"/>
    </row>
    <row r="2025" spans="1:4" ht="15">
      <c r="A2025" s="301"/>
      <c r="B2025" s="301"/>
      <c r="C2025" s="301"/>
      <c r="D2025" s="301"/>
    </row>
    <row r="2026" spans="1:4" ht="15">
      <c r="A2026" s="301"/>
      <c r="B2026" s="301"/>
      <c r="C2026" s="301"/>
      <c r="D2026" s="301"/>
    </row>
    <row r="2027" spans="1:4" ht="15">
      <c r="A2027" s="301"/>
      <c r="B2027" s="301"/>
      <c r="C2027" s="301"/>
      <c r="D2027" s="301"/>
    </row>
    <row r="2028" spans="1:4" ht="15">
      <c r="A2028" s="301"/>
      <c r="B2028" s="301"/>
      <c r="C2028" s="301"/>
      <c r="D2028" s="301"/>
    </row>
    <row r="2029" spans="1:4" ht="15">
      <c r="A2029" s="301"/>
      <c r="B2029" s="301"/>
      <c r="C2029" s="301"/>
      <c r="D2029" s="301"/>
    </row>
    <row r="2030" spans="1:4" ht="15">
      <c r="A2030" s="301"/>
      <c r="B2030" s="301"/>
      <c r="C2030" s="301"/>
      <c r="D2030" s="301"/>
    </row>
    <row r="2031" spans="1:4" ht="15">
      <c r="A2031" s="301"/>
      <c r="B2031" s="301"/>
      <c r="C2031" s="301"/>
      <c r="D2031" s="301"/>
    </row>
    <row r="2032" spans="1:4" ht="15">
      <c r="A2032" s="301"/>
      <c r="B2032" s="301"/>
      <c r="C2032" s="301"/>
      <c r="D2032" s="301"/>
    </row>
    <row r="2033" spans="1:4" ht="15">
      <c r="A2033" s="301"/>
      <c r="B2033" s="301"/>
      <c r="C2033" s="301"/>
      <c r="D2033" s="301"/>
    </row>
    <row r="2034" spans="1:4" ht="15">
      <c r="A2034" s="301"/>
      <c r="B2034" s="301"/>
      <c r="C2034" s="301"/>
      <c r="D2034" s="301"/>
    </row>
    <row r="2035" spans="1:4" ht="15">
      <c r="A2035" s="301"/>
      <c r="B2035" s="301"/>
      <c r="C2035" s="301"/>
      <c r="D2035" s="301"/>
    </row>
    <row r="2036" spans="1:4" ht="15">
      <c r="A2036" s="301"/>
      <c r="B2036" s="301"/>
      <c r="C2036" s="301"/>
      <c r="D2036" s="301"/>
    </row>
    <row r="2037" spans="1:4" ht="15">
      <c r="A2037" s="301"/>
      <c r="B2037" s="301"/>
      <c r="C2037" s="301"/>
      <c r="D2037" s="301"/>
    </row>
    <row r="2038" spans="1:4" ht="15">
      <c r="A2038" s="301"/>
      <c r="B2038" s="301"/>
      <c r="C2038" s="301"/>
      <c r="D2038" s="301"/>
    </row>
    <row r="2039" spans="1:4" ht="15">
      <c r="A2039" s="301"/>
      <c r="B2039" s="301"/>
      <c r="C2039" s="301"/>
      <c r="D2039" s="301"/>
    </row>
    <row r="2040" spans="1:4" ht="15">
      <c r="A2040" s="301"/>
      <c r="B2040" s="301"/>
      <c r="C2040" s="301"/>
      <c r="D2040" s="301"/>
    </row>
    <row r="2041" spans="1:4" ht="15">
      <c r="A2041" s="305"/>
      <c r="B2041"/>
      <c r="C2041"/>
      <c r="D2041"/>
    </row>
    <row r="2042" spans="1:4" ht="14.25">
      <c r="A2042" s="306"/>
      <c r="B2042"/>
      <c r="C2042"/>
      <c r="D2042"/>
    </row>
    <row r="2043" spans="1:4" ht="15.75">
      <c r="A2043" s="304"/>
      <c r="B2043"/>
      <c r="C2043"/>
      <c r="D2043"/>
    </row>
    <row r="2044" spans="1:4" ht="15">
      <c r="A2044" s="307"/>
      <c r="B2044" s="307"/>
      <c r="C2044" s="307"/>
      <c r="D2044" s="307"/>
    </row>
    <row r="2045" spans="1:4" ht="15.75">
      <c r="A2045" s="304"/>
      <c r="B2045" s="304"/>
      <c r="C2045"/>
      <c r="D2045"/>
    </row>
    <row r="2046" spans="1:4" ht="15">
      <c r="A2046" s="301"/>
      <c r="B2046" s="301"/>
      <c r="C2046" s="301"/>
      <c r="D2046" s="301"/>
    </row>
    <row r="2047" spans="1:4" ht="15">
      <c r="A2047" s="301"/>
      <c r="B2047" s="301"/>
      <c r="C2047" s="301"/>
      <c r="D2047" s="301"/>
    </row>
    <row r="2048" spans="1:4" ht="15">
      <c r="A2048" s="301"/>
      <c r="B2048" s="301"/>
      <c r="C2048" s="301"/>
      <c r="D2048" s="301"/>
    </row>
    <row r="2049" spans="1:4" ht="15">
      <c r="A2049" s="301"/>
      <c r="B2049" s="301"/>
      <c r="C2049" s="301"/>
      <c r="D2049" s="301"/>
    </row>
    <row r="2050" spans="1:4" ht="15">
      <c r="A2050" s="301"/>
      <c r="B2050" s="301"/>
      <c r="C2050" s="301"/>
      <c r="D2050" s="301"/>
    </row>
    <row r="2051" spans="1:4" ht="15">
      <c r="A2051" s="301"/>
      <c r="B2051" s="301"/>
      <c r="C2051" s="301"/>
      <c r="D2051" s="301"/>
    </row>
    <row r="2052" spans="1:4" ht="15">
      <c r="A2052" s="301"/>
      <c r="B2052" s="301"/>
      <c r="C2052" s="301"/>
      <c r="D2052" s="301"/>
    </row>
    <row r="2053" spans="1:4" ht="15">
      <c r="A2053" s="301"/>
      <c r="B2053" s="301"/>
      <c r="C2053" s="301"/>
      <c r="D2053" s="301"/>
    </row>
    <row r="2054" spans="1:4" ht="15">
      <c r="A2054" s="301"/>
      <c r="B2054" s="301"/>
      <c r="C2054" s="301"/>
      <c r="D2054" s="301"/>
    </row>
    <row r="2055" spans="1:4" ht="15">
      <c r="A2055" s="301"/>
      <c r="B2055" s="301"/>
      <c r="C2055" s="301"/>
      <c r="D2055" s="301"/>
    </row>
    <row r="2056" spans="1:4" ht="15">
      <c r="A2056" s="301"/>
      <c r="B2056" s="301"/>
      <c r="C2056" s="301"/>
      <c r="D2056" s="301"/>
    </row>
    <row r="2057" spans="1:4" ht="15">
      <c r="A2057" s="301"/>
      <c r="B2057" s="301"/>
      <c r="C2057" s="301"/>
      <c r="D2057" s="301"/>
    </row>
    <row r="2058" spans="1:4" ht="15">
      <c r="A2058" s="301"/>
      <c r="B2058" s="301"/>
      <c r="C2058" s="301"/>
      <c r="D2058" s="301"/>
    </row>
    <row r="2059" spans="1:4" ht="15">
      <c r="A2059" s="301"/>
      <c r="B2059" s="301"/>
      <c r="C2059" s="301"/>
      <c r="D2059" s="301"/>
    </row>
    <row r="2060" spans="1:4" ht="15">
      <c r="A2060" s="301"/>
      <c r="B2060" s="301"/>
      <c r="C2060" s="301"/>
      <c r="D2060" s="301"/>
    </row>
    <row r="2061" spans="1:4" ht="15">
      <c r="A2061" s="301"/>
      <c r="B2061" s="301"/>
      <c r="C2061" s="301"/>
      <c r="D2061" s="301"/>
    </row>
    <row r="2062" spans="1:4" ht="15">
      <c r="A2062" s="301"/>
      <c r="B2062" s="301"/>
      <c r="C2062" s="301"/>
      <c r="D2062" s="301"/>
    </row>
    <row r="2063" spans="1:4" ht="15">
      <c r="A2063" s="301"/>
      <c r="B2063" s="301"/>
      <c r="C2063" s="301"/>
      <c r="D2063" s="301"/>
    </row>
    <row r="2064" spans="1:4" ht="15">
      <c r="A2064" s="301"/>
      <c r="B2064" s="301"/>
      <c r="C2064" s="301"/>
      <c r="D2064" s="301"/>
    </row>
    <row r="2065" spans="1:4" ht="15">
      <c r="A2065" s="301"/>
      <c r="B2065" s="301"/>
      <c r="C2065" s="301"/>
      <c r="D2065" s="301"/>
    </row>
    <row r="2066" spans="1:4" ht="15">
      <c r="A2066" s="301"/>
      <c r="B2066" s="301"/>
      <c r="C2066" s="301"/>
      <c r="D2066" s="301"/>
    </row>
    <row r="2067" spans="1:4" ht="15">
      <c r="A2067" s="301"/>
      <c r="B2067" s="301"/>
      <c r="C2067" s="301"/>
      <c r="D2067" s="301"/>
    </row>
    <row r="2068" spans="1:4" ht="15">
      <c r="A2068" s="301"/>
      <c r="B2068" s="301"/>
      <c r="C2068" s="301"/>
      <c r="D2068" s="301"/>
    </row>
    <row r="2069" spans="1:4" ht="15">
      <c r="A2069" s="301"/>
      <c r="B2069" s="301"/>
      <c r="C2069" s="301"/>
      <c r="D2069" s="301"/>
    </row>
    <row r="2070" spans="1:4" ht="15">
      <c r="A2070" s="301"/>
      <c r="B2070" s="301"/>
      <c r="C2070" s="301"/>
      <c r="D2070" s="301"/>
    </row>
    <row r="2071" spans="1:4" ht="15">
      <c r="A2071" s="301"/>
      <c r="B2071" s="301"/>
      <c r="C2071" s="301"/>
      <c r="D2071" s="301"/>
    </row>
    <row r="2072" spans="1:4" ht="15">
      <c r="A2072" s="301"/>
      <c r="B2072" s="301"/>
      <c r="C2072" s="301"/>
      <c r="D2072" s="301"/>
    </row>
    <row r="2073" spans="1:4" ht="15">
      <c r="A2073" s="301"/>
      <c r="B2073" s="301"/>
      <c r="C2073" s="301"/>
      <c r="D2073" s="301"/>
    </row>
    <row r="2074" spans="1:4" ht="15">
      <c r="A2074" s="301"/>
      <c r="B2074" s="301"/>
      <c r="C2074" s="301"/>
      <c r="D2074" s="301"/>
    </row>
    <row r="2075" spans="1:4" ht="15">
      <c r="A2075" s="301"/>
      <c r="B2075" s="301"/>
      <c r="C2075" s="301"/>
      <c r="D2075" s="301"/>
    </row>
    <row r="2076" spans="1:4" ht="15">
      <c r="A2076" s="301"/>
      <c r="B2076" s="301"/>
      <c r="C2076" s="301"/>
      <c r="D2076" s="301"/>
    </row>
    <row r="2077" spans="1:4" ht="15">
      <c r="A2077" s="301"/>
      <c r="B2077" s="301"/>
      <c r="C2077" s="301"/>
      <c r="D2077" s="301"/>
    </row>
    <row r="2078" spans="1:4" ht="15">
      <c r="A2078" s="301"/>
      <c r="B2078" s="301"/>
      <c r="C2078" s="301"/>
      <c r="D2078" s="301"/>
    </row>
    <row r="2079" spans="1:4" ht="15">
      <c r="A2079" s="301"/>
      <c r="B2079" s="301"/>
      <c r="C2079" s="301"/>
      <c r="D2079" s="301"/>
    </row>
    <row r="2080" spans="1:4" ht="15">
      <c r="A2080" s="301"/>
      <c r="B2080" s="301"/>
      <c r="C2080" s="301"/>
      <c r="D2080" s="301"/>
    </row>
    <row r="2081" spans="1:4" ht="15">
      <c r="A2081" s="301"/>
      <c r="B2081" s="301"/>
      <c r="C2081" s="301"/>
      <c r="D2081" s="301"/>
    </row>
    <row r="2082" spans="1:4" ht="15">
      <c r="A2082" s="301"/>
      <c r="B2082" s="301"/>
      <c r="C2082" s="301"/>
      <c r="D2082" s="301"/>
    </row>
    <row r="2083" spans="1:4" ht="15">
      <c r="A2083" s="301"/>
      <c r="B2083" s="301"/>
      <c r="C2083" s="301"/>
      <c r="D2083" s="301"/>
    </row>
    <row r="2084" spans="1:4" ht="15">
      <c r="A2084" s="301"/>
      <c r="B2084" s="301"/>
      <c r="C2084" s="301"/>
      <c r="D2084" s="301"/>
    </row>
    <row r="2085" spans="1:4" ht="15">
      <c r="A2085" s="301"/>
      <c r="B2085" s="301"/>
      <c r="C2085" s="301"/>
      <c r="D2085" s="301"/>
    </row>
    <row r="2086" spans="1:4" ht="15">
      <c r="A2086" s="301"/>
      <c r="B2086" s="301"/>
      <c r="C2086" s="301"/>
      <c r="D2086" s="301"/>
    </row>
    <row r="2087" spans="1:4" ht="15">
      <c r="A2087" s="301"/>
      <c r="B2087" s="301"/>
      <c r="C2087" s="301"/>
      <c r="D2087" s="301"/>
    </row>
    <row r="2088" spans="1:4" ht="15">
      <c r="A2088" s="301"/>
      <c r="B2088" s="301"/>
      <c r="C2088" s="301"/>
      <c r="D2088" s="301"/>
    </row>
    <row r="2089" spans="1:4" ht="15">
      <c r="A2089" s="301"/>
      <c r="B2089" s="301"/>
      <c r="C2089" s="301"/>
      <c r="D2089" s="301"/>
    </row>
    <row r="2090" spans="1:4" ht="15">
      <c r="A2090" s="301"/>
      <c r="B2090" s="301"/>
      <c r="C2090" s="301"/>
      <c r="D2090" s="301"/>
    </row>
    <row r="2091" spans="1:4" ht="15">
      <c r="A2091" s="301"/>
      <c r="B2091" s="301"/>
      <c r="C2091" s="301"/>
      <c r="D2091" s="301"/>
    </row>
    <row r="2092" spans="1:4" ht="15">
      <c r="A2092" s="301"/>
      <c r="B2092" s="301"/>
      <c r="C2092" s="301"/>
      <c r="D2092" s="301"/>
    </row>
    <row r="2093" spans="1:4" ht="15">
      <c r="A2093" s="301"/>
      <c r="B2093" s="301"/>
      <c r="C2093" s="301"/>
      <c r="D2093" s="301"/>
    </row>
    <row r="2094" spans="1:4" ht="15">
      <c r="A2094" s="301"/>
      <c r="B2094" s="301"/>
      <c r="C2094" s="301"/>
      <c r="D2094" s="301"/>
    </row>
    <row r="2095" spans="1:4" ht="15">
      <c r="A2095" s="301"/>
      <c r="B2095" s="301"/>
      <c r="C2095" s="301"/>
      <c r="D2095" s="301"/>
    </row>
    <row r="2096" spans="1:4" ht="15">
      <c r="A2096" s="301"/>
      <c r="B2096" s="301"/>
      <c r="C2096" s="301"/>
      <c r="D2096" s="301"/>
    </row>
    <row r="2097" spans="1:4" ht="15">
      <c r="A2097" s="301"/>
      <c r="B2097" s="301"/>
      <c r="C2097" s="301"/>
      <c r="D2097" s="301"/>
    </row>
    <row r="2098" spans="1:4" ht="15">
      <c r="A2098" s="305"/>
      <c r="B2098"/>
      <c r="C2098"/>
      <c r="D2098"/>
    </row>
    <row r="2099" spans="1:4" ht="14.25">
      <c r="A2099" s="306"/>
      <c r="B2099"/>
      <c r="C2099"/>
      <c r="D2099"/>
    </row>
    <row r="2100" spans="1:4" ht="15.75">
      <c r="A2100" s="304"/>
      <c r="B2100"/>
      <c r="C2100"/>
      <c r="D2100"/>
    </row>
    <row r="2101" spans="1:4" ht="15">
      <c r="A2101" s="307"/>
      <c r="B2101" s="307"/>
      <c r="C2101" s="307"/>
      <c r="D2101" s="307"/>
    </row>
    <row r="2102" spans="1:4" ht="15.75">
      <c r="A2102" s="304"/>
      <c r="B2102" s="304"/>
      <c r="C2102"/>
      <c r="D2102"/>
    </row>
    <row r="2103" spans="1:4" ht="15">
      <c r="A2103" s="301"/>
      <c r="B2103" s="301"/>
      <c r="C2103" s="301"/>
      <c r="D2103" s="301"/>
    </row>
    <row r="2104" spans="1:4" ht="15">
      <c r="A2104" s="301"/>
      <c r="B2104" s="301"/>
      <c r="C2104" s="301"/>
      <c r="D2104" s="301"/>
    </row>
    <row r="2105" spans="1:4" ht="15">
      <c r="A2105" s="301"/>
      <c r="B2105" s="301"/>
      <c r="C2105" s="301"/>
      <c r="D2105" s="301"/>
    </row>
    <row r="2106" spans="1:4" ht="15">
      <c r="A2106" s="301"/>
      <c r="B2106" s="301"/>
      <c r="C2106" s="301"/>
      <c r="D2106" s="301"/>
    </row>
    <row r="2107" spans="1:4" ht="15">
      <c r="A2107" s="301"/>
      <c r="B2107" s="301"/>
      <c r="C2107" s="301"/>
      <c r="D2107" s="301"/>
    </row>
    <row r="2108" spans="1:4" ht="15">
      <c r="A2108" s="301"/>
      <c r="B2108" s="301"/>
      <c r="C2108" s="301"/>
      <c r="D2108" s="301"/>
    </row>
    <row r="2109" spans="1:4" ht="15">
      <c r="A2109" s="301"/>
      <c r="B2109" s="301"/>
      <c r="C2109" s="301"/>
      <c r="D2109" s="301"/>
    </row>
    <row r="2110" spans="1:4" ht="15">
      <c r="A2110" s="301"/>
      <c r="B2110" s="301"/>
      <c r="C2110" s="301"/>
      <c r="D2110" s="301"/>
    </row>
    <row r="2111" spans="1:4" ht="15">
      <c r="A2111" s="301"/>
      <c r="B2111" s="301"/>
      <c r="C2111" s="301"/>
      <c r="D2111" s="301"/>
    </row>
    <row r="2112" spans="1:4" ht="15">
      <c r="A2112" s="301"/>
      <c r="B2112" s="301"/>
      <c r="C2112" s="301"/>
      <c r="D2112" s="301"/>
    </row>
    <row r="2113" spans="1:4" ht="15">
      <c r="A2113" s="301"/>
      <c r="B2113" s="301"/>
      <c r="C2113" s="301"/>
      <c r="D2113" s="301"/>
    </row>
    <row r="2114" spans="1:4" ht="15">
      <c r="A2114" s="301"/>
      <c r="B2114" s="301"/>
      <c r="C2114" s="301"/>
      <c r="D2114" s="301"/>
    </row>
    <row r="2115" spans="1:4" ht="15">
      <c r="A2115" s="301"/>
      <c r="B2115" s="301"/>
      <c r="C2115" s="301"/>
      <c r="D2115" s="301"/>
    </row>
    <row r="2116" spans="1:4" ht="15">
      <c r="A2116" s="301"/>
      <c r="B2116" s="301"/>
      <c r="C2116" s="301"/>
      <c r="D2116" s="301"/>
    </row>
    <row r="2117" spans="1:4" ht="15">
      <c r="A2117" s="301"/>
      <c r="B2117" s="301"/>
      <c r="C2117" s="301"/>
      <c r="D2117" s="301"/>
    </row>
    <row r="2118" spans="1:4" ht="15">
      <c r="A2118" s="301"/>
      <c r="B2118" s="301"/>
      <c r="C2118" s="301"/>
      <c r="D2118" s="301"/>
    </row>
    <row r="2119" spans="1:4" ht="15">
      <c r="A2119" s="301"/>
      <c r="B2119" s="301"/>
      <c r="C2119" s="301"/>
      <c r="D2119" s="301"/>
    </row>
    <row r="2120" spans="1:4" ht="15">
      <c r="A2120" s="301"/>
      <c r="B2120" s="301"/>
      <c r="C2120" s="301"/>
      <c r="D2120" s="301"/>
    </row>
    <row r="2121" spans="1:4" ht="15">
      <c r="A2121" s="301"/>
      <c r="B2121" s="301"/>
      <c r="C2121" s="301"/>
      <c r="D2121" s="301"/>
    </row>
    <row r="2122" spans="1:4" ht="15">
      <c r="A2122" s="301"/>
      <c r="B2122" s="301"/>
      <c r="C2122" s="301"/>
      <c r="D2122" s="301"/>
    </row>
    <row r="2123" spans="1:4" ht="15">
      <c r="A2123" s="301"/>
      <c r="B2123" s="301"/>
      <c r="C2123" s="301"/>
      <c r="D2123" s="301"/>
    </row>
    <row r="2124" spans="1:4" ht="15">
      <c r="A2124" s="301"/>
      <c r="B2124" s="301"/>
      <c r="C2124" s="301"/>
      <c r="D2124" s="301"/>
    </row>
    <row r="2125" spans="1:4" ht="15">
      <c r="A2125" s="301"/>
      <c r="B2125" s="301"/>
      <c r="C2125" s="301"/>
      <c r="D2125" s="301"/>
    </row>
    <row r="2126" spans="1:4" ht="15">
      <c r="A2126" s="301"/>
      <c r="B2126" s="301"/>
      <c r="C2126" s="301"/>
      <c r="D2126" s="301"/>
    </row>
    <row r="2127" spans="1:4" ht="15">
      <c r="A2127" s="301"/>
      <c r="B2127" s="301"/>
      <c r="C2127" s="301"/>
      <c r="D2127" s="301"/>
    </row>
    <row r="2128" spans="1:4" ht="15">
      <c r="A2128" s="301"/>
      <c r="B2128" s="301"/>
      <c r="C2128" s="301"/>
      <c r="D2128" s="301"/>
    </row>
    <row r="2129" spans="1:4" ht="15">
      <c r="A2129" s="301"/>
      <c r="B2129" s="301"/>
      <c r="C2129" s="301"/>
      <c r="D2129" s="301"/>
    </row>
    <row r="2130" spans="1:4" ht="15">
      <c r="A2130" s="301"/>
      <c r="B2130" s="301"/>
      <c r="C2130" s="301"/>
      <c r="D2130" s="301"/>
    </row>
    <row r="2131" spans="1:4" ht="15">
      <c r="A2131" s="301"/>
      <c r="B2131" s="301"/>
      <c r="C2131" s="301"/>
      <c r="D2131" s="301"/>
    </row>
    <row r="2132" spans="1:4" ht="15">
      <c r="A2132" s="301"/>
      <c r="B2132" s="301"/>
      <c r="C2132" s="301"/>
      <c r="D2132" s="301"/>
    </row>
    <row r="2133" spans="1:4" ht="15">
      <c r="A2133" s="301"/>
      <c r="B2133" s="301"/>
      <c r="C2133" s="301"/>
      <c r="D2133" s="301"/>
    </row>
    <row r="2134" spans="1:4" ht="15">
      <c r="A2134" s="301"/>
      <c r="B2134" s="301"/>
      <c r="C2134" s="301"/>
      <c r="D2134" s="301"/>
    </row>
    <row r="2135" spans="1:4" ht="15">
      <c r="A2135" s="301"/>
      <c r="B2135" s="301"/>
      <c r="C2135" s="301"/>
      <c r="D2135" s="301"/>
    </row>
    <row r="2136" spans="1:4" ht="15">
      <c r="A2136" s="301"/>
      <c r="B2136" s="301"/>
      <c r="C2136" s="301"/>
      <c r="D2136" s="301"/>
    </row>
    <row r="2137" spans="1:4" ht="15">
      <c r="A2137" s="301"/>
      <c r="B2137" s="301"/>
      <c r="C2137" s="301"/>
      <c r="D2137" s="301"/>
    </row>
    <row r="2138" spans="1:4" ht="15">
      <c r="A2138" s="301"/>
      <c r="B2138" s="301"/>
      <c r="C2138" s="301"/>
      <c r="D2138" s="301"/>
    </row>
    <row r="2139" spans="1:4" ht="15">
      <c r="A2139" s="301"/>
      <c r="B2139" s="301"/>
      <c r="C2139" s="301"/>
      <c r="D2139" s="301"/>
    </row>
    <row r="2140" spans="1:4" ht="15">
      <c r="A2140" s="301"/>
      <c r="B2140" s="301"/>
      <c r="C2140" s="301"/>
      <c r="D2140" s="301"/>
    </row>
    <row r="2141" spans="1:4" ht="15">
      <c r="A2141" s="301"/>
      <c r="B2141" s="301"/>
      <c r="C2141" s="301"/>
      <c r="D2141" s="301"/>
    </row>
    <row r="2142" spans="1:4" ht="15">
      <c r="A2142" s="301"/>
      <c r="B2142" s="301"/>
      <c r="C2142" s="301"/>
      <c r="D2142" s="301"/>
    </row>
    <row r="2143" spans="1:4" ht="15">
      <c r="A2143" s="301"/>
      <c r="B2143" s="301"/>
      <c r="C2143" s="301"/>
      <c r="D2143" s="301"/>
    </row>
    <row r="2144" spans="1:4" ht="15">
      <c r="A2144" s="301"/>
      <c r="B2144" s="301"/>
      <c r="C2144" s="301"/>
      <c r="D2144" s="301"/>
    </row>
    <row r="2145" spans="1:4" ht="15">
      <c r="A2145" s="301"/>
      <c r="B2145" s="301"/>
      <c r="C2145" s="301"/>
      <c r="D2145" s="301"/>
    </row>
    <row r="2146" spans="1:4" ht="15">
      <c r="A2146" s="301"/>
      <c r="B2146" s="301"/>
      <c r="C2146" s="301"/>
      <c r="D2146" s="301"/>
    </row>
    <row r="2147" spans="1:4" ht="15">
      <c r="A2147" s="301"/>
      <c r="B2147" s="301"/>
      <c r="C2147" s="301"/>
      <c r="D2147" s="301"/>
    </row>
    <row r="2148" spans="1:4" ht="15">
      <c r="A2148" s="301"/>
      <c r="B2148" s="301"/>
      <c r="C2148" s="301"/>
      <c r="D2148" s="301"/>
    </row>
    <row r="2149" spans="1:4" ht="15">
      <c r="A2149" s="301"/>
      <c r="B2149" s="301"/>
      <c r="C2149" s="301"/>
      <c r="D2149" s="301"/>
    </row>
    <row r="2150" spans="1:4" ht="15">
      <c r="A2150" s="301"/>
      <c r="B2150" s="301"/>
      <c r="C2150" s="301"/>
      <c r="D2150" s="301"/>
    </row>
    <row r="2151" spans="1:4" ht="15">
      <c r="A2151" s="301"/>
      <c r="B2151" s="301"/>
      <c r="C2151" s="301"/>
      <c r="D2151" s="301"/>
    </row>
    <row r="2152" spans="1:4" ht="15">
      <c r="A2152" s="301"/>
      <c r="B2152" s="301"/>
      <c r="C2152" s="301"/>
      <c r="D2152" s="301"/>
    </row>
    <row r="2153" spans="1:4" ht="15">
      <c r="A2153" s="301"/>
      <c r="B2153" s="301"/>
      <c r="C2153" s="301"/>
      <c r="D2153" s="301"/>
    </row>
    <row r="2154" spans="1:4" ht="15">
      <c r="A2154" s="301"/>
      <c r="B2154" s="301"/>
      <c r="C2154" s="301"/>
      <c r="D2154" s="301"/>
    </row>
    <row r="2155" spans="1:4" ht="15">
      <c r="A2155" s="305"/>
      <c r="B2155"/>
      <c r="C2155"/>
      <c r="D2155"/>
    </row>
    <row r="2156" spans="1:4" ht="14.25">
      <c r="A2156" s="306"/>
      <c r="B2156"/>
      <c r="C2156"/>
      <c r="D2156"/>
    </row>
    <row r="2157" spans="1:4" ht="15.75">
      <c r="A2157" s="304"/>
      <c r="B2157"/>
      <c r="C2157"/>
      <c r="D2157"/>
    </row>
    <row r="2158" spans="1:4" ht="15">
      <c r="A2158" s="307"/>
      <c r="B2158" s="307"/>
      <c r="C2158" s="307"/>
      <c r="D2158" s="307"/>
    </row>
    <row r="2159" spans="1:4" ht="15.75">
      <c r="A2159" s="304"/>
      <c r="B2159" s="304"/>
      <c r="C2159"/>
      <c r="D2159"/>
    </row>
    <row r="2160" spans="1:4" ht="15">
      <c r="A2160" s="301"/>
      <c r="B2160" s="301"/>
      <c r="C2160" s="301"/>
      <c r="D2160" s="301"/>
    </row>
    <row r="2161" spans="1:4" ht="15">
      <c r="A2161" s="301"/>
      <c r="B2161" s="301"/>
      <c r="C2161" s="301"/>
      <c r="D2161" s="301"/>
    </row>
    <row r="2162" spans="1:4" ht="15">
      <c r="A2162" s="301"/>
      <c r="B2162" s="301"/>
      <c r="C2162" s="301"/>
      <c r="D2162" s="301"/>
    </row>
    <row r="2163" spans="1:4" ht="15">
      <c r="A2163" s="301"/>
      <c r="B2163" s="301"/>
      <c r="C2163" s="301"/>
      <c r="D2163" s="301"/>
    </row>
    <row r="2164" spans="1:4" ht="15">
      <c r="A2164" s="301"/>
      <c r="B2164" s="301"/>
      <c r="C2164" s="301"/>
      <c r="D2164" s="301"/>
    </row>
    <row r="2165" spans="1:4" ht="15">
      <c r="A2165" s="301"/>
      <c r="B2165" s="301"/>
      <c r="C2165" s="301"/>
      <c r="D2165" s="301"/>
    </row>
    <row r="2166" spans="1:4" ht="15">
      <c r="A2166" s="301"/>
      <c r="B2166" s="301"/>
      <c r="C2166" s="301"/>
      <c r="D2166" s="301"/>
    </row>
    <row r="2167" spans="1:4" ht="15">
      <c r="A2167" s="301"/>
      <c r="B2167" s="301"/>
      <c r="C2167" s="301"/>
      <c r="D2167" s="301"/>
    </row>
    <row r="2168" spans="1:4" ht="15">
      <c r="A2168" s="301"/>
      <c r="B2168" s="301"/>
      <c r="C2168" s="301"/>
      <c r="D2168" s="301"/>
    </row>
    <row r="2169" spans="1:4" ht="15">
      <c r="A2169" s="301"/>
      <c r="B2169" s="301"/>
      <c r="C2169" s="301"/>
      <c r="D2169" s="301"/>
    </row>
    <row r="2170" spans="1:4" ht="15">
      <c r="A2170" s="301"/>
      <c r="B2170" s="301"/>
      <c r="C2170" s="301"/>
      <c r="D2170" s="301"/>
    </row>
    <row r="2171" spans="1:4" ht="15">
      <c r="A2171" s="301"/>
      <c r="B2171" s="301"/>
      <c r="C2171" s="301"/>
      <c r="D2171" s="301"/>
    </row>
    <row r="2172" spans="1:4" ht="15">
      <c r="A2172" s="301"/>
      <c r="B2172" s="301"/>
      <c r="C2172" s="301"/>
      <c r="D2172" s="301"/>
    </row>
    <row r="2173" spans="1:4" ht="15">
      <c r="A2173" s="301"/>
      <c r="B2173" s="301"/>
      <c r="C2173" s="301"/>
      <c r="D2173" s="301"/>
    </row>
    <row r="2174" spans="1:4" ht="15">
      <c r="A2174" s="301"/>
      <c r="B2174" s="301"/>
      <c r="C2174" s="301"/>
      <c r="D2174" s="301"/>
    </row>
    <row r="2175" spans="1:4" ht="15">
      <c r="A2175" s="301"/>
      <c r="B2175" s="301"/>
      <c r="C2175" s="301"/>
      <c r="D2175" s="301"/>
    </row>
    <row r="2176" spans="1:4" ht="15">
      <c r="A2176" s="301"/>
      <c r="B2176" s="301"/>
      <c r="C2176" s="301"/>
      <c r="D2176" s="301"/>
    </row>
    <row r="2177" spans="1:4" ht="15">
      <c r="A2177" s="301"/>
      <c r="B2177" s="301"/>
      <c r="C2177" s="301"/>
      <c r="D2177" s="301"/>
    </row>
    <row r="2178" spans="1:4" ht="15">
      <c r="A2178" s="301"/>
      <c r="B2178" s="301"/>
      <c r="C2178" s="301"/>
      <c r="D2178" s="301"/>
    </row>
    <row r="2179" spans="1:4" ht="15">
      <c r="A2179" s="301"/>
      <c r="B2179" s="301"/>
      <c r="C2179" s="301"/>
      <c r="D2179" s="301"/>
    </row>
    <row r="2180" spans="1:4" ht="15">
      <c r="A2180" s="301"/>
      <c r="B2180" s="301"/>
      <c r="C2180" s="301"/>
      <c r="D2180" s="301"/>
    </row>
    <row r="2181" spans="1:4" ht="15">
      <c r="A2181" s="301"/>
      <c r="B2181" s="301"/>
      <c r="C2181" s="301"/>
      <c r="D2181" s="301"/>
    </row>
    <row r="2182" spans="1:4" ht="15">
      <c r="A2182" s="301"/>
      <c r="B2182" s="301"/>
      <c r="C2182" s="301"/>
      <c r="D2182" s="301"/>
    </row>
    <row r="2183" spans="1:4" ht="15">
      <c r="A2183" s="301"/>
      <c r="B2183" s="301"/>
      <c r="C2183" s="301"/>
      <c r="D2183" s="301"/>
    </row>
    <row r="2184" spans="1:4" ht="15">
      <c r="A2184" s="301"/>
      <c r="B2184" s="301"/>
      <c r="C2184" s="301"/>
      <c r="D2184" s="301"/>
    </row>
    <row r="2185" spans="1:4" ht="15">
      <c r="A2185" s="301"/>
      <c r="B2185" s="301"/>
      <c r="C2185" s="301"/>
      <c r="D2185" s="301"/>
    </row>
    <row r="2186" spans="1:4" ht="15">
      <c r="A2186" s="301"/>
      <c r="B2186" s="301"/>
      <c r="C2186" s="301"/>
      <c r="D2186" s="301"/>
    </row>
    <row r="2187" spans="1:4" ht="15">
      <c r="A2187" s="301"/>
      <c r="B2187" s="301"/>
      <c r="C2187" s="301"/>
      <c r="D2187" s="301"/>
    </row>
    <row r="2188" spans="1:4" ht="15">
      <c r="A2188" s="301"/>
      <c r="B2188" s="301"/>
      <c r="C2188" s="301"/>
      <c r="D2188" s="301"/>
    </row>
    <row r="2189" spans="1:4" ht="15">
      <c r="A2189" s="301"/>
      <c r="B2189" s="301"/>
      <c r="C2189" s="301"/>
      <c r="D2189" s="301"/>
    </row>
    <row r="2190" spans="1:4" ht="15">
      <c r="A2190" s="301"/>
      <c r="B2190" s="301"/>
      <c r="C2190" s="301"/>
      <c r="D2190" s="301"/>
    </row>
    <row r="2191" spans="1:4" ht="15">
      <c r="A2191" s="301"/>
      <c r="B2191" s="301"/>
      <c r="C2191" s="301"/>
      <c r="D2191" s="301"/>
    </row>
    <row r="2192" spans="1:4" ht="15">
      <c r="A2192" s="301"/>
      <c r="B2192" s="301"/>
      <c r="C2192" s="301"/>
      <c r="D2192" s="301"/>
    </row>
    <row r="2193" spans="1:4" ht="15">
      <c r="A2193" s="301"/>
      <c r="B2193" s="301"/>
      <c r="C2193" s="301"/>
      <c r="D2193" s="301"/>
    </row>
    <row r="2194" spans="1:4" ht="15">
      <c r="A2194" s="301"/>
      <c r="B2194" s="301"/>
      <c r="C2194" s="301"/>
      <c r="D2194" s="301"/>
    </row>
    <row r="2195" spans="1:4" ht="15">
      <c r="A2195" s="301"/>
      <c r="B2195" s="301"/>
      <c r="C2195" s="301"/>
      <c r="D2195" s="301"/>
    </row>
    <row r="2196" spans="1:4" ht="15">
      <c r="A2196" s="301"/>
      <c r="B2196" s="301"/>
      <c r="C2196" s="301"/>
      <c r="D2196" s="301"/>
    </row>
    <row r="2197" spans="1:4" ht="15">
      <c r="A2197" s="301"/>
      <c r="B2197" s="301"/>
      <c r="C2197" s="301"/>
      <c r="D2197" s="301"/>
    </row>
    <row r="2198" spans="1:4" ht="15">
      <c r="A2198" s="301"/>
      <c r="B2198" s="301"/>
      <c r="C2198" s="301"/>
      <c r="D2198" s="301"/>
    </row>
    <row r="2199" spans="1:4" ht="15">
      <c r="A2199" s="301"/>
      <c r="B2199" s="301"/>
      <c r="C2199" s="301"/>
      <c r="D2199" s="301"/>
    </row>
    <row r="2200" spans="1:4" ht="15">
      <c r="A2200" s="301"/>
      <c r="B2200" s="301"/>
      <c r="C2200" s="301"/>
      <c r="D2200" s="301"/>
    </row>
    <row r="2201" spans="1:4" ht="15">
      <c r="A2201" s="301"/>
      <c r="B2201" s="301"/>
      <c r="C2201" s="301"/>
      <c r="D2201" s="301"/>
    </row>
    <row r="2202" spans="1:4" ht="15">
      <c r="A2202" s="301"/>
      <c r="B2202" s="301"/>
      <c r="C2202" s="301"/>
      <c r="D2202" s="301"/>
    </row>
    <row r="2203" spans="1:4" ht="15">
      <c r="A2203" s="301"/>
      <c r="B2203" s="301"/>
      <c r="C2203" s="301"/>
      <c r="D2203" s="301"/>
    </row>
    <row r="2204" spans="1:4" ht="15">
      <c r="A2204" s="301"/>
      <c r="B2204" s="301"/>
      <c r="C2204" s="301"/>
      <c r="D2204" s="301"/>
    </row>
    <row r="2205" spans="1:4" ht="15">
      <c r="A2205" s="301"/>
      <c r="B2205" s="301"/>
      <c r="C2205" s="301"/>
      <c r="D2205" s="301"/>
    </row>
    <row r="2206" spans="1:4" ht="15">
      <c r="A2206" s="301"/>
      <c r="B2206" s="301"/>
      <c r="C2206" s="301"/>
      <c r="D2206" s="301"/>
    </row>
    <row r="2207" spans="1:4" ht="15">
      <c r="A2207" s="301"/>
      <c r="B2207" s="301"/>
      <c r="C2207" s="301"/>
      <c r="D2207" s="301"/>
    </row>
    <row r="2208" spans="1:4" ht="15">
      <c r="A2208" s="301"/>
      <c r="B2208" s="301"/>
      <c r="C2208" s="301"/>
      <c r="D2208" s="301"/>
    </row>
    <row r="2209" spans="1:4" ht="15">
      <c r="A2209" s="301"/>
      <c r="B2209" s="301"/>
      <c r="C2209" s="301"/>
      <c r="D2209" s="301"/>
    </row>
    <row r="2210" spans="1:4" ht="15">
      <c r="A2210" s="301"/>
      <c r="B2210" s="301"/>
      <c r="C2210" s="301"/>
      <c r="D2210" s="301"/>
    </row>
    <row r="2211" spans="1:4" ht="15">
      <c r="A2211" s="301"/>
      <c r="B2211" s="301"/>
      <c r="C2211" s="301"/>
      <c r="D2211" s="301"/>
    </row>
    <row r="2212" spans="1:4" ht="15">
      <c r="A2212" s="305"/>
      <c r="B2212"/>
      <c r="C2212"/>
      <c r="D2212"/>
    </row>
    <row r="2213" spans="1:4" ht="14.25">
      <c r="A2213" s="306"/>
      <c r="B2213"/>
      <c r="C2213"/>
      <c r="D2213"/>
    </row>
    <row r="2214" spans="1:4" ht="15.75">
      <c r="A2214" s="304"/>
      <c r="B2214"/>
      <c r="C2214"/>
      <c r="D2214"/>
    </row>
    <row r="2215" spans="1:4" ht="15">
      <c r="A2215" s="307"/>
      <c r="B2215" s="307"/>
      <c r="C2215" s="307"/>
      <c r="D2215" s="307"/>
    </row>
    <row r="2216" spans="1:4" ht="15.75">
      <c r="A2216" s="304"/>
      <c r="B2216" s="304"/>
      <c r="C2216"/>
      <c r="D2216"/>
    </row>
    <row r="2217" spans="1:4" ht="15">
      <c r="A2217" s="301"/>
      <c r="B2217" s="301"/>
      <c r="C2217" s="301"/>
      <c r="D2217" s="301"/>
    </row>
    <row r="2218" spans="1:4" ht="15">
      <c r="A2218" s="301"/>
      <c r="B2218" s="301"/>
      <c r="C2218" s="301"/>
      <c r="D2218" s="301"/>
    </row>
    <row r="2219" spans="1:4" ht="15">
      <c r="A2219" s="301"/>
      <c r="B2219" s="301"/>
      <c r="C2219" s="301"/>
      <c r="D2219" s="301"/>
    </row>
    <row r="2220" spans="1:4" ht="15">
      <c r="A2220" s="301"/>
      <c r="B2220" s="301"/>
      <c r="C2220" s="301"/>
      <c r="D2220" s="301"/>
    </row>
    <row r="2221" spans="1:4" ht="15">
      <c r="A2221" s="301"/>
      <c r="B2221" s="301"/>
      <c r="C2221" s="301"/>
      <c r="D2221" s="301"/>
    </row>
    <row r="2222" spans="1:4" ht="15">
      <c r="A2222" s="301"/>
      <c r="B2222" s="301"/>
      <c r="C2222" s="301"/>
      <c r="D2222" s="301"/>
    </row>
    <row r="2223" spans="1:4" ht="15">
      <c r="A2223" s="301"/>
      <c r="B2223" s="301"/>
      <c r="C2223" s="301"/>
      <c r="D2223" s="301"/>
    </row>
    <row r="2224" spans="1:4" ht="15">
      <c r="A2224" s="301"/>
      <c r="B2224" s="301"/>
      <c r="C2224" s="301"/>
      <c r="D2224" s="301"/>
    </row>
    <row r="2225" spans="1:4" ht="15">
      <c r="A2225" s="301"/>
      <c r="B2225" s="301"/>
      <c r="C2225" s="301"/>
      <c r="D2225" s="301"/>
    </row>
    <row r="2226" spans="1:4" ht="15">
      <c r="A2226" s="301"/>
      <c r="B2226" s="301"/>
      <c r="C2226" s="301"/>
      <c r="D2226" s="301"/>
    </row>
    <row r="2227" spans="1:4" ht="15">
      <c r="A2227" s="301"/>
      <c r="B2227" s="301"/>
      <c r="C2227" s="301"/>
      <c r="D2227" s="301"/>
    </row>
    <row r="2228" spans="1:4" ht="15">
      <c r="A2228" s="301"/>
      <c r="B2228" s="301"/>
      <c r="C2228" s="301"/>
      <c r="D2228" s="301"/>
    </row>
    <row r="2229" spans="1:4" ht="15">
      <c r="A2229" s="301"/>
      <c r="B2229" s="301"/>
      <c r="C2229" s="301"/>
      <c r="D2229" s="301"/>
    </row>
    <row r="2230" spans="1:4" ht="15">
      <c r="A2230" s="301"/>
      <c r="B2230" s="301"/>
      <c r="C2230" s="301"/>
      <c r="D2230" s="301"/>
    </row>
    <row r="2231" spans="1:4" ht="15">
      <c r="A2231" s="301"/>
      <c r="B2231" s="301"/>
      <c r="C2231" s="301"/>
      <c r="D2231" s="301"/>
    </row>
    <row r="2232" spans="1:4" ht="15">
      <c r="A2232" s="301"/>
      <c r="B2232" s="301"/>
      <c r="C2232" s="301"/>
      <c r="D2232" s="301"/>
    </row>
    <row r="2233" spans="1:4" ht="15">
      <c r="A2233" s="301"/>
      <c r="B2233" s="301"/>
      <c r="C2233" s="301"/>
      <c r="D2233" s="301"/>
    </row>
    <row r="2234" spans="1:4" ht="15">
      <c r="A2234" s="301"/>
      <c r="B2234" s="301"/>
      <c r="C2234" s="301"/>
      <c r="D2234" s="301"/>
    </row>
    <row r="2235" spans="1:4" ht="15">
      <c r="A2235" s="301"/>
      <c r="B2235" s="301"/>
      <c r="C2235" s="301"/>
      <c r="D2235" s="301"/>
    </row>
    <row r="2236" spans="1:4" ht="15">
      <c r="A2236" s="301"/>
      <c r="B2236" s="301"/>
      <c r="C2236" s="301"/>
      <c r="D2236" s="301"/>
    </row>
    <row r="2237" spans="1:4" ht="15">
      <c r="A2237" s="301"/>
      <c r="B2237" s="301"/>
      <c r="C2237" s="301"/>
      <c r="D2237" s="301"/>
    </row>
    <row r="2238" spans="1:4" ht="15">
      <c r="A2238" s="301"/>
      <c r="B2238" s="301"/>
      <c r="C2238" s="301"/>
      <c r="D2238" s="301"/>
    </row>
    <row r="2239" spans="1:4" ht="15">
      <c r="A2239" s="301"/>
      <c r="B2239" s="301"/>
      <c r="C2239" s="301"/>
      <c r="D2239" s="301"/>
    </row>
    <row r="2240" spans="1:4" ht="15">
      <c r="A2240" s="301"/>
      <c r="B2240" s="301"/>
      <c r="C2240" s="301"/>
      <c r="D2240" s="301"/>
    </row>
    <row r="2241" spans="1:4" ht="15">
      <c r="A2241" s="301"/>
      <c r="B2241" s="301"/>
      <c r="C2241" s="301"/>
      <c r="D2241" s="301"/>
    </row>
    <row r="2242" spans="1:4" ht="15">
      <c r="A2242" s="301"/>
      <c r="B2242" s="301"/>
      <c r="C2242" s="301"/>
      <c r="D2242" s="301"/>
    </row>
    <row r="2243" spans="1:4" ht="15">
      <c r="A2243" s="301"/>
      <c r="B2243" s="301"/>
      <c r="C2243" s="301"/>
      <c r="D2243" s="301"/>
    </row>
    <row r="2244" spans="1:4" ht="15">
      <c r="A2244" s="301"/>
      <c r="B2244" s="301"/>
      <c r="C2244" s="301"/>
      <c r="D2244" s="301"/>
    </row>
    <row r="2245" spans="1:4" ht="15">
      <c r="A2245" s="301"/>
      <c r="B2245" s="301"/>
      <c r="C2245" s="301"/>
      <c r="D2245" s="301"/>
    </row>
    <row r="2246" spans="1:4" ht="15">
      <c r="A2246" s="301"/>
      <c r="B2246" s="301"/>
      <c r="C2246" s="301"/>
      <c r="D2246" s="301"/>
    </row>
    <row r="2247" spans="1:4" ht="15">
      <c r="A2247" s="301"/>
      <c r="B2247" s="301"/>
      <c r="C2247" s="301"/>
      <c r="D2247" s="301"/>
    </row>
    <row r="2248" spans="1:4" ht="15">
      <c r="A2248" s="301"/>
      <c r="B2248" s="301"/>
      <c r="C2248" s="301"/>
      <c r="D2248" s="301"/>
    </row>
    <row r="2249" spans="1:4" ht="15">
      <c r="A2249" s="301"/>
      <c r="B2249" s="301"/>
      <c r="C2249" s="301"/>
      <c r="D2249" s="301"/>
    </row>
    <row r="2250" spans="1:4" ht="15">
      <c r="A2250" s="301"/>
      <c r="B2250" s="301"/>
      <c r="C2250" s="301"/>
      <c r="D2250" s="301"/>
    </row>
    <row r="2251" spans="1:4" ht="15">
      <c r="A2251" s="301"/>
      <c r="B2251" s="301"/>
      <c r="C2251" s="301"/>
      <c r="D2251" s="301"/>
    </row>
    <row r="2252" spans="1:4" ht="15">
      <c r="A2252" s="301"/>
      <c r="B2252" s="301"/>
      <c r="C2252" s="301"/>
      <c r="D2252" s="301"/>
    </row>
    <row r="2253" spans="1:4" ht="15">
      <c r="A2253" s="301"/>
      <c r="B2253" s="301"/>
      <c r="C2253" s="301"/>
      <c r="D2253" s="301"/>
    </row>
  </sheetData>
  <mergeCells count="1">
    <mergeCell ref="C1:D1"/>
  </mergeCells>
  <printOptions horizontalCentered="1"/>
  <pageMargins left="0.39370078740157477" right="0.39370078740157477" top="0.59015748031496063" bottom="0.78740157480314954" header="0.39370078740157477" footer="0.39370078740157477"/>
  <pageSetup paperSize="9" fitToWidth="0" fitToHeight="0" pageOrder="overThenDown" orientation="portrait" useFirstPageNumber="1" r:id="rId1"/>
  <headerFooter alignWithMargins="0">
    <oddFooter>&amp;R&amp;10Página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6">
    <tabColor theme="0"/>
  </sheetPr>
  <dimension ref="A1:D5750"/>
  <sheetViews>
    <sheetView workbookViewId="0">
      <pane ySplit="2" topLeftCell="A3" activePane="bottomLeft" state="frozen"/>
      <selection pane="bottomLeft" activeCell="B8" sqref="B8"/>
    </sheetView>
  </sheetViews>
  <sheetFormatPr defaultColWidth="0" defaultRowHeight="11.25"/>
  <cols>
    <col min="1" max="1" width="20.625" style="165" customWidth="1"/>
    <col min="2" max="2" width="113.375" style="132" customWidth="1"/>
    <col min="3" max="3" width="5.625" style="164" customWidth="1"/>
    <col min="4" max="4" width="15.625" style="181" customWidth="1"/>
    <col min="5" max="16384" width="9" style="132" hidden="1"/>
  </cols>
  <sheetData>
    <row r="1" spans="1:4" s="131" customFormat="1">
      <c r="A1" s="155" t="s">
        <v>991</v>
      </c>
      <c r="B1" s="194">
        <v>44682</v>
      </c>
      <c r="C1" s="418" t="s">
        <v>1285</v>
      </c>
      <c r="D1" s="418"/>
    </row>
    <row r="2" spans="1:4">
      <c r="A2" s="148" t="s">
        <v>1004</v>
      </c>
      <c r="B2" s="148" t="s">
        <v>81</v>
      </c>
      <c r="C2" s="148" t="s">
        <v>19</v>
      </c>
      <c r="D2" s="179" t="s">
        <v>996</v>
      </c>
    </row>
    <row r="3" spans="1:4">
      <c r="A3" s="156" t="s">
        <v>1009</v>
      </c>
      <c r="B3" s="157"/>
      <c r="C3" s="158"/>
      <c r="D3" s="159"/>
    </row>
    <row r="4" spans="1:4">
      <c r="A4" s="156" t="s">
        <v>1027</v>
      </c>
      <c r="B4" s="157"/>
      <c r="C4" s="158"/>
      <c r="D4" s="159"/>
    </row>
    <row r="5" spans="1:4">
      <c r="A5" s="160" t="s">
        <v>1028</v>
      </c>
      <c r="B5" s="157"/>
      <c r="C5" s="158"/>
      <c r="D5" s="159"/>
    </row>
    <row r="6" spans="1:4" ht="22.5">
      <c r="A6" s="346" t="s">
        <v>4685</v>
      </c>
      <c r="B6" s="346" t="s">
        <v>4686</v>
      </c>
      <c r="C6" s="346" t="s">
        <v>4687</v>
      </c>
      <c r="D6" s="346" t="s">
        <v>4688</v>
      </c>
    </row>
    <row r="7" spans="1:4" ht="56.25">
      <c r="A7" s="346" t="s">
        <v>4689</v>
      </c>
      <c r="B7" s="346" t="s">
        <v>4690</v>
      </c>
      <c r="C7" s="346" t="s">
        <v>4687</v>
      </c>
      <c r="D7" s="346" t="s">
        <v>4691</v>
      </c>
    </row>
    <row r="8" spans="1:4" ht="56.25">
      <c r="A8" s="346" t="s">
        <v>4692</v>
      </c>
      <c r="B8" s="346" t="s">
        <v>4693</v>
      </c>
      <c r="C8" s="346" t="s">
        <v>4687</v>
      </c>
      <c r="D8" s="346" t="s">
        <v>4694</v>
      </c>
    </row>
    <row r="9" spans="1:4" ht="78.75">
      <c r="A9" s="346" t="s">
        <v>4695</v>
      </c>
      <c r="B9" s="346" t="s">
        <v>4696</v>
      </c>
      <c r="C9" s="346" t="s">
        <v>4687</v>
      </c>
      <c r="D9" s="346" t="s">
        <v>4697</v>
      </c>
    </row>
    <row r="10" spans="1:4" ht="45">
      <c r="A10" s="346" t="s">
        <v>4698</v>
      </c>
      <c r="B10" s="346" t="s">
        <v>4699</v>
      </c>
      <c r="C10" s="346" t="s">
        <v>4687</v>
      </c>
      <c r="D10" s="346" t="s">
        <v>4700</v>
      </c>
    </row>
    <row r="11" spans="1:4" ht="45">
      <c r="A11" s="346" t="s">
        <v>4701</v>
      </c>
      <c r="B11" s="346" t="s">
        <v>4702</v>
      </c>
      <c r="C11" s="346" t="s">
        <v>4687</v>
      </c>
      <c r="D11" s="346" t="s">
        <v>4703</v>
      </c>
    </row>
    <row r="12" spans="1:4" ht="45">
      <c r="A12" s="346" t="s">
        <v>4704</v>
      </c>
      <c r="B12" s="346" t="s">
        <v>4705</v>
      </c>
      <c r="C12" s="346" t="s">
        <v>4687</v>
      </c>
      <c r="D12" s="346" t="s">
        <v>4703</v>
      </c>
    </row>
    <row r="13" spans="1:4" ht="22.5">
      <c r="A13" s="346" t="s">
        <v>4706</v>
      </c>
      <c r="B13" s="346" t="s">
        <v>4707</v>
      </c>
      <c r="C13" s="346" t="s">
        <v>4687</v>
      </c>
      <c r="D13" s="346" t="s">
        <v>3511</v>
      </c>
    </row>
    <row r="14" spans="1:4" ht="33.75">
      <c r="A14" s="346" t="s">
        <v>4708</v>
      </c>
      <c r="B14" s="346" t="s">
        <v>4709</v>
      </c>
      <c r="C14" s="346" t="s">
        <v>4687</v>
      </c>
      <c r="D14" s="346" t="s">
        <v>3511</v>
      </c>
    </row>
    <row r="15" spans="1:4" ht="56.25">
      <c r="A15" s="346" t="s">
        <v>4710</v>
      </c>
      <c r="B15" s="346" t="s">
        <v>4711</v>
      </c>
      <c r="C15" s="346" t="s">
        <v>4687</v>
      </c>
      <c r="D15" s="346" t="s">
        <v>4712</v>
      </c>
    </row>
    <row r="16" spans="1:4" ht="33.75">
      <c r="A16" s="346" t="s">
        <v>4713</v>
      </c>
      <c r="B16" s="346" t="s">
        <v>4714</v>
      </c>
      <c r="C16" s="346" t="s">
        <v>4687</v>
      </c>
      <c r="D16" s="346" t="s">
        <v>4715</v>
      </c>
    </row>
    <row r="17" spans="1:4" ht="22.5">
      <c r="A17" s="346" t="s">
        <v>4716</v>
      </c>
      <c r="B17" s="346" t="s">
        <v>4717</v>
      </c>
      <c r="C17" s="346" t="s">
        <v>4687</v>
      </c>
      <c r="D17" s="346" t="s">
        <v>3402</v>
      </c>
    </row>
    <row r="18" spans="1:4" ht="45">
      <c r="A18" s="346" t="s">
        <v>4718</v>
      </c>
      <c r="B18" s="346" t="s">
        <v>4719</v>
      </c>
      <c r="C18" s="346" t="s">
        <v>4687</v>
      </c>
      <c r="D18" s="346" t="s">
        <v>4691</v>
      </c>
    </row>
    <row r="19" spans="1:4" ht="22.5">
      <c r="A19" s="346" t="s">
        <v>4720</v>
      </c>
      <c r="B19" s="346" t="s">
        <v>4721</v>
      </c>
      <c r="C19" s="346" t="s">
        <v>4722</v>
      </c>
      <c r="D19" s="346" t="s">
        <v>4723</v>
      </c>
    </row>
    <row r="20" spans="1:4" ht="22.5">
      <c r="A20" s="346" t="s">
        <v>4724</v>
      </c>
      <c r="B20" s="346" t="s">
        <v>4725</v>
      </c>
      <c r="C20" s="346" t="s">
        <v>4722</v>
      </c>
      <c r="D20" s="346" t="s">
        <v>4700</v>
      </c>
    </row>
    <row r="21" spans="1:4" ht="22.5">
      <c r="A21" s="346" t="s">
        <v>4726</v>
      </c>
      <c r="B21" s="346" t="s">
        <v>4727</v>
      </c>
      <c r="C21" s="346" t="s">
        <v>4722</v>
      </c>
      <c r="D21" s="346" t="s">
        <v>1889</v>
      </c>
    </row>
    <row r="22" spans="1:4" ht="22.5">
      <c r="A22" s="346" t="s">
        <v>4728</v>
      </c>
      <c r="B22" s="346" t="s">
        <v>4729</v>
      </c>
      <c r="C22" s="346" t="s">
        <v>4722</v>
      </c>
      <c r="D22" s="346" t="s">
        <v>4730</v>
      </c>
    </row>
    <row r="23" spans="1:4" ht="45">
      <c r="A23" s="346" t="s">
        <v>4731</v>
      </c>
      <c r="B23" s="346" t="s">
        <v>4732</v>
      </c>
      <c r="C23" s="346" t="s">
        <v>4722</v>
      </c>
      <c r="D23" s="346" t="s">
        <v>4733</v>
      </c>
    </row>
    <row r="24" spans="1:4" ht="22.5">
      <c r="A24" s="346" t="s">
        <v>4734</v>
      </c>
      <c r="B24" s="346" t="s">
        <v>4735</v>
      </c>
      <c r="C24" s="346" t="s">
        <v>4722</v>
      </c>
      <c r="D24" s="346" t="s">
        <v>4736</v>
      </c>
    </row>
    <row r="25" spans="1:4" ht="14.25">
      <c r="A25"/>
      <c r="B25"/>
      <c r="C25"/>
      <c r="D25"/>
    </row>
    <row r="26" spans="1:4" ht="14.25">
      <c r="A26" s="347" t="s">
        <v>4737</v>
      </c>
      <c r="B26"/>
      <c r="C26"/>
      <c r="D26"/>
    </row>
    <row r="27" spans="1:4" ht="14.25">
      <c r="A27" s="347" t="s">
        <v>4738</v>
      </c>
      <c r="B27"/>
      <c r="C27"/>
      <c r="D27"/>
    </row>
    <row r="28" spans="1:4" ht="33.75">
      <c r="A28" s="346" t="s">
        <v>4739</v>
      </c>
      <c r="B28"/>
      <c r="C28"/>
      <c r="D28"/>
    </row>
    <row r="29" spans="1:4" ht="45">
      <c r="A29" s="346" t="s">
        <v>4740</v>
      </c>
      <c r="B29" s="346" t="s">
        <v>4741</v>
      </c>
      <c r="C29" s="346" t="s">
        <v>4722</v>
      </c>
      <c r="D29" s="346" t="s">
        <v>3479</v>
      </c>
    </row>
    <row r="30" spans="1:4" ht="14.25">
      <c r="A30" s="348" t="s">
        <v>4742</v>
      </c>
      <c r="B30"/>
      <c r="C30"/>
      <c r="D30"/>
    </row>
    <row r="31" spans="1:4" ht="14.25">
      <c r="A31" s="348" t="s">
        <v>4743</v>
      </c>
      <c r="B31"/>
      <c r="C31"/>
      <c r="D31"/>
    </row>
    <row r="32" spans="1:4" ht="14.25">
      <c r="A32" s="348" t="s">
        <v>4744</v>
      </c>
      <c r="B32"/>
      <c r="C32"/>
      <c r="D32"/>
    </row>
    <row r="33" spans="1:4" ht="14.25">
      <c r="A33" s="347" t="s">
        <v>4737</v>
      </c>
      <c r="B33"/>
      <c r="C33"/>
      <c r="D33"/>
    </row>
    <row r="34" spans="1:4" ht="14.25">
      <c r="A34" s="347" t="s">
        <v>4745</v>
      </c>
      <c r="B34"/>
      <c r="C34"/>
      <c r="D34"/>
    </row>
    <row r="35" spans="1:4" ht="14.25">
      <c r="A35" s="349" t="s">
        <v>4746</v>
      </c>
      <c r="B35"/>
      <c r="C35"/>
      <c r="D35"/>
    </row>
    <row r="36" spans="1:4" ht="14.25">
      <c r="A36" s="349" t="s">
        <v>4747</v>
      </c>
      <c r="B36"/>
      <c r="C36"/>
      <c r="D36"/>
    </row>
    <row r="37" spans="1:4" ht="14.25">
      <c r="A37" s="349" t="s">
        <v>4746</v>
      </c>
      <c r="B37"/>
      <c r="C37"/>
      <c r="D37"/>
    </row>
    <row r="38" spans="1:4" ht="15.75">
      <c r="A38" s="350" t="s">
        <v>4748</v>
      </c>
      <c r="B38"/>
      <c r="C38"/>
      <c r="D38"/>
    </row>
    <row r="39" spans="1:4" ht="22.5">
      <c r="A39" s="346" t="s">
        <v>4749</v>
      </c>
      <c r="B39"/>
      <c r="C39"/>
      <c r="D39"/>
    </row>
    <row r="40" spans="1:4" ht="22.5">
      <c r="A40" s="346" t="s">
        <v>4750</v>
      </c>
      <c r="B40"/>
      <c r="C40"/>
      <c r="D40"/>
    </row>
    <row r="41" spans="1:4" ht="14.25">
      <c r="A41"/>
      <c r="B41"/>
      <c r="C41"/>
      <c r="D41"/>
    </row>
    <row r="42" spans="1:4" ht="45">
      <c r="A42" s="346" t="s">
        <v>4751</v>
      </c>
      <c r="B42" s="346" t="s">
        <v>4752</v>
      </c>
      <c r="C42" s="346" t="s">
        <v>4753</v>
      </c>
      <c r="D42" s="346" t="s">
        <v>4754</v>
      </c>
    </row>
    <row r="43" spans="1:4" ht="45">
      <c r="A43" s="346" t="s">
        <v>4755</v>
      </c>
      <c r="B43" s="346" t="s">
        <v>4756</v>
      </c>
      <c r="C43" s="346" t="s">
        <v>4722</v>
      </c>
      <c r="D43" s="346" t="s">
        <v>4757</v>
      </c>
    </row>
    <row r="44" spans="1:4" ht="56.25">
      <c r="A44" s="346" t="s">
        <v>4758</v>
      </c>
      <c r="B44" s="346" t="s">
        <v>4759</v>
      </c>
      <c r="C44" s="346" t="s">
        <v>4722</v>
      </c>
      <c r="D44" s="346" t="s">
        <v>4760</v>
      </c>
    </row>
    <row r="45" spans="1:4" ht="56.25">
      <c r="A45" s="346" t="s">
        <v>4761</v>
      </c>
      <c r="B45" s="346" t="s">
        <v>4762</v>
      </c>
      <c r="C45" s="346" t="s">
        <v>4722</v>
      </c>
      <c r="D45" s="346" t="s">
        <v>4763</v>
      </c>
    </row>
    <row r="46" spans="1:4" ht="45">
      <c r="A46" s="346" t="s">
        <v>4764</v>
      </c>
      <c r="B46" s="346" t="s">
        <v>4765</v>
      </c>
      <c r="C46" s="346" t="s">
        <v>4722</v>
      </c>
      <c r="D46" s="346" t="s">
        <v>4766</v>
      </c>
    </row>
    <row r="47" spans="1:4" ht="45">
      <c r="A47" s="346" t="s">
        <v>4767</v>
      </c>
      <c r="B47" s="346" t="s">
        <v>4768</v>
      </c>
      <c r="C47" s="346" t="s">
        <v>4722</v>
      </c>
      <c r="D47" s="346" t="s">
        <v>4769</v>
      </c>
    </row>
    <row r="48" spans="1:4" ht="45">
      <c r="A48" s="346" t="s">
        <v>4770</v>
      </c>
      <c r="B48" s="346" t="s">
        <v>4771</v>
      </c>
      <c r="C48" s="346" t="s">
        <v>4722</v>
      </c>
      <c r="D48" s="346" t="s">
        <v>4772</v>
      </c>
    </row>
    <row r="49" spans="1:4" ht="45">
      <c r="A49" s="346" t="s">
        <v>4773</v>
      </c>
      <c r="B49" s="346" t="s">
        <v>4774</v>
      </c>
      <c r="C49" s="346" t="s">
        <v>4722</v>
      </c>
      <c r="D49" s="346" t="s">
        <v>4775</v>
      </c>
    </row>
    <row r="50" spans="1:4" ht="45">
      <c r="A50" s="346" t="s">
        <v>4776</v>
      </c>
      <c r="B50" s="346" t="s">
        <v>4777</v>
      </c>
      <c r="C50" s="346" t="s">
        <v>4722</v>
      </c>
      <c r="D50" s="346" t="s">
        <v>4778</v>
      </c>
    </row>
    <row r="51" spans="1:4" ht="101.25">
      <c r="A51" s="346" t="s">
        <v>4779</v>
      </c>
      <c r="B51" s="346" t="s">
        <v>4780</v>
      </c>
      <c r="C51" s="346" t="s">
        <v>4722</v>
      </c>
      <c r="D51" s="346" t="s">
        <v>4781</v>
      </c>
    </row>
    <row r="52" spans="1:4">
      <c r="A52" s="346" t="s">
        <v>4782</v>
      </c>
      <c r="B52" s="346" t="s">
        <v>4783</v>
      </c>
      <c r="C52" s="346" t="s">
        <v>4687</v>
      </c>
      <c r="D52" s="346" t="s">
        <v>4784</v>
      </c>
    </row>
    <row r="53" spans="1:4" ht="56.25">
      <c r="A53" s="346" t="s">
        <v>1029</v>
      </c>
      <c r="B53" s="346" t="s">
        <v>4785</v>
      </c>
      <c r="C53" s="346" t="s">
        <v>4687</v>
      </c>
      <c r="D53" s="346" t="s">
        <v>3324</v>
      </c>
    </row>
    <row r="54" spans="1:4" ht="56.25">
      <c r="A54" s="346" t="s">
        <v>1030</v>
      </c>
      <c r="B54" s="346" t="s">
        <v>4786</v>
      </c>
      <c r="C54" s="346" t="s">
        <v>4687</v>
      </c>
      <c r="D54" s="346" t="s">
        <v>4787</v>
      </c>
    </row>
    <row r="55" spans="1:4" ht="67.5">
      <c r="A55" s="346" t="s">
        <v>1031</v>
      </c>
      <c r="B55" s="346" t="s">
        <v>4788</v>
      </c>
      <c r="C55" s="346" t="s">
        <v>4687</v>
      </c>
      <c r="D55" s="346" t="s">
        <v>4789</v>
      </c>
    </row>
    <row r="56" spans="1:4" ht="45">
      <c r="A56" s="346" t="s">
        <v>1032</v>
      </c>
      <c r="B56" s="346" t="s">
        <v>4790</v>
      </c>
      <c r="C56" s="346" t="s">
        <v>4687</v>
      </c>
      <c r="D56" s="346" t="s">
        <v>4791</v>
      </c>
    </row>
    <row r="57" spans="1:4" ht="45">
      <c r="A57" s="346" t="s">
        <v>1033</v>
      </c>
      <c r="B57" s="346" t="s">
        <v>4792</v>
      </c>
      <c r="C57" s="346" t="s">
        <v>4687</v>
      </c>
      <c r="D57" s="346" t="s">
        <v>3372</v>
      </c>
    </row>
    <row r="58" spans="1:4" ht="22.5">
      <c r="A58" s="346" t="s">
        <v>4793</v>
      </c>
      <c r="B58" s="346" t="s">
        <v>4794</v>
      </c>
      <c r="C58" s="346" t="s">
        <v>4687</v>
      </c>
      <c r="D58" s="346" t="s">
        <v>3372</v>
      </c>
    </row>
    <row r="59" spans="1:4" ht="14.25">
      <c r="A59"/>
      <c r="B59"/>
      <c r="C59"/>
      <c r="D59"/>
    </row>
    <row r="60" spans="1:4" ht="14.25">
      <c r="A60" s="347" t="s">
        <v>4737</v>
      </c>
      <c r="B60"/>
      <c r="C60"/>
      <c r="D60"/>
    </row>
    <row r="61" spans="1:4" ht="14.25">
      <c r="A61" s="347" t="s">
        <v>4795</v>
      </c>
      <c r="B61"/>
      <c r="C61"/>
      <c r="D61"/>
    </row>
    <row r="62" spans="1:4" ht="45">
      <c r="A62" s="346" t="s">
        <v>4796</v>
      </c>
      <c r="B62"/>
      <c r="C62"/>
      <c r="D62"/>
    </row>
    <row r="63" spans="1:4" ht="22.5">
      <c r="A63" s="346" t="s">
        <v>4797</v>
      </c>
      <c r="B63" s="346" t="s">
        <v>4798</v>
      </c>
      <c r="C63" s="346" t="s">
        <v>4687</v>
      </c>
      <c r="D63" s="346" t="s">
        <v>4799</v>
      </c>
    </row>
    <row r="64" spans="1:4" ht="33.75">
      <c r="A64" s="346" t="s">
        <v>1034</v>
      </c>
      <c r="B64" s="346" t="s">
        <v>4800</v>
      </c>
      <c r="C64" s="346" t="s">
        <v>4687</v>
      </c>
      <c r="D64" s="346" t="s">
        <v>4799</v>
      </c>
    </row>
    <row r="65" spans="1:4" ht="45">
      <c r="A65" s="346" t="s">
        <v>1035</v>
      </c>
      <c r="B65" s="346" t="s">
        <v>4801</v>
      </c>
      <c r="C65" s="346" t="s">
        <v>4687</v>
      </c>
      <c r="D65" s="346" t="s">
        <v>4802</v>
      </c>
    </row>
    <row r="66" spans="1:4" ht="14.25">
      <c r="A66" s="348" t="s">
        <v>4742</v>
      </c>
      <c r="B66"/>
      <c r="C66"/>
      <c r="D66"/>
    </row>
    <row r="67" spans="1:4" ht="14.25">
      <c r="A67" s="348" t="s">
        <v>4743</v>
      </c>
      <c r="B67"/>
      <c r="C67"/>
      <c r="D67"/>
    </row>
    <row r="68" spans="1:4" ht="14.25">
      <c r="A68" s="348" t="s">
        <v>4744</v>
      </c>
      <c r="B68"/>
      <c r="C68"/>
      <c r="D68"/>
    </row>
    <row r="69" spans="1:4" ht="14.25">
      <c r="A69" s="347" t="s">
        <v>4737</v>
      </c>
      <c r="B69"/>
      <c r="C69"/>
      <c r="D69"/>
    </row>
    <row r="70" spans="1:4" ht="14.25">
      <c r="A70" s="347" t="s">
        <v>4803</v>
      </c>
      <c r="B70"/>
      <c r="C70"/>
      <c r="D70"/>
    </row>
    <row r="71" spans="1:4" ht="14.25">
      <c r="A71" s="349" t="s">
        <v>4746</v>
      </c>
      <c r="B71"/>
      <c r="C71"/>
      <c r="D71"/>
    </row>
    <row r="72" spans="1:4" ht="14.25">
      <c r="A72" s="349" t="s">
        <v>4747</v>
      </c>
      <c r="B72"/>
      <c r="C72"/>
      <c r="D72"/>
    </row>
    <row r="73" spans="1:4" ht="14.25">
      <c r="A73" s="349" t="s">
        <v>4746</v>
      </c>
      <c r="B73"/>
      <c r="C73"/>
      <c r="D73"/>
    </row>
    <row r="74" spans="1:4" ht="15.75">
      <c r="A74" s="350" t="s">
        <v>4748</v>
      </c>
      <c r="B74"/>
      <c r="C74"/>
      <c r="D74"/>
    </row>
    <row r="75" spans="1:4" ht="22.5">
      <c r="A75" s="346" t="s">
        <v>4749</v>
      </c>
      <c r="B75"/>
      <c r="C75"/>
      <c r="D75"/>
    </row>
    <row r="76" spans="1:4" ht="22.5">
      <c r="A76" s="346" t="s">
        <v>4750</v>
      </c>
      <c r="B76"/>
      <c r="C76"/>
      <c r="D76"/>
    </row>
    <row r="77" spans="1:4" ht="14.25">
      <c r="A77"/>
      <c r="B77"/>
      <c r="C77"/>
      <c r="D77"/>
    </row>
    <row r="78" spans="1:4" ht="45">
      <c r="A78" s="346" t="s">
        <v>4751</v>
      </c>
      <c r="B78" s="346" t="s">
        <v>4752</v>
      </c>
      <c r="C78" s="346" t="s">
        <v>4753</v>
      </c>
      <c r="D78" s="346" t="s">
        <v>4754</v>
      </c>
    </row>
    <row r="79" spans="1:4" ht="22.5">
      <c r="A79" s="346" t="s">
        <v>4804</v>
      </c>
      <c r="B79" s="346" t="s">
        <v>4805</v>
      </c>
      <c r="C79" s="346" t="s">
        <v>4687</v>
      </c>
      <c r="D79" s="346" t="s">
        <v>1763</v>
      </c>
    </row>
    <row r="80" spans="1:4" ht="22.5">
      <c r="A80" s="346" t="s">
        <v>4806</v>
      </c>
      <c r="B80" s="346" t="s">
        <v>4807</v>
      </c>
      <c r="C80" s="346" t="s">
        <v>4687</v>
      </c>
      <c r="D80" s="346" t="s">
        <v>4808</v>
      </c>
    </row>
    <row r="81" spans="1:4" ht="45">
      <c r="A81" s="346" t="s">
        <v>1036</v>
      </c>
      <c r="B81" s="346" t="s">
        <v>4809</v>
      </c>
      <c r="C81" s="346" t="s">
        <v>4687</v>
      </c>
      <c r="D81" s="346" t="s">
        <v>3324</v>
      </c>
    </row>
    <row r="82" spans="1:4" ht="22.5">
      <c r="A82" s="346" t="s">
        <v>4810</v>
      </c>
      <c r="B82" s="346" t="s">
        <v>4811</v>
      </c>
      <c r="C82" s="346" t="s">
        <v>4722</v>
      </c>
      <c r="D82" s="346" t="s">
        <v>4812</v>
      </c>
    </row>
    <row r="83" spans="1:4" ht="22.5">
      <c r="A83" s="346" t="s">
        <v>4813</v>
      </c>
      <c r="B83" s="346" t="s">
        <v>4814</v>
      </c>
      <c r="C83" s="346" t="s">
        <v>4722</v>
      </c>
      <c r="D83" s="346" t="s">
        <v>4791</v>
      </c>
    </row>
    <row r="84" spans="1:4" ht="22.5">
      <c r="A84" s="346" t="s">
        <v>4815</v>
      </c>
      <c r="B84" s="346" t="s">
        <v>4816</v>
      </c>
      <c r="C84" s="346" t="s">
        <v>4722</v>
      </c>
      <c r="D84" s="346" t="s">
        <v>4817</v>
      </c>
    </row>
    <row r="85" spans="1:4" ht="22.5">
      <c r="A85" s="346" t="s">
        <v>4818</v>
      </c>
      <c r="B85" s="346" t="s">
        <v>4819</v>
      </c>
      <c r="C85" s="346" t="s">
        <v>4722</v>
      </c>
      <c r="D85" s="346" t="s">
        <v>3896</v>
      </c>
    </row>
    <row r="86" spans="1:4" ht="45">
      <c r="A86" s="346" t="s">
        <v>1037</v>
      </c>
      <c r="B86" s="346" t="s">
        <v>4820</v>
      </c>
      <c r="C86" s="346" t="s">
        <v>4722</v>
      </c>
      <c r="D86" s="346" t="s">
        <v>4821</v>
      </c>
    </row>
    <row r="87" spans="1:4" ht="45">
      <c r="A87" s="346" t="s">
        <v>1038</v>
      </c>
      <c r="B87" s="346" t="s">
        <v>4822</v>
      </c>
      <c r="C87" s="346" t="s">
        <v>4722</v>
      </c>
      <c r="D87" s="346" t="s">
        <v>4823</v>
      </c>
    </row>
    <row r="88" spans="1:4" ht="33.75">
      <c r="A88" s="346" t="s">
        <v>1039</v>
      </c>
      <c r="B88" s="346" t="s">
        <v>4824</v>
      </c>
      <c r="C88" s="346" t="s">
        <v>4722</v>
      </c>
      <c r="D88" s="346" t="s">
        <v>1904</v>
      </c>
    </row>
    <row r="89" spans="1:4" ht="33.75">
      <c r="A89" s="346" t="s">
        <v>1040</v>
      </c>
      <c r="B89" s="346" t="s">
        <v>4825</v>
      </c>
      <c r="C89" s="346" t="s">
        <v>4722</v>
      </c>
      <c r="D89" s="346" t="s">
        <v>4826</v>
      </c>
    </row>
    <row r="90" spans="1:4" ht="56.25">
      <c r="A90" s="346" t="s">
        <v>1041</v>
      </c>
      <c r="B90" s="346" t="s">
        <v>4827</v>
      </c>
      <c r="C90" s="346" t="s">
        <v>4722</v>
      </c>
      <c r="D90" s="346" t="s">
        <v>4828</v>
      </c>
    </row>
    <row r="91" spans="1:4" ht="56.25">
      <c r="A91" s="346" t="s">
        <v>1042</v>
      </c>
      <c r="B91" s="346" t="s">
        <v>4829</v>
      </c>
      <c r="C91" s="346" t="s">
        <v>4722</v>
      </c>
      <c r="D91" s="346" t="s">
        <v>4830</v>
      </c>
    </row>
    <row r="92" spans="1:4" ht="33.75">
      <c r="A92" s="346" t="s">
        <v>1043</v>
      </c>
      <c r="B92" s="346" t="s">
        <v>4831</v>
      </c>
      <c r="C92" s="346" t="s">
        <v>4722</v>
      </c>
      <c r="D92" s="346" t="s">
        <v>4832</v>
      </c>
    </row>
    <row r="93" spans="1:4" ht="33.75">
      <c r="A93" s="346" t="s">
        <v>1044</v>
      </c>
      <c r="B93" s="346" t="s">
        <v>4833</v>
      </c>
      <c r="C93" s="346" t="s">
        <v>4722</v>
      </c>
      <c r="D93" s="346" t="s">
        <v>4834</v>
      </c>
    </row>
    <row r="94" spans="1:4" ht="33.75">
      <c r="A94" s="346" t="s">
        <v>1045</v>
      </c>
      <c r="B94" s="346" t="s">
        <v>4835</v>
      </c>
      <c r="C94" s="346" t="s">
        <v>4722</v>
      </c>
      <c r="D94" s="346" t="s">
        <v>4836</v>
      </c>
    </row>
    <row r="95" spans="1:4" ht="33.75">
      <c r="A95" s="346" t="s">
        <v>1046</v>
      </c>
      <c r="B95" s="346" t="s">
        <v>4837</v>
      </c>
      <c r="C95" s="346" t="s">
        <v>4722</v>
      </c>
      <c r="D95" s="346" t="s">
        <v>4838</v>
      </c>
    </row>
    <row r="96" spans="1:4" ht="33.75">
      <c r="A96" s="346" t="s">
        <v>1047</v>
      </c>
      <c r="B96" s="346" t="s">
        <v>4839</v>
      </c>
      <c r="C96" s="346" t="s">
        <v>4722</v>
      </c>
      <c r="D96" s="346" t="s">
        <v>4840</v>
      </c>
    </row>
    <row r="97" spans="1:4" ht="90">
      <c r="A97" s="346" t="s">
        <v>1048</v>
      </c>
      <c r="B97" s="346" t="s">
        <v>4841</v>
      </c>
      <c r="C97" s="346" t="s">
        <v>4722</v>
      </c>
      <c r="D97" s="346" t="s">
        <v>4781</v>
      </c>
    </row>
    <row r="98" spans="1:4" ht="33.75">
      <c r="A98" s="346" t="s">
        <v>4842</v>
      </c>
      <c r="B98" s="346" t="s">
        <v>4843</v>
      </c>
      <c r="C98" s="346" t="s">
        <v>4844</v>
      </c>
      <c r="D98" s="346" t="s">
        <v>3304</v>
      </c>
    </row>
    <row r="99" spans="1:4" ht="22.5">
      <c r="A99" s="346" t="s">
        <v>4845</v>
      </c>
      <c r="B99" s="346" t="s">
        <v>4846</v>
      </c>
      <c r="C99" s="346" t="s">
        <v>4722</v>
      </c>
      <c r="D99" s="346" t="s">
        <v>3382</v>
      </c>
    </row>
    <row r="100" spans="1:4" ht="14.25">
      <c r="A100"/>
      <c r="B100"/>
      <c r="C100"/>
      <c r="D100"/>
    </row>
    <row r="101" spans="1:4" ht="14.25">
      <c r="A101" s="347" t="s">
        <v>4737</v>
      </c>
      <c r="B101"/>
      <c r="C101"/>
      <c r="D101"/>
    </row>
    <row r="102" spans="1:4" ht="14.25">
      <c r="A102" s="347" t="s">
        <v>4847</v>
      </c>
      <c r="B102"/>
      <c r="C102"/>
      <c r="D102"/>
    </row>
    <row r="103" spans="1:4" ht="56.25">
      <c r="A103" s="346" t="s">
        <v>4848</v>
      </c>
      <c r="B103"/>
      <c r="C103"/>
      <c r="D103"/>
    </row>
    <row r="104" spans="1:4" ht="33.75">
      <c r="A104" s="346" t="s">
        <v>1049</v>
      </c>
      <c r="B104" s="346" t="s">
        <v>4849</v>
      </c>
      <c r="C104" s="346" t="s">
        <v>4844</v>
      </c>
      <c r="D104" s="346" t="s">
        <v>1765</v>
      </c>
    </row>
    <row r="105" spans="1:4" ht="14.25">
      <c r="A105" s="348" t="s">
        <v>4742</v>
      </c>
      <c r="B105"/>
      <c r="C105"/>
      <c r="D105"/>
    </row>
    <row r="106" spans="1:4" ht="14.25">
      <c r="A106" s="348" t="s">
        <v>4743</v>
      </c>
      <c r="B106"/>
      <c r="C106"/>
      <c r="D106"/>
    </row>
    <row r="107" spans="1:4" ht="14.25">
      <c r="A107" s="348" t="s">
        <v>4744</v>
      </c>
      <c r="B107"/>
      <c r="C107"/>
      <c r="D107"/>
    </row>
    <row r="108" spans="1:4" ht="14.25">
      <c r="A108" s="347" t="s">
        <v>4737</v>
      </c>
      <c r="B108"/>
      <c r="C108"/>
      <c r="D108"/>
    </row>
    <row r="109" spans="1:4" ht="14.25">
      <c r="A109" s="347" t="s">
        <v>4850</v>
      </c>
      <c r="B109"/>
      <c r="C109"/>
      <c r="D109"/>
    </row>
    <row r="110" spans="1:4" ht="14.25">
      <c r="A110" s="349" t="s">
        <v>4746</v>
      </c>
      <c r="B110"/>
      <c r="C110"/>
      <c r="D110"/>
    </row>
    <row r="111" spans="1:4" ht="14.25">
      <c r="A111" s="349" t="s">
        <v>4747</v>
      </c>
      <c r="B111"/>
      <c r="C111"/>
      <c r="D111"/>
    </row>
    <row r="112" spans="1:4" ht="14.25">
      <c r="A112" s="349" t="s">
        <v>4746</v>
      </c>
      <c r="B112"/>
      <c r="C112"/>
      <c r="D112"/>
    </row>
    <row r="113" spans="1:4" ht="15.75">
      <c r="A113" s="350" t="s">
        <v>4748</v>
      </c>
      <c r="B113"/>
      <c r="C113"/>
      <c r="D113"/>
    </row>
    <row r="114" spans="1:4" ht="22.5">
      <c r="A114" s="346" t="s">
        <v>4749</v>
      </c>
      <c r="B114"/>
      <c r="C114"/>
      <c r="D114"/>
    </row>
    <row r="115" spans="1:4" ht="22.5">
      <c r="A115" s="346" t="s">
        <v>4750</v>
      </c>
      <c r="B115"/>
      <c r="C115"/>
      <c r="D115"/>
    </row>
    <row r="116" spans="1:4" ht="14.25">
      <c r="A116"/>
      <c r="B116"/>
      <c r="C116"/>
      <c r="D116"/>
    </row>
    <row r="117" spans="1:4" ht="45">
      <c r="A117" s="346" t="s">
        <v>4751</v>
      </c>
      <c r="B117" s="346" t="s">
        <v>4752</v>
      </c>
      <c r="C117" s="346" t="s">
        <v>4753</v>
      </c>
      <c r="D117" s="346" t="s">
        <v>4754</v>
      </c>
    </row>
    <row r="118" spans="1:4" ht="45">
      <c r="A118" s="346" t="s">
        <v>1050</v>
      </c>
      <c r="B118" s="346" t="s">
        <v>4851</v>
      </c>
      <c r="C118" s="346" t="s">
        <v>4722</v>
      </c>
      <c r="D118" s="346" t="s">
        <v>1824</v>
      </c>
    </row>
    <row r="119" spans="1:4" ht="33.75">
      <c r="A119" s="346" t="s">
        <v>4852</v>
      </c>
      <c r="B119" s="346" t="s">
        <v>4853</v>
      </c>
      <c r="C119" s="346" t="s">
        <v>4687</v>
      </c>
      <c r="D119" s="346" t="s">
        <v>4854</v>
      </c>
    </row>
    <row r="120" spans="1:4" ht="33.75">
      <c r="A120" s="346" t="s">
        <v>4855</v>
      </c>
      <c r="B120" s="346" t="s">
        <v>4856</v>
      </c>
      <c r="C120" s="346" t="s">
        <v>4857</v>
      </c>
      <c r="D120" s="346" t="s">
        <v>4858</v>
      </c>
    </row>
    <row r="121" spans="1:4" ht="45">
      <c r="A121" s="346" t="s">
        <v>4859</v>
      </c>
      <c r="B121" s="346" t="s">
        <v>4860</v>
      </c>
      <c r="C121" s="346" t="s">
        <v>4861</v>
      </c>
      <c r="D121" s="346" t="s">
        <v>4862</v>
      </c>
    </row>
    <row r="122" spans="1:4" ht="56.25">
      <c r="A122" s="346" t="s">
        <v>4863</v>
      </c>
      <c r="B122" s="346" t="s">
        <v>4864</v>
      </c>
      <c r="C122" s="346" t="s">
        <v>4861</v>
      </c>
      <c r="D122" s="346" t="s">
        <v>1736</v>
      </c>
    </row>
    <row r="123" spans="1:4" ht="56.25">
      <c r="A123" s="346" t="s">
        <v>4865</v>
      </c>
      <c r="B123" s="346" t="s">
        <v>4866</v>
      </c>
      <c r="C123" s="346" t="s">
        <v>4867</v>
      </c>
      <c r="D123" s="346" t="s">
        <v>1760</v>
      </c>
    </row>
    <row r="124" spans="1:4" ht="33.75">
      <c r="A124" s="346" t="s">
        <v>4868</v>
      </c>
      <c r="B124" s="346" t="s">
        <v>4869</v>
      </c>
      <c r="C124" s="346" t="s">
        <v>4861</v>
      </c>
      <c r="D124" s="346" t="s">
        <v>4870</v>
      </c>
    </row>
    <row r="125" spans="1:4" ht="33.75">
      <c r="A125" s="346" t="s">
        <v>4871</v>
      </c>
      <c r="B125" s="346" t="s">
        <v>4872</v>
      </c>
      <c r="C125" s="346" t="s">
        <v>4873</v>
      </c>
      <c r="D125" s="346" t="s">
        <v>1866</v>
      </c>
    </row>
    <row r="126" spans="1:4" ht="67.5">
      <c r="A126" s="346" t="s">
        <v>4874</v>
      </c>
      <c r="B126" s="346" t="s">
        <v>4875</v>
      </c>
      <c r="C126" s="346" t="s">
        <v>4857</v>
      </c>
      <c r="D126" s="346" t="s">
        <v>4876</v>
      </c>
    </row>
    <row r="127" spans="1:4" ht="67.5">
      <c r="A127" s="346" t="s">
        <v>4877</v>
      </c>
      <c r="B127" s="346" t="s">
        <v>4878</v>
      </c>
      <c r="C127" s="346" t="s">
        <v>4879</v>
      </c>
      <c r="D127" s="346" t="s">
        <v>4880</v>
      </c>
    </row>
    <row r="128" spans="1:4" ht="67.5">
      <c r="A128" s="346" t="s">
        <v>4881</v>
      </c>
      <c r="B128" s="346" t="s">
        <v>4882</v>
      </c>
      <c r="C128" s="346" t="s">
        <v>4879</v>
      </c>
      <c r="D128" s="346" t="s">
        <v>4883</v>
      </c>
    </row>
    <row r="129" spans="1:4" ht="67.5">
      <c r="A129" s="346" t="s">
        <v>4884</v>
      </c>
      <c r="B129" s="346" t="s">
        <v>4885</v>
      </c>
      <c r="C129" s="346" t="s">
        <v>4879</v>
      </c>
      <c r="D129" s="346" t="s">
        <v>1789</v>
      </c>
    </row>
    <row r="130" spans="1:4" ht="67.5">
      <c r="A130" s="346" t="s">
        <v>4886</v>
      </c>
      <c r="B130" s="346" t="s">
        <v>4887</v>
      </c>
      <c r="C130" s="346" t="s">
        <v>4879</v>
      </c>
      <c r="D130" s="346" t="s">
        <v>4888</v>
      </c>
    </row>
    <row r="131" spans="1:4" ht="67.5">
      <c r="A131" s="346" t="s">
        <v>4889</v>
      </c>
      <c r="B131" s="346" t="s">
        <v>4890</v>
      </c>
      <c r="C131" s="346" t="s">
        <v>4879</v>
      </c>
      <c r="D131" s="346" t="s">
        <v>4891</v>
      </c>
    </row>
    <row r="132" spans="1:4" ht="33.75">
      <c r="A132" s="346" t="s">
        <v>4892</v>
      </c>
      <c r="B132" s="346" t="s">
        <v>4893</v>
      </c>
      <c r="C132" s="346" t="s">
        <v>4879</v>
      </c>
      <c r="D132" s="346" t="s">
        <v>4894</v>
      </c>
    </row>
    <row r="133" spans="1:4" ht="14.25">
      <c r="A133"/>
      <c r="B133"/>
      <c r="C133"/>
      <c r="D133"/>
    </row>
    <row r="134" spans="1:4" ht="14.25">
      <c r="A134" s="347" t="s">
        <v>4737</v>
      </c>
      <c r="B134"/>
      <c r="C134"/>
      <c r="D134"/>
    </row>
    <row r="135" spans="1:4" ht="14.25">
      <c r="A135" s="347" t="s">
        <v>4895</v>
      </c>
      <c r="B135"/>
      <c r="C135"/>
      <c r="D135"/>
    </row>
    <row r="136" spans="1:4" ht="45">
      <c r="A136" s="346" t="s">
        <v>4896</v>
      </c>
      <c r="B136"/>
      <c r="C136"/>
      <c r="D136"/>
    </row>
    <row r="137" spans="1:4" ht="56.25">
      <c r="A137" s="346" t="s">
        <v>4897</v>
      </c>
      <c r="B137" s="346" t="s">
        <v>4898</v>
      </c>
      <c r="C137" s="346" t="s">
        <v>4879</v>
      </c>
      <c r="D137" s="346" t="s">
        <v>1766</v>
      </c>
    </row>
    <row r="138" spans="1:4" ht="67.5">
      <c r="A138" s="346" t="s">
        <v>4899</v>
      </c>
      <c r="B138" s="346" t="s">
        <v>4900</v>
      </c>
      <c r="C138" s="346" t="s">
        <v>4901</v>
      </c>
      <c r="D138" s="346" t="s">
        <v>4902</v>
      </c>
    </row>
    <row r="139" spans="1:4" ht="67.5">
      <c r="A139" s="346" t="s">
        <v>4903</v>
      </c>
      <c r="B139" s="346" t="s">
        <v>4904</v>
      </c>
      <c r="C139" s="346" t="s">
        <v>4905</v>
      </c>
      <c r="D139" s="346" t="s">
        <v>1728</v>
      </c>
    </row>
    <row r="140" spans="1:4" ht="14.25">
      <c r="A140" s="348" t="s">
        <v>4742</v>
      </c>
      <c r="B140"/>
      <c r="C140"/>
      <c r="D140"/>
    </row>
    <row r="141" spans="1:4" ht="14.25">
      <c r="A141" s="348" t="s">
        <v>4743</v>
      </c>
      <c r="B141"/>
      <c r="C141"/>
      <c r="D141"/>
    </row>
    <row r="142" spans="1:4" ht="14.25">
      <c r="A142" s="348" t="s">
        <v>4744</v>
      </c>
      <c r="B142"/>
      <c r="C142"/>
      <c r="D142"/>
    </row>
    <row r="143" spans="1:4" ht="14.25">
      <c r="A143" s="347" t="s">
        <v>4737</v>
      </c>
      <c r="B143"/>
      <c r="C143"/>
      <c r="D143"/>
    </row>
    <row r="144" spans="1:4" ht="14.25">
      <c r="A144" s="347" t="s">
        <v>4906</v>
      </c>
      <c r="B144"/>
      <c r="C144"/>
      <c r="D144"/>
    </row>
    <row r="145" spans="1:4" ht="14.25">
      <c r="A145" s="349" t="s">
        <v>4746</v>
      </c>
      <c r="B145"/>
      <c r="C145"/>
      <c r="D145"/>
    </row>
    <row r="146" spans="1:4" ht="14.25">
      <c r="A146" s="349" t="s">
        <v>4747</v>
      </c>
      <c r="B146"/>
      <c r="C146"/>
      <c r="D146"/>
    </row>
    <row r="147" spans="1:4" ht="14.25">
      <c r="A147" s="349" t="s">
        <v>4746</v>
      </c>
      <c r="B147"/>
      <c r="C147"/>
      <c r="D147"/>
    </row>
    <row r="148" spans="1:4" ht="15.75">
      <c r="A148" s="350" t="s">
        <v>4748</v>
      </c>
      <c r="B148"/>
      <c r="C148"/>
      <c r="D148"/>
    </row>
    <row r="149" spans="1:4" ht="22.5">
      <c r="A149" s="346" t="s">
        <v>4749</v>
      </c>
      <c r="B149"/>
      <c r="C149"/>
      <c r="D149"/>
    </row>
    <row r="150" spans="1:4" ht="22.5">
      <c r="A150" s="346" t="s">
        <v>4750</v>
      </c>
      <c r="B150"/>
      <c r="C150"/>
      <c r="D150"/>
    </row>
    <row r="151" spans="1:4" ht="14.25">
      <c r="A151"/>
      <c r="B151"/>
      <c r="C151"/>
      <c r="D151"/>
    </row>
    <row r="152" spans="1:4" ht="45">
      <c r="A152" s="346" t="s">
        <v>4751</v>
      </c>
      <c r="B152" s="346" t="s">
        <v>4752</v>
      </c>
      <c r="C152" s="346" t="s">
        <v>4753</v>
      </c>
      <c r="D152" s="346" t="s">
        <v>4754</v>
      </c>
    </row>
    <row r="153" spans="1:4" ht="78.75">
      <c r="A153" s="346" t="s">
        <v>4907</v>
      </c>
      <c r="B153" s="346" t="s">
        <v>4908</v>
      </c>
      <c r="C153" s="346" t="s">
        <v>4879</v>
      </c>
      <c r="D153" s="346" t="s">
        <v>4909</v>
      </c>
    </row>
    <row r="154" spans="1:4" ht="78.75">
      <c r="A154" s="346" t="s">
        <v>4910</v>
      </c>
      <c r="B154" s="346" t="s">
        <v>4911</v>
      </c>
      <c r="C154" s="346" t="s">
        <v>4879</v>
      </c>
      <c r="D154" s="346" t="s">
        <v>4912</v>
      </c>
    </row>
    <row r="155" spans="1:4" ht="67.5">
      <c r="A155" s="346" t="s">
        <v>4913</v>
      </c>
      <c r="B155" s="346" t="s">
        <v>4914</v>
      </c>
      <c r="C155" s="346" t="s">
        <v>4879</v>
      </c>
      <c r="D155" s="346" t="s">
        <v>4915</v>
      </c>
    </row>
    <row r="156" spans="1:4" ht="67.5">
      <c r="A156" s="346" t="s">
        <v>4916</v>
      </c>
      <c r="B156" s="346" t="s">
        <v>4917</v>
      </c>
      <c r="C156" s="346" t="s">
        <v>4879</v>
      </c>
      <c r="D156" s="346" t="s">
        <v>4918</v>
      </c>
    </row>
    <row r="157" spans="1:4" ht="78.75">
      <c r="A157" s="346" t="s">
        <v>4919</v>
      </c>
      <c r="B157" s="346" t="s">
        <v>4920</v>
      </c>
      <c r="C157" s="346" t="s">
        <v>4879</v>
      </c>
      <c r="D157" s="346" t="s">
        <v>4921</v>
      </c>
    </row>
    <row r="158" spans="1:4" ht="67.5">
      <c r="A158" s="346" t="s">
        <v>4922</v>
      </c>
      <c r="B158" s="346" t="s">
        <v>4923</v>
      </c>
      <c r="C158" s="346" t="s">
        <v>4879</v>
      </c>
      <c r="D158" s="346" t="s">
        <v>3515</v>
      </c>
    </row>
    <row r="159" spans="1:4" ht="56.25">
      <c r="A159" s="346" t="s">
        <v>4924</v>
      </c>
      <c r="B159" s="346" t="s">
        <v>4925</v>
      </c>
      <c r="C159" s="346" t="s">
        <v>4901</v>
      </c>
      <c r="D159" s="346" t="s">
        <v>4926</v>
      </c>
    </row>
    <row r="160" spans="1:4" ht="101.25">
      <c r="A160" s="346" t="s">
        <v>4927</v>
      </c>
      <c r="B160" s="346" t="s">
        <v>4928</v>
      </c>
      <c r="C160" s="346" t="s">
        <v>4901</v>
      </c>
      <c r="D160" s="346" t="s">
        <v>4929</v>
      </c>
    </row>
    <row r="161" spans="1:4" ht="101.25">
      <c r="A161" s="346" t="s">
        <v>4930</v>
      </c>
      <c r="B161" s="346" t="s">
        <v>4931</v>
      </c>
      <c r="C161" s="346" t="s">
        <v>4901</v>
      </c>
      <c r="D161" s="346" t="s">
        <v>4932</v>
      </c>
    </row>
    <row r="162" spans="1:4" ht="33.75">
      <c r="A162" s="346" t="s">
        <v>1051</v>
      </c>
      <c r="B162" s="346" t="s">
        <v>4933</v>
      </c>
      <c r="C162" s="346" t="s">
        <v>4687</v>
      </c>
      <c r="D162" s="346" t="s">
        <v>4934</v>
      </c>
    </row>
    <row r="163" spans="1:4" ht="33.75">
      <c r="A163" s="346" t="s">
        <v>1052</v>
      </c>
      <c r="B163" s="346" t="s">
        <v>4935</v>
      </c>
      <c r="C163" s="346" t="s">
        <v>4857</v>
      </c>
      <c r="D163" s="346" t="s">
        <v>1871</v>
      </c>
    </row>
    <row r="164" spans="1:4" ht="22.5">
      <c r="A164" s="346" t="s">
        <v>4936</v>
      </c>
      <c r="B164" s="346" t="s">
        <v>4937</v>
      </c>
      <c r="C164" s="346" t="s">
        <v>4861</v>
      </c>
      <c r="D164" s="346" t="s">
        <v>1702</v>
      </c>
    </row>
    <row r="165" spans="1:4" ht="14.25">
      <c r="A165"/>
      <c r="B165"/>
      <c r="C165"/>
      <c r="D165"/>
    </row>
    <row r="166" spans="1:4" ht="14.25">
      <c r="A166" s="347" t="s">
        <v>4737</v>
      </c>
      <c r="B166"/>
      <c r="C166"/>
      <c r="D166"/>
    </row>
    <row r="167" spans="1:4" ht="14.25">
      <c r="A167" s="347" t="s">
        <v>4938</v>
      </c>
      <c r="B167"/>
      <c r="C167"/>
      <c r="D167"/>
    </row>
    <row r="168" spans="1:4" ht="33.75">
      <c r="A168" s="346" t="s">
        <v>4939</v>
      </c>
      <c r="B168"/>
      <c r="C168"/>
      <c r="D168"/>
    </row>
    <row r="169" spans="1:4" ht="45">
      <c r="A169" s="346" t="s">
        <v>1053</v>
      </c>
      <c r="B169" s="346" t="s">
        <v>4940</v>
      </c>
      <c r="C169" s="346" t="s">
        <v>4861</v>
      </c>
      <c r="D169" s="346" t="s">
        <v>1707</v>
      </c>
    </row>
    <row r="170" spans="1:4" ht="56.25">
      <c r="A170" s="346" t="s">
        <v>1054</v>
      </c>
      <c r="B170" s="346" t="s">
        <v>4941</v>
      </c>
      <c r="C170" s="346" t="s">
        <v>4867</v>
      </c>
      <c r="D170" s="346" t="s">
        <v>1762</v>
      </c>
    </row>
    <row r="171" spans="1:4" ht="33.75">
      <c r="A171" s="346" t="s">
        <v>1055</v>
      </c>
      <c r="B171" s="346" t="s">
        <v>4942</v>
      </c>
      <c r="C171" s="346" t="s">
        <v>4861</v>
      </c>
      <c r="D171" s="346" t="s">
        <v>4943</v>
      </c>
    </row>
    <row r="172" spans="1:4" ht="33.75">
      <c r="A172" s="346" t="s">
        <v>1056</v>
      </c>
      <c r="B172" s="346" t="s">
        <v>4944</v>
      </c>
      <c r="C172" s="346" t="s">
        <v>4873</v>
      </c>
      <c r="D172" s="346" t="s">
        <v>1703</v>
      </c>
    </row>
    <row r="173" spans="1:4" ht="14.25">
      <c r="A173" s="348" t="s">
        <v>4742</v>
      </c>
      <c r="B173"/>
      <c r="C173"/>
      <c r="D173"/>
    </row>
    <row r="174" spans="1:4" ht="14.25">
      <c r="A174" s="348" t="s">
        <v>4743</v>
      </c>
      <c r="B174"/>
      <c r="C174"/>
      <c r="D174"/>
    </row>
    <row r="175" spans="1:4" ht="14.25">
      <c r="A175" s="348" t="s">
        <v>4744</v>
      </c>
      <c r="B175"/>
      <c r="C175"/>
      <c r="D175"/>
    </row>
    <row r="176" spans="1:4" ht="14.25">
      <c r="A176" s="347" t="s">
        <v>4737</v>
      </c>
      <c r="B176"/>
      <c r="C176"/>
      <c r="D176"/>
    </row>
    <row r="177" spans="1:4" ht="14.25">
      <c r="A177" s="347" t="s">
        <v>4945</v>
      </c>
      <c r="B177"/>
      <c r="C177"/>
      <c r="D177"/>
    </row>
    <row r="178" spans="1:4" ht="14.25">
      <c r="A178" s="349" t="s">
        <v>4746</v>
      </c>
      <c r="B178"/>
      <c r="C178"/>
      <c r="D178"/>
    </row>
    <row r="179" spans="1:4" ht="14.25">
      <c r="A179" s="349" t="s">
        <v>4747</v>
      </c>
      <c r="B179"/>
      <c r="C179"/>
      <c r="D179"/>
    </row>
    <row r="180" spans="1:4" ht="14.25">
      <c r="A180" s="349" t="s">
        <v>4746</v>
      </c>
      <c r="B180"/>
      <c r="C180"/>
      <c r="D180"/>
    </row>
    <row r="181" spans="1:4" ht="15.75">
      <c r="A181" s="350" t="s">
        <v>4748</v>
      </c>
      <c r="B181"/>
      <c r="C181"/>
      <c r="D181"/>
    </row>
    <row r="182" spans="1:4" ht="22.5">
      <c r="A182" s="346" t="s">
        <v>4749</v>
      </c>
      <c r="B182"/>
      <c r="C182"/>
      <c r="D182"/>
    </row>
    <row r="183" spans="1:4" ht="22.5">
      <c r="A183" s="346" t="s">
        <v>4750</v>
      </c>
      <c r="B183"/>
      <c r="C183"/>
      <c r="D183"/>
    </row>
    <row r="184" spans="1:4" ht="14.25">
      <c r="A184"/>
      <c r="B184"/>
      <c r="C184"/>
      <c r="D184"/>
    </row>
    <row r="185" spans="1:4" ht="45">
      <c r="A185" s="346" t="s">
        <v>4751</v>
      </c>
      <c r="B185" s="346" t="s">
        <v>4752</v>
      </c>
      <c r="C185" s="346" t="s">
        <v>4753</v>
      </c>
      <c r="D185" s="346" t="s">
        <v>4754</v>
      </c>
    </row>
    <row r="186" spans="1:4" ht="56.25">
      <c r="A186" s="346" t="s">
        <v>1057</v>
      </c>
      <c r="B186" s="346" t="s">
        <v>4946</v>
      </c>
      <c r="C186" s="346" t="s">
        <v>4857</v>
      </c>
      <c r="D186" s="346" t="s">
        <v>4876</v>
      </c>
    </row>
    <row r="187" spans="1:4" ht="67.5">
      <c r="A187" s="346" t="s">
        <v>1058</v>
      </c>
      <c r="B187" s="346" t="s">
        <v>4947</v>
      </c>
      <c r="C187" s="346" t="s">
        <v>4879</v>
      </c>
      <c r="D187" s="346" t="s">
        <v>4948</v>
      </c>
    </row>
    <row r="188" spans="1:4" ht="67.5">
      <c r="A188" s="346" t="s">
        <v>1059</v>
      </c>
      <c r="B188" s="346" t="s">
        <v>4949</v>
      </c>
      <c r="C188" s="346" t="s">
        <v>4879</v>
      </c>
      <c r="D188" s="346" t="s">
        <v>1914</v>
      </c>
    </row>
    <row r="189" spans="1:4" ht="67.5">
      <c r="A189" s="346" t="s">
        <v>1060</v>
      </c>
      <c r="B189" s="346" t="s">
        <v>4950</v>
      </c>
      <c r="C189" s="346" t="s">
        <v>4879</v>
      </c>
      <c r="D189" s="346" t="s">
        <v>1903</v>
      </c>
    </row>
    <row r="190" spans="1:4" ht="67.5">
      <c r="A190" s="346" t="s">
        <v>1061</v>
      </c>
      <c r="B190" s="346" t="s">
        <v>4951</v>
      </c>
      <c r="C190" s="346" t="s">
        <v>4879</v>
      </c>
      <c r="D190" s="346" t="s">
        <v>4952</v>
      </c>
    </row>
    <row r="191" spans="1:4" ht="56.25">
      <c r="A191" s="346" t="s">
        <v>1062</v>
      </c>
      <c r="B191" s="346" t="s">
        <v>4953</v>
      </c>
      <c r="C191" s="346" t="s">
        <v>4879</v>
      </c>
      <c r="D191" s="346" t="s">
        <v>4954</v>
      </c>
    </row>
    <row r="192" spans="1:4" ht="56.25">
      <c r="A192" s="346" t="s">
        <v>1063</v>
      </c>
      <c r="B192" s="346" t="s">
        <v>4955</v>
      </c>
      <c r="C192" s="346" t="s">
        <v>4879</v>
      </c>
      <c r="D192" s="346" t="s">
        <v>1714</v>
      </c>
    </row>
    <row r="193" spans="1:4" ht="56.25">
      <c r="A193" s="346" t="s">
        <v>1064</v>
      </c>
      <c r="B193" s="346" t="s">
        <v>4956</v>
      </c>
      <c r="C193" s="346" t="s">
        <v>4879</v>
      </c>
      <c r="D193" s="346" t="s">
        <v>3308</v>
      </c>
    </row>
    <row r="194" spans="1:4" ht="56.25">
      <c r="A194" s="346" t="s">
        <v>1065</v>
      </c>
      <c r="B194" s="346" t="s">
        <v>4957</v>
      </c>
      <c r="C194" s="346" t="s">
        <v>4901</v>
      </c>
      <c r="D194" s="346" t="s">
        <v>4958</v>
      </c>
    </row>
    <row r="195" spans="1:4" ht="67.5">
      <c r="A195" s="346" t="s">
        <v>4959</v>
      </c>
      <c r="B195" s="346" t="s">
        <v>4960</v>
      </c>
      <c r="C195" s="346" t="s">
        <v>4905</v>
      </c>
      <c r="D195" s="346" t="s">
        <v>1728</v>
      </c>
    </row>
    <row r="196" spans="1:4" ht="67.5">
      <c r="A196" s="346" t="s">
        <v>1066</v>
      </c>
      <c r="B196" s="346" t="s">
        <v>4961</v>
      </c>
      <c r="C196" s="346" t="s">
        <v>4879</v>
      </c>
      <c r="D196" s="346" t="s">
        <v>4962</v>
      </c>
    </row>
    <row r="197" spans="1:4" ht="78.75">
      <c r="A197" s="346" t="s">
        <v>1067</v>
      </c>
      <c r="B197" s="346" t="s">
        <v>4963</v>
      </c>
      <c r="C197" s="346" t="s">
        <v>4879</v>
      </c>
      <c r="D197" s="346" t="s">
        <v>4964</v>
      </c>
    </row>
    <row r="198" spans="1:4" ht="33.75">
      <c r="A198" s="346" t="s">
        <v>4965</v>
      </c>
      <c r="B198" s="346" t="s">
        <v>4966</v>
      </c>
      <c r="C198" s="346" t="s">
        <v>4879</v>
      </c>
      <c r="D198" s="346" t="s">
        <v>4967</v>
      </c>
    </row>
    <row r="199" spans="1:4" ht="14.25">
      <c r="A199"/>
      <c r="B199"/>
      <c r="C199"/>
      <c r="D199"/>
    </row>
    <row r="200" spans="1:4" ht="14.25">
      <c r="A200" s="347" t="s">
        <v>4737</v>
      </c>
      <c r="B200"/>
      <c r="C200"/>
      <c r="D200"/>
    </row>
    <row r="201" spans="1:4" ht="14.25">
      <c r="A201" s="347" t="s">
        <v>4968</v>
      </c>
      <c r="B201"/>
      <c r="C201"/>
      <c r="D201"/>
    </row>
    <row r="202" spans="1:4" ht="56.25">
      <c r="A202" s="346" t="s">
        <v>4969</v>
      </c>
      <c r="B202"/>
      <c r="C202"/>
      <c r="D202"/>
    </row>
    <row r="203" spans="1:4" ht="67.5">
      <c r="A203" s="346" t="s">
        <v>1068</v>
      </c>
      <c r="B203" s="346" t="s">
        <v>4970</v>
      </c>
      <c r="C203" s="346" t="s">
        <v>4879</v>
      </c>
      <c r="D203" s="346" t="s">
        <v>4971</v>
      </c>
    </row>
    <row r="204" spans="1:4" ht="78.75">
      <c r="A204" s="346" t="s">
        <v>1069</v>
      </c>
      <c r="B204" s="346" t="s">
        <v>4972</v>
      </c>
      <c r="C204" s="346" t="s">
        <v>4879</v>
      </c>
      <c r="D204" s="346" t="s">
        <v>4973</v>
      </c>
    </row>
    <row r="205" spans="1:4" ht="14.25">
      <c r="A205" s="348" t="s">
        <v>4742</v>
      </c>
      <c r="B205"/>
      <c r="C205"/>
      <c r="D205"/>
    </row>
    <row r="206" spans="1:4" ht="14.25">
      <c r="A206" s="348" t="s">
        <v>4743</v>
      </c>
      <c r="B206"/>
      <c r="C206"/>
      <c r="D206"/>
    </row>
    <row r="207" spans="1:4" ht="14.25">
      <c r="A207" s="348" t="s">
        <v>4744</v>
      </c>
      <c r="B207"/>
      <c r="C207"/>
      <c r="D207"/>
    </row>
    <row r="208" spans="1:4" ht="14.25">
      <c r="A208" s="347" t="s">
        <v>4737</v>
      </c>
      <c r="B208"/>
      <c r="C208"/>
      <c r="D208"/>
    </row>
    <row r="209" spans="1:4" ht="14.25">
      <c r="A209" s="347" t="s">
        <v>4974</v>
      </c>
      <c r="B209"/>
      <c r="C209"/>
      <c r="D209"/>
    </row>
    <row r="210" spans="1:4" ht="14.25">
      <c r="A210" s="349" t="s">
        <v>4746</v>
      </c>
      <c r="B210"/>
      <c r="C210"/>
      <c r="D210"/>
    </row>
    <row r="211" spans="1:4" ht="14.25">
      <c r="A211" s="349" t="s">
        <v>4747</v>
      </c>
      <c r="B211"/>
      <c r="C211"/>
      <c r="D211"/>
    </row>
    <row r="212" spans="1:4" ht="14.25">
      <c r="A212" s="349" t="s">
        <v>4746</v>
      </c>
      <c r="B212"/>
      <c r="C212"/>
      <c r="D212"/>
    </row>
    <row r="213" spans="1:4" ht="15.75">
      <c r="A213" s="350" t="s">
        <v>4748</v>
      </c>
      <c r="B213"/>
      <c r="C213"/>
      <c r="D213"/>
    </row>
    <row r="214" spans="1:4" ht="22.5">
      <c r="A214" s="346" t="s">
        <v>4749</v>
      </c>
      <c r="B214"/>
      <c r="C214"/>
      <c r="D214"/>
    </row>
    <row r="215" spans="1:4" ht="22.5">
      <c r="A215" s="346" t="s">
        <v>4750</v>
      </c>
      <c r="B215"/>
      <c r="C215"/>
      <c r="D215"/>
    </row>
    <row r="216" spans="1:4" ht="14.25">
      <c r="A216"/>
      <c r="B216"/>
      <c r="C216"/>
      <c r="D216"/>
    </row>
    <row r="217" spans="1:4" ht="45">
      <c r="A217" s="346" t="s">
        <v>4751</v>
      </c>
      <c r="B217" s="346" t="s">
        <v>4752</v>
      </c>
      <c r="C217" s="346" t="s">
        <v>4753</v>
      </c>
      <c r="D217" s="346" t="s">
        <v>4754</v>
      </c>
    </row>
    <row r="218" spans="1:4" ht="56.25">
      <c r="A218" s="346" t="s">
        <v>1070</v>
      </c>
      <c r="B218" s="346" t="s">
        <v>4975</v>
      </c>
      <c r="C218" s="346" t="s">
        <v>4879</v>
      </c>
      <c r="D218" s="346" t="s">
        <v>4976</v>
      </c>
    </row>
    <row r="219" spans="1:4" ht="45">
      <c r="A219" s="346" t="s">
        <v>1071</v>
      </c>
      <c r="B219" s="346" t="s">
        <v>4977</v>
      </c>
      <c r="C219" s="346" t="s">
        <v>4901</v>
      </c>
      <c r="D219" s="346" t="s">
        <v>4926</v>
      </c>
    </row>
    <row r="220" spans="1:4" ht="90">
      <c r="A220" s="346" t="s">
        <v>1072</v>
      </c>
      <c r="B220" s="346" t="s">
        <v>4978</v>
      </c>
      <c r="C220" s="346" t="s">
        <v>4901</v>
      </c>
      <c r="D220" s="346" t="s">
        <v>4929</v>
      </c>
    </row>
    <row r="221" spans="1:4" ht="101.25">
      <c r="A221" s="346" t="s">
        <v>1073</v>
      </c>
      <c r="B221" s="346" t="s">
        <v>4979</v>
      </c>
      <c r="C221" s="346" t="s">
        <v>4901</v>
      </c>
      <c r="D221" s="346" t="s">
        <v>4932</v>
      </c>
    </row>
    <row r="222" spans="1:4" ht="112.5">
      <c r="A222" s="346" t="s">
        <v>4980</v>
      </c>
      <c r="B222" s="346" t="s">
        <v>4981</v>
      </c>
      <c r="C222" s="346" t="s">
        <v>4844</v>
      </c>
      <c r="D222" s="346" t="s">
        <v>4982</v>
      </c>
    </row>
    <row r="223" spans="1:4" ht="157.5">
      <c r="A223" s="346" t="s">
        <v>4983</v>
      </c>
      <c r="B223" s="346" t="s">
        <v>4984</v>
      </c>
      <c r="C223" s="346" t="s">
        <v>4844</v>
      </c>
      <c r="D223" s="346" t="s">
        <v>4985</v>
      </c>
    </row>
    <row r="224" spans="1:4" ht="112.5">
      <c r="A224" s="346" t="s">
        <v>4986</v>
      </c>
      <c r="B224" s="346" t="s">
        <v>4987</v>
      </c>
      <c r="C224" s="346" t="s">
        <v>4687</v>
      </c>
      <c r="D224" s="346" t="s">
        <v>4988</v>
      </c>
    </row>
    <row r="225" spans="1:4" ht="112.5">
      <c r="A225" s="346" t="s">
        <v>4989</v>
      </c>
      <c r="B225" s="346" t="s">
        <v>4990</v>
      </c>
      <c r="C225" s="346" t="s">
        <v>4687</v>
      </c>
      <c r="D225" s="346" t="s">
        <v>4991</v>
      </c>
    </row>
    <row r="226" spans="1:4" ht="22.5">
      <c r="A226" s="346" t="s">
        <v>4992</v>
      </c>
      <c r="B226" s="346" t="s">
        <v>4993</v>
      </c>
      <c r="C226" s="346" t="s">
        <v>4844</v>
      </c>
      <c r="D226" s="346" t="s">
        <v>4994</v>
      </c>
    </row>
    <row r="227" spans="1:4" ht="14.25">
      <c r="A227"/>
      <c r="B227"/>
      <c r="C227"/>
      <c r="D227"/>
    </row>
    <row r="228" spans="1:4" ht="14.25">
      <c r="A228" s="347" t="s">
        <v>4737</v>
      </c>
      <c r="B228"/>
      <c r="C228"/>
      <c r="D228"/>
    </row>
    <row r="229" spans="1:4" ht="14.25">
      <c r="A229" s="347" t="s">
        <v>4995</v>
      </c>
      <c r="B229"/>
      <c r="C229"/>
      <c r="D229"/>
    </row>
    <row r="230" spans="1:4" ht="45">
      <c r="A230" s="346" t="s">
        <v>4996</v>
      </c>
      <c r="B230"/>
      <c r="C230"/>
      <c r="D230"/>
    </row>
    <row r="231" spans="1:4" ht="45">
      <c r="A231" s="346" t="s">
        <v>4997</v>
      </c>
      <c r="B231" s="346" t="s">
        <v>4998</v>
      </c>
      <c r="C231" s="346" t="s">
        <v>4844</v>
      </c>
      <c r="D231" s="346" t="s">
        <v>1888</v>
      </c>
    </row>
    <row r="232" spans="1:4" ht="45">
      <c r="A232" s="346" t="s">
        <v>4999</v>
      </c>
      <c r="B232" s="346" t="s">
        <v>5000</v>
      </c>
      <c r="C232" s="346" t="s">
        <v>4844</v>
      </c>
      <c r="D232" s="346" t="s">
        <v>3357</v>
      </c>
    </row>
    <row r="233" spans="1:4" ht="67.5">
      <c r="A233" s="346" t="s">
        <v>5001</v>
      </c>
      <c r="B233" s="346" t="s">
        <v>5002</v>
      </c>
      <c r="C233" s="346" t="s">
        <v>4844</v>
      </c>
      <c r="D233" s="346" t="s">
        <v>3458</v>
      </c>
    </row>
    <row r="234" spans="1:4" ht="45">
      <c r="A234" s="346" t="s">
        <v>5003</v>
      </c>
      <c r="B234" s="346" t="s">
        <v>5004</v>
      </c>
      <c r="C234" s="346" t="s">
        <v>4901</v>
      </c>
      <c r="D234" s="346" t="s">
        <v>5005</v>
      </c>
    </row>
    <row r="235" spans="1:4" ht="14.25">
      <c r="A235" s="348" t="s">
        <v>4742</v>
      </c>
      <c r="B235"/>
      <c r="C235"/>
      <c r="D235"/>
    </row>
    <row r="236" spans="1:4" ht="14.25">
      <c r="A236" s="348" t="s">
        <v>4743</v>
      </c>
      <c r="B236"/>
      <c r="C236"/>
      <c r="D236"/>
    </row>
    <row r="237" spans="1:4" ht="14.25">
      <c r="A237" s="348" t="s">
        <v>4744</v>
      </c>
      <c r="B237"/>
      <c r="C237"/>
      <c r="D237"/>
    </row>
    <row r="238" spans="1:4" ht="14.25">
      <c r="A238" s="347" t="s">
        <v>4737</v>
      </c>
      <c r="B238"/>
      <c r="C238"/>
      <c r="D238"/>
    </row>
    <row r="239" spans="1:4" ht="14.25">
      <c r="A239" s="347" t="s">
        <v>5006</v>
      </c>
      <c r="B239"/>
      <c r="C239"/>
      <c r="D239"/>
    </row>
    <row r="240" spans="1:4" ht="14.25">
      <c r="A240" s="349" t="s">
        <v>4746</v>
      </c>
      <c r="B240"/>
      <c r="C240"/>
      <c r="D240"/>
    </row>
    <row r="241" spans="1:4" ht="14.25">
      <c r="A241" s="349" t="s">
        <v>4747</v>
      </c>
      <c r="B241"/>
      <c r="C241"/>
      <c r="D241"/>
    </row>
    <row r="242" spans="1:4" ht="14.25">
      <c r="A242" s="349" t="s">
        <v>4746</v>
      </c>
      <c r="B242"/>
      <c r="C242"/>
      <c r="D242"/>
    </row>
    <row r="243" spans="1:4" ht="15.75">
      <c r="A243" s="350" t="s">
        <v>4748</v>
      </c>
      <c r="B243"/>
      <c r="C243"/>
      <c r="D243"/>
    </row>
    <row r="244" spans="1:4" ht="22.5">
      <c r="A244" s="346" t="s">
        <v>4749</v>
      </c>
      <c r="B244"/>
      <c r="C244"/>
      <c r="D244"/>
    </row>
    <row r="245" spans="1:4" ht="22.5">
      <c r="A245" s="346" t="s">
        <v>4750</v>
      </c>
      <c r="B245"/>
      <c r="C245"/>
      <c r="D245"/>
    </row>
    <row r="246" spans="1:4" ht="14.25">
      <c r="A246"/>
      <c r="B246"/>
      <c r="C246"/>
      <c r="D246"/>
    </row>
    <row r="247" spans="1:4" ht="45">
      <c r="A247" s="346" t="s">
        <v>4751</v>
      </c>
      <c r="B247" s="346" t="s">
        <v>4752</v>
      </c>
      <c r="C247" s="346" t="s">
        <v>4753</v>
      </c>
      <c r="D247" s="346" t="s">
        <v>4754</v>
      </c>
    </row>
    <row r="248" spans="1:4" ht="56.25">
      <c r="A248" s="346" t="s">
        <v>5007</v>
      </c>
      <c r="B248" s="346" t="s">
        <v>5008</v>
      </c>
      <c r="C248" s="346" t="s">
        <v>4844</v>
      </c>
      <c r="D248" s="346" t="s">
        <v>5009</v>
      </c>
    </row>
    <row r="249" spans="1:4" ht="146.25">
      <c r="A249" s="346" t="s">
        <v>5010</v>
      </c>
      <c r="B249" s="346" t="s">
        <v>5011</v>
      </c>
      <c r="C249" s="346" t="s">
        <v>4901</v>
      </c>
      <c r="D249" s="346" t="s">
        <v>5012</v>
      </c>
    </row>
    <row r="250" spans="1:4" ht="146.25">
      <c r="A250" s="346" t="s">
        <v>5013</v>
      </c>
      <c r="B250" s="346" t="s">
        <v>5014</v>
      </c>
      <c r="C250" s="346" t="s">
        <v>4901</v>
      </c>
      <c r="D250" s="346" t="s">
        <v>3327</v>
      </c>
    </row>
    <row r="251" spans="1:4" ht="135">
      <c r="A251" s="346" t="s">
        <v>5015</v>
      </c>
      <c r="B251" s="346" t="s">
        <v>5016</v>
      </c>
      <c r="C251" s="346" t="s">
        <v>4901</v>
      </c>
      <c r="D251" s="346" t="s">
        <v>5017</v>
      </c>
    </row>
    <row r="252" spans="1:4" ht="45">
      <c r="A252" s="346" t="s">
        <v>5018</v>
      </c>
      <c r="B252" s="346" t="s">
        <v>5019</v>
      </c>
      <c r="C252" s="346" t="s">
        <v>4687</v>
      </c>
      <c r="D252" s="346" t="s">
        <v>5020</v>
      </c>
    </row>
    <row r="253" spans="1:4" ht="22.5">
      <c r="A253" s="346" t="s">
        <v>5021</v>
      </c>
      <c r="B253" s="346" t="s">
        <v>5022</v>
      </c>
      <c r="C253" s="346" t="s">
        <v>4687</v>
      </c>
      <c r="D253" s="346" t="s">
        <v>5023</v>
      </c>
    </row>
    <row r="254" spans="1:4" ht="67.5">
      <c r="A254" s="346" t="s">
        <v>5024</v>
      </c>
      <c r="B254" s="346" t="s">
        <v>5025</v>
      </c>
      <c r="C254" s="346" t="s">
        <v>4722</v>
      </c>
      <c r="D254" s="346" t="s">
        <v>1678</v>
      </c>
    </row>
    <row r="255" spans="1:4" ht="123.75">
      <c r="A255" s="346" t="s">
        <v>5026</v>
      </c>
      <c r="B255" s="346" t="s">
        <v>5027</v>
      </c>
      <c r="C255" s="346" t="s">
        <v>4722</v>
      </c>
      <c r="D255" s="346" t="s">
        <v>5028</v>
      </c>
    </row>
    <row r="256" spans="1:4" ht="45">
      <c r="A256" s="346" t="s">
        <v>5029</v>
      </c>
      <c r="B256" s="346" t="s">
        <v>5030</v>
      </c>
      <c r="C256" s="346" t="s">
        <v>4722</v>
      </c>
      <c r="D256" s="346" t="s">
        <v>3496</v>
      </c>
    </row>
    <row r="257" spans="1:4" ht="22.5">
      <c r="A257" s="346" t="s">
        <v>5031</v>
      </c>
      <c r="B257" s="346" t="s">
        <v>5032</v>
      </c>
      <c r="C257" s="346" t="s">
        <v>4844</v>
      </c>
      <c r="D257" s="346" t="s">
        <v>5033</v>
      </c>
    </row>
    <row r="258" spans="1:4" ht="14.25">
      <c r="A258"/>
      <c r="B258"/>
      <c r="C258"/>
      <c r="D258"/>
    </row>
    <row r="259" spans="1:4" ht="14.25">
      <c r="A259" s="347" t="s">
        <v>4737</v>
      </c>
      <c r="B259"/>
      <c r="C259"/>
      <c r="D259"/>
    </row>
    <row r="260" spans="1:4" ht="14.25">
      <c r="A260" s="347" t="s">
        <v>5034</v>
      </c>
      <c r="B260"/>
      <c r="C260"/>
      <c r="D260"/>
    </row>
    <row r="261" spans="1:4" ht="14.25">
      <c r="A261" s="346" t="s">
        <v>5035</v>
      </c>
      <c r="B261"/>
      <c r="C261"/>
      <c r="D261"/>
    </row>
    <row r="262" spans="1:4" ht="56.25">
      <c r="A262" s="346" t="s">
        <v>5036</v>
      </c>
      <c r="B262" s="346" t="s">
        <v>5037</v>
      </c>
      <c r="C262" s="346" t="s">
        <v>4687</v>
      </c>
      <c r="D262" s="346" t="s">
        <v>5038</v>
      </c>
    </row>
    <row r="263" spans="1:4" ht="78.75">
      <c r="A263" s="346" t="s">
        <v>5039</v>
      </c>
      <c r="B263" s="346" t="s">
        <v>5040</v>
      </c>
      <c r="C263" s="346" t="s">
        <v>4687</v>
      </c>
      <c r="D263" s="346" t="s">
        <v>5041</v>
      </c>
    </row>
    <row r="264" spans="1:4" ht="33.75">
      <c r="A264" s="346" t="s">
        <v>5042</v>
      </c>
      <c r="B264" s="346" t="s">
        <v>5043</v>
      </c>
      <c r="C264" s="346" t="s">
        <v>4687</v>
      </c>
      <c r="D264" s="346" t="s">
        <v>3409</v>
      </c>
    </row>
    <row r="265" spans="1:4" ht="45">
      <c r="A265" s="346" t="s">
        <v>5044</v>
      </c>
      <c r="B265" s="346" t="s">
        <v>5045</v>
      </c>
      <c r="C265" s="346" t="s">
        <v>4844</v>
      </c>
      <c r="D265" s="346" t="s">
        <v>5046</v>
      </c>
    </row>
    <row r="266" spans="1:4" ht="14.25">
      <c r="A266" s="348" t="s">
        <v>4742</v>
      </c>
      <c r="B266"/>
      <c r="C266"/>
      <c r="D266"/>
    </row>
    <row r="267" spans="1:4" ht="14.25">
      <c r="A267" s="348" t="s">
        <v>4743</v>
      </c>
      <c r="B267"/>
      <c r="C267"/>
      <c r="D267"/>
    </row>
    <row r="268" spans="1:4" ht="14.25">
      <c r="A268" s="348" t="s">
        <v>4744</v>
      </c>
      <c r="B268"/>
      <c r="C268"/>
      <c r="D268"/>
    </row>
    <row r="269" spans="1:4" ht="14.25">
      <c r="A269" s="347" t="s">
        <v>4737</v>
      </c>
      <c r="B269"/>
      <c r="C269"/>
      <c r="D269"/>
    </row>
    <row r="270" spans="1:4" ht="14.25">
      <c r="A270" s="347" t="s">
        <v>5047</v>
      </c>
      <c r="B270"/>
      <c r="C270"/>
      <c r="D270"/>
    </row>
    <row r="271" spans="1:4" ht="14.25">
      <c r="A271" s="349" t="s">
        <v>4746</v>
      </c>
      <c r="B271"/>
      <c r="C271"/>
      <c r="D271"/>
    </row>
    <row r="272" spans="1:4" ht="14.25">
      <c r="A272" s="349" t="s">
        <v>4747</v>
      </c>
      <c r="B272"/>
      <c r="C272"/>
      <c r="D272"/>
    </row>
    <row r="273" spans="1:4" ht="14.25">
      <c r="A273" s="349" t="s">
        <v>4746</v>
      </c>
      <c r="B273"/>
      <c r="C273"/>
      <c r="D273"/>
    </row>
    <row r="274" spans="1:4" ht="15.75">
      <c r="A274" s="350" t="s">
        <v>4748</v>
      </c>
      <c r="B274"/>
      <c r="C274"/>
      <c r="D274"/>
    </row>
    <row r="275" spans="1:4" ht="22.5">
      <c r="A275" s="346" t="s">
        <v>4749</v>
      </c>
      <c r="B275"/>
      <c r="C275"/>
      <c r="D275"/>
    </row>
    <row r="276" spans="1:4" ht="22.5">
      <c r="A276" s="346" t="s">
        <v>4750</v>
      </c>
      <c r="B276"/>
      <c r="C276"/>
      <c r="D276"/>
    </row>
    <row r="277" spans="1:4" ht="14.25">
      <c r="A277"/>
      <c r="B277"/>
      <c r="C277"/>
      <c r="D277"/>
    </row>
    <row r="278" spans="1:4" ht="45">
      <c r="A278" s="346" t="s">
        <v>4751</v>
      </c>
      <c r="B278" s="346" t="s">
        <v>4752</v>
      </c>
      <c r="C278" s="346" t="s">
        <v>4753</v>
      </c>
      <c r="D278" s="346" t="s">
        <v>4754</v>
      </c>
    </row>
    <row r="279" spans="1:4" ht="67.5">
      <c r="A279" s="346" t="s">
        <v>5048</v>
      </c>
      <c r="B279" s="346" t="s">
        <v>5049</v>
      </c>
      <c r="C279" s="346" t="s">
        <v>4844</v>
      </c>
      <c r="D279" s="346" t="s">
        <v>5050</v>
      </c>
    </row>
    <row r="280" spans="1:4" ht="33.75">
      <c r="A280" s="346" t="s">
        <v>5051</v>
      </c>
      <c r="B280" s="346" t="s">
        <v>5052</v>
      </c>
      <c r="C280" s="346" t="s">
        <v>4687</v>
      </c>
      <c r="D280" s="346" t="s">
        <v>3455</v>
      </c>
    </row>
    <row r="281" spans="1:4" ht="45">
      <c r="A281" s="346" t="s">
        <v>5053</v>
      </c>
      <c r="B281" s="346" t="s">
        <v>5054</v>
      </c>
      <c r="C281" s="346" t="s">
        <v>4687</v>
      </c>
      <c r="D281" s="346" t="s">
        <v>5055</v>
      </c>
    </row>
    <row r="282" spans="1:4" ht="112.5">
      <c r="A282" s="346" t="s">
        <v>1074</v>
      </c>
      <c r="B282" s="346" t="s">
        <v>5056</v>
      </c>
      <c r="C282" s="346" t="s">
        <v>4844</v>
      </c>
      <c r="D282" s="346" t="s">
        <v>5057</v>
      </c>
    </row>
    <row r="283" spans="1:4" ht="157.5">
      <c r="A283" s="346" t="s">
        <v>1075</v>
      </c>
      <c r="B283" s="346" t="s">
        <v>5058</v>
      </c>
      <c r="C283" s="346" t="s">
        <v>4844</v>
      </c>
      <c r="D283" s="346" t="s">
        <v>5059</v>
      </c>
    </row>
    <row r="284" spans="1:4" ht="112.5">
      <c r="A284" s="346" t="s">
        <v>1076</v>
      </c>
      <c r="B284" s="346" t="s">
        <v>5060</v>
      </c>
      <c r="C284" s="346" t="s">
        <v>4687</v>
      </c>
      <c r="D284" s="346" t="s">
        <v>5061</v>
      </c>
    </row>
    <row r="285" spans="1:4" ht="101.25">
      <c r="A285" s="346" t="s">
        <v>1077</v>
      </c>
      <c r="B285" s="346" t="s">
        <v>5062</v>
      </c>
      <c r="C285" s="346" t="s">
        <v>4687</v>
      </c>
      <c r="D285" s="346" t="s">
        <v>5063</v>
      </c>
    </row>
    <row r="286" spans="1:4" ht="33.75">
      <c r="A286" s="346" t="s">
        <v>1078</v>
      </c>
      <c r="B286" s="346" t="s">
        <v>5064</v>
      </c>
      <c r="C286" s="346" t="s">
        <v>4844</v>
      </c>
      <c r="D286" s="346" t="s">
        <v>3332</v>
      </c>
    </row>
    <row r="287" spans="1:4" ht="45">
      <c r="A287" s="346" t="s">
        <v>1079</v>
      </c>
      <c r="B287" s="346" t="s">
        <v>5065</v>
      </c>
      <c r="C287" s="346" t="s">
        <v>4844</v>
      </c>
      <c r="D287" s="346" t="s">
        <v>5066</v>
      </c>
    </row>
    <row r="288" spans="1:4" ht="45">
      <c r="A288" s="346" t="s">
        <v>1080</v>
      </c>
      <c r="B288" s="346" t="s">
        <v>5067</v>
      </c>
      <c r="C288" s="346" t="s">
        <v>4844</v>
      </c>
      <c r="D288" s="346" t="s">
        <v>5068</v>
      </c>
    </row>
    <row r="289" spans="1:4" ht="45">
      <c r="A289" s="346" t="s">
        <v>5069</v>
      </c>
      <c r="B289" s="346" t="s">
        <v>5070</v>
      </c>
      <c r="C289" s="346" t="s">
        <v>4844</v>
      </c>
      <c r="D289" s="346" t="s">
        <v>5071</v>
      </c>
    </row>
    <row r="290" spans="1:4" ht="14.25">
      <c r="A290"/>
      <c r="B290"/>
      <c r="C290"/>
      <c r="D290"/>
    </row>
    <row r="291" spans="1:4" ht="14.25">
      <c r="A291" s="347" t="s">
        <v>4737</v>
      </c>
      <c r="B291"/>
      <c r="C291"/>
      <c r="D291"/>
    </row>
    <row r="292" spans="1:4" ht="14.25">
      <c r="A292" s="347" t="s">
        <v>5072</v>
      </c>
      <c r="B292"/>
      <c r="C292"/>
      <c r="D292"/>
    </row>
    <row r="293" spans="1:4" ht="33.75">
      <c r="A293" s="346" t="s">
        <v>5073</v>
      </c>
      <c r="B293"/>
      <c r="C293"/>
      <c r="D293"/>
    </row>
    <row r="294" spans="1:4" ht="45">
      <c r="A294" s="346" t="s">
        <v>1081</v>
      </c>
      <c r="B294" s="346" t="s">
        <v>5074</v>
      </c>
      <c r="C294" s="346" t="s">
        <v>4901</v>
      </c>
      <c r="D294" s="346" t="s">
        <v>5005</v>
      </c>
    </row>
    <row r="295" spans="1:4" ht="56.25">
      <c r="A295" s="346" t="s">
        <v>1082</v>
      </c>
      <c r="B295" s="346" t="s">
        <v>5075</v>
      </c>
      <c r="C295" s="346" t="s">
        <v>4844</v>
      </c>
      <c r="D295" s="346" t="s">
        <v>5076</v>
      </c>
    </row>
    <row r="296" spans="1:4" ht="146.25">
      <c r="A296" s="346" t="s">
        <v>1083</v>
      </c>
      <c r="B296" s="346" t="s">
        <v>5077</v>
      </c>
      <c r="C296" s="346" t="s">
        <v>4901</v>
      </c>
      <c r="D296" s="346" t="s">
        <v>5012</v>
      </c>
    </row>
    <row r="297" spans="1:4" ht="14.25">
      <c r="A297" s="348" t="s">
        <v>4742</v>
      </c>
      <c r="B297"/>
      <c r="C297"/>
      <c r="D297"/>
    </row>
    <row r="298" spans="1:4" ht="14.25">
      <c r="A298" s="348" t="s">
        <v>4743</v>
      </c>
      <c r="B298"/>
      <c r="C298"/>
      <c r="D298"/>
    </row>
    <row r="299" spans="1:4" ht="14.25">
      <c r="A299" s="348" t="s">
        <v>4744</v>
      </c>
      <c r="B299"/>
      <c r="C299"/>
      <c r="D299"/>
    </row>
    <row r="300" spans="1:4" ht="14.25">
      <c r="A300" s="347" t="s">
        <v>4737</v>
      </c>
      <c r="B300"/>
      <c r="C300"/>
      <c r="D300"/>
    </row>
    <row r="301" spans="1:4" ht="14.25">
      <c r="A301" s="347" t="s">
        <v>5078</v>
      </c>
      <c r="B301"/>
      <c r="C301"/>
      <c r="D301"/>
    </row>
    <row r="302" spans="1:4" ht="14.25">
      <c r="A302" s="349" t="s">
        <v>4746</v>
      </c>
      <c r="B302"/>
      <c r="C302"/>
      <c r="D302"/>
    </row>
    <row r="303" spans="1:4" ht="14.25">
      <c r="A303" s="349" t="s">
        <v>4747</v>
      </c>
      <c r="B303"/>
      <c r="C303"/>
      <c r="D303"/>
    </row>
    <row r="304" spans="1:4" ht="14.25">
      <c r="A304" s="349" t="s">
        <v>4746</v>
      </c>
      <c r="B304"/>
      <c r="C304"/>
      <c r="D304"/>
    </row>
    <row r="305" spans="1:4" ht="15.75">
      <c r="A305" s="350" t="s">
        <v>4748</v>
      </c>
      <c r="B305"/>
      <c r="C305"/>
      <c r="D305"/>
    </row>
    <row r="306" spans="1:4" ht="22.5">
      <c r="A306" s="346" t="s">
        <v>4749</v>
      </c>
      <c r="B306"/>
      <c r="C306"/>
      <c r="D306"/>
    </row>
    <row r="307" spans="1:4" ht="22.5">
      <c r="A307" s="346" t="s">
        <v>4750</v>
      </c>
      <c r="B307"/>
      <c r="C307"/>
      <c r="D307"/>
    </row>
    <row r="308" spans="1:4" ht="14.25">
      <c r="A308"/>
      <c r="B308"/>
      <c r="C308"/>
      <c r="D308"/>
    </row>
    <row r="309" spans="1:4" ht="45">
      <c r="A309" s="346" t="s">
        <v>4751</v>
      </c>
      <c r="B309" s="346" t="s">
        <v>4752</v>
      </c>
      <c r="C309" s="346" t="s">
        <v>4753</v>
      </c>
      <c r="D309" s="346" t="s">
        <v>4754</v>
      </c>
    </row>
    <row r="310" spans="1:4" ht="135">
      <c r="A310" s="346" t="s">
        <v>1084</v>
      </c>
      <c r="B310" s="346" t="s">
        <v>5079</v>
      </c>
      <c r="C310" s="346" t="s">
        <v>4901</v>
      </c>
      <c r="D310" s="346" t="s">
        <v>3327</v>
      </c>
    </row>
    <row r="311" spans="1:4" ht="135">
      <c r="A311" s="346" t="s">
        <v>1085</v>
      </c>
      <c r="B311" s="346" t="s">
        <v>5080</v>
      </c>
      <c r="C311" s="346" t="s">
        <v>4901</v>
      </c>
      <c r="D311" s="346" t="s">
        <v>5017</v>
      </c>
    </row>
    <row r="312" spans="1:4" ht="45">
      <c r="A312" s="346" t="s">
        <v>1086</v>
      </c>
      <c r="B312" s="346" t="s">
        <v>5081</v>
      </c>
      <c r="C312" s="346" t="s">
        <v>4687</v>
      </c>
      <c r="D312" s="346" t="s">
        <v>5082</v>
      </c>
    </row>
    <row r="313" spans="1:4" ht="22.5">
      <c r="A313" s="346" t="s">
        <v>5083</v>
      </c>
      <c r="B313" s="346" t="s">
        <v>5084</v>
      </c>
      <c r="C313" s="346" t="s">
        <v>4687</v>
      </c>
      <c r="D313" s="346" t="s">
        <v>5085</v>
      </c>
    </row>
    <row r="314" spans="1:4" ht="56.25">
      <c r="A314" s="346" t="s">
        <v>1087</v>
      </c>
      <c r="B314" s="346" t="s">
        <v>5086</v>
      </c>
      <c r="C314" s="346" t="s">
        <v>4722</v>
      </c>
      <c r="D314" s="346" t="s">
        <v>1690</v>
      </c>
    </row>
    <row r="315" spans="1:4" ht="123.75">
      <c r="A315" s="346" t="s">
        <v>1088</v>
      </c>
      <c r="B315" s="346" t="s">
        <v>5087</v>
      </c>
      <c r="C315" s="346" t="s">
        <v>4722</v>
      </c>
      <c r="D315" s="346" t="s">
        <v>1779</v>
      </c>
    </row>
    <row r="316" spans="1:4" ht="45">
      <c r="A316" s="346" t="s">
        <v>1089</v>
      </c>
      <c r="B316" s="346" t="s">
        <v>5088</v>
      </c>
      <c r="C316" s="346" t="s">
        <v>4722</v>
      </c>
      <c r="D316" s="346" t="s">
        <v>3385</v>
      </c>
    </row>
    <row r="317" spans="1:4" ht="33.75">
      <c r="A317" s="346" t="s">
        <v>1090</v>
      </c>
      <c r="B317" s="346" t="s">
        <v>5089</v>
      </c>
      <c r="C317" s="346" t="s">
        <v>4844</v>
      </c>
      <c r="D317" s="346" t="s">
        <v>3375</v>
      </c>
    </row>
    <row r="318" spans="1:4" ht="56.25">
      <c r="A318" s="346" t="s">
        <v>1091</v>
      </c>
      <c r="B318" s="346" t="s">
        <v>5090</v>
      </c>
      <c r="C318" s="346" t="s">
        <v>4687</v>
      </c>
      <c r="D318" s="346" t="s">
        <v>5091</v>
      </c>
    </row>
    <row r="319" spans="1:4" ht="67.5">
      <c r="A319" s="346" t="s">
        <v>1092</v>
      </c>
      <c r="B319" s="346" t="s">
        <v>5092</v>
      </c>
      <c r="C319" s="346" t="s">
        <v>4687</v>
      </c>
      <c r="D319" s="346" t="s">
        <v>5041</v>
      </c>
    </row>
    <row r="320" spans="1:4" ht="33.75">
      <c r="A320" s="346" t="s">
        <v>1093</v>
      </c>
      <c r="B320" s="346" t="s">
        <v>5093</v>
      </c>
      <c r="C320" s="346" t="s">
        <v>4687</v>
      </c>
      <c r="D320" s="346" t="s">
        <v>1725</v>
      </c>
    </row>
    <row r="321" spans="1:4" ht="45">
      <c r="A321" s="346" t="s">
        <v>1094</v>
      </c>
      <c r="B321" s="346" t="s">
        <v>5094</v>
      </c>
      <c r="C321" s="346" t="s">
        <v>4844</v>
      </c>
      <c r="D321" s="346" t="s">
        <v>5095</v>
      </c>
    </row>
    <row r="322" spans="1:4" ht="14.25">
      <c r="A322"/>
      <c r="B322"/>
      <c r="C322"/>
      <c r="D322"/>
    </row>
    <row r="323" spans="1:4" ht="14.25">
      <c r="A323" s="347" t="s">
        <v>4737</v>
      </c>
      <c r="B323"/>
      <c r="C323"/>
      <c r="D323"/>
    </row>
    <row r="324" spans="1:4" ht="14.25">
      <c r="A324" s="347" t="s">
        <v>5096</v>
      </c>
      <c r="B324"/>
      <c r="C324"/>
      <c r="D324"/>
    </row>
    <row r="325" spans="1:4" ht="67.5">
      <c r="A325" s="346" t="s">
        <v>5097</v>
      </c>
      <c r="B325" s="346" t="s">
        <v>5098</v>
      </c>
      <c r="C325" s="346" t="s">
        <v>4844</v>
      </c>
      <c r="D325" s="346" t="s">
        <v>5099</v>
      </c>
    </row>
    <row r="326" spans="1:4" ht="33.75">
      <c r="A326" s="346" t="s">
        <v>1095</v>
      </c>
      <c r="B326" s="346" t="s">
        <v>5100</v>
      </c>
      <c r="C326" s="346" t="s">
        <v>4687</v>
      </c>
      <c r="D326" s="346" t="s">
        <v>3345</v>
      </c>
    </row>
    <row r="327" spans="1:4" ht="45">
      <c r="A327" s="346" t="s">
        <v>1096</v>
      </c>
      <c r="B327" s="346" t="s">
        <v>5101</v>
      </c>
      <c r="C327" s="346" t="s">
        <v>4687</v>
      </c>
      <c r="D327" s="346" t="s">
        <v>3386</v>
      </c>
    </row>
    <row r="328" spans="1:4" ht="56.25">
      <c r="A328" s="346" t="s">
        <v>5102</v>
      </c>
      <c r="B328" s="346" t="s">
        <v>5103</v>
      </c>
      <c r="C328" s="346" t="s">
        <v>4901</v>
      </c>
      <c r="D328" s="346" t="s">
        <v>5104</v>
      </c>
    </row>
    <row r="329" spans="1:4" ht="14.25">
      <c r="A329" s="348" t="s">
        <v>4742</v>
      </c>
      <c r="B329"/>
      <c r="C329"/>
      <c r="D329"/>
    </row>
    <row r="330" spans="1:4" ht="14.25">
      <c r="A330" s="348" t="s">
        <v>4743</v>
      </c>
      <c r="B330"/>
      <c r="C330"/>
      <c r="D330"/>
    </row>
    <row r="331" spans="1:4" ht="14.25">
      <c r="A331" s="348" t="s">
        <v>4744</v>
      </c>
      <c r="B331"/>
      <c r="C331"/>
      <c r="D331"/>
    </row>
    <row r="332" spans="1:4" ht="14.25">
      <c r="A332" s="347" t="s">
        <v>4737</v>
      </c>
      <c r="B332"/>
      <c r="C332"/>
      <c r="D332"/>
    </row>
    <row r="333" spans="1:4" ht="14.25">
      <c r="A333" s="347" t="s">
        <v>5105</v>
      </c>
      <c r="B333"/>
      <c r="C333"/>
      <c r="D333"/>
    </row>
    <row r="334" spans="1:4" ht="14.25">
      <c r="A334" s="349" t="s">
        <v>4746</v>
      </c>
      <c r="B334"/>
      <c r="C334"/>
      <c r="D334"/>
    </row>
    <row r="335" spans="1:4" ht="14.25">
      <c r="A335" s="349" t="s">
        <v>4747</v>
      </c>
      <c r="B335"/>
      <c r="C335"/>
      <c r="D335"/>
    </row>
    <row r="336" spans="1:4" ht="14.25">
      <c r="A336" s="349" t="s">
        <v>4746</v>
      </c>
      <c r="B336"/>
      <c r="C336"/>
      <c r="D336"/>
    </row>
    <row r="337" spans="1:4" ht="15.75">
      <c r="A337" s="350" t="s">
        <v>4748</v>
      </c>
      <c r="B337"/>
      <c r="C337"/>
      <c r="D337"/>
    </row>
    <row r="338" spans="1:4" ht="22.5">
      <c r="A338" s="346" t="s">
        <v>4749</v>
      </c>
      <c r="B338"/>
      <c r="C338"/>
      <c r="D338"/>
    </row>
    <row r="339" spans="1:4" ht="22.5">
      <c r="A339" s="346" t="s">
        <v>4750</v>
      </c>
      <c r="B339"/>
      <c r="C339"/>
      <c r="D339"/>
    </row>
    <row r="340" spans="1:4" ht="14.25">
      <c r="A340"/>
      <c r="B340"/>
      <c r="C340"/>
      <c r="D340"/>
    </row>
    <row r="341" spans="1:4" ht="45">
      <c r="A341" s="346" t="s">
        <v>4751</v>
      </c>
      <c r="B341" s="346" t="s">
        <v>4752</v>
      </c>
      <c r="C341" s="346" t="s">
        <v>4753</v>
      </c>
      <c r="D341" s="346" t="s">
        <v>4754</v>
      </c>
    </row>
    <row r="342" spans="1:4" ht="45">
      <c r="A342" s="346" t="s">
        <v>5106</v>
      </c>
      <c r="B342" s="346" t="s">
        <v>5107</v>
      </c>
      <c r="C342" s="346" t="s">
        <v>4901</v>
      </c>
      <c r="D342" s="346" t="s">
        <v>2798</v>
      </c>
    </row>
    <row r="343" spans="1:4" ht="90">
      <c r="A343" s="346" t="s">
        <v>5108</v>
      </c>
      <c r="B343" s="346" t="s">
        <v>5109</v>
      </c>
      <c r="C343" s="346" t="s">
        <v>4901</v>
      </c>
      <c r="D343" s="346" t="s">
        <v>3351</v>
      </c>
    </row>
    <row r="344" spans="1:4" ht="90">
      <c r="A344" s="346" t="s">
        <v>5110</v>
      </c>
      <c r="B344" s="346" t="s">
        <v>5111</v>
      </c>
      <c r="C344" s="346" t="s">
        <v>4901</v>
      </c>
      <c r="D344" s="346" t="s">
        <v>5112</v>
      </c>
    </row>
    <row r="345" spans="1:4" ht="22.5">
      <c r="A345" s="346" t="s">
        <v>5113</v>
      </c>
      <c r="B345" s="346" t="s">
        <v>5114</v>
      </c>
      <c r="C345" s="346" t="s">
        <v>4901</v>
      </c>
      <c r="D345" s="346" t="s">
        <v>5115</v>
      </c>
    </row>
    <row r="346" spans="1:4" ht="33.75">
      <c r="A346" s="346" t="s">
        <v>5116</v>
      </c>
      <c r="B346" s="346" t="s">
        <v>5117</v>
      </c>
      <c r="C346" s="346" t="s">
        <v>5118</v>
      </c>
      <c r="D346" s="346" t="s">
        <v>3428</v>
      </c>
    </row>
    <row r="347" spans="1:4" ht="33.75">
      <c r="A347" s="346" t="s">
        <v>5119</v>
      </c>
      <c r="B347" s="346" t="s">
        <v>5120</v>
      </c>
      <c r="C347" s="346" t="s">
        <v>4722</v>
      </c>
      <c r="D347" s="346" t="s">
        <v>1689</v>
      </c>
    </row>
    <row r="348" spans="1:4" ht="45">
      <c r="A348" s="346" t="s">
        <v>5121</v>
      </c>
      <c r="B348" s="346" t="s">
        <v>5122</v>
      </c>
      <c r="C348" s="346" t="s">
        <v>4722</v>
      </c>
      <c r="D348" s="346" t="s">
        <v>1692</v>
      </c>
    </row>
    <row r="349" spans="1:4" ht="56.25">
      <c r="A349" s="346" t="s">
        <v>1097</v>
      </c>
      <c r="B349" s="346" t="s">
        <v>5123</v>
      </c>
      <c r="C349" s="346" t="s">
        <v>4901</v>
      </c>
      <c r="D349" s="346" t="s">
        <v>5104</v>
      </c>
    </row>
    <row r="350" spans="1:4" ht="45">
      <c r="A350" s="346" t="s">
        <v>1098</v>
      </c>
      <c r="B350" s="346" t="s">
        <v>5124</v>
      </c>
      <c r="C350" s="346" t="s">
        <v>4901</v>
      </c>
      <c r="D350" s="346" t="s">
        <v>2798</v>
      </c>
    </row>
    <row r="351" spans="1:4" ht="90">
      <c r="A351" s="346" t="s">
        <v>1099</v>
      </c>
      <c r="B351" s="346" t="s">
        <v>5125</v>
      </c>
      <c r="C351" s="346" t="s">
        <v>4901</v>
      </c>
      <c r="D351" s="346" t="s">
        <v>3351</v>
      </c>
    </row>
    <row r="352" spans="1:4" ht="90">
      <c r="A352" s="346" t="s">
        <v>1100</v>
      </c>
      <c r="B352" s="346" t="s">
        <v>5126</v>
      </c>
      <c r="C352" s="346" t="s">
        <v>4901</v>
      </c>
      <c r="D352" s="346" t="s">
        <v>5112</v>
      </c>
    </row>
    <row r="353" spans="1:4" ht="22.5">
      <c r="A353" s="346" t="s">
        <v>5127</v>
      </c>
      <c r="B353" s="346" t="s">
        <v>5128</v>
      </c>
      <c r="C353" s="346" t="s">
        <v>4901</v>
      </c>
      <c r="D353" s="346" t="s">
        <v>5115</v>
      </c>
    </row>
    <row r="354" spans="1:4" ht="33.75">
      <c r="A354" s="346" t="s">
        <v>1101</v>
      </c>
      <c r="B354" s="346" t="s">
        <v>5129</v>
      </c>
      <c r="C354" s="346" t="s">
        <v>5118</v>
      </c>
      <c r="D354" s="346" t="s">
        <v>3428</v>
      </c>
    </row>
    <row r="355" spans="1:4" ht="33.75">
      <c r="A355" s="346" t="s">
        <v>1102</v>
      </c>
      <c r="B355" s="346" t="s">
        <v>5130</v>
      </c>
      <c r="C355" s="346" t="s">
        <v>4722</v>
      </c>
      <c r="D355" s="346" t="s">
        <v>1689</v>
      </c>
    </row>
    <row r="356" spans="1:4" ht="45">
      <c r="A356" s="346" t="s">
        <v>1103</v>
      </c>
      <c r="B356" s="346" t="s">
        <v>5131</v>
      </c>
      <c r="C356" s="346" t="s">
        <v>4722</v>
      </c>
      <c r="D356" s="346" t="s">
        <v>1747</v>
      </c>
    </row>
    <row r="357" spans="1:4">
      <c r="A357" s="346" t="s">
        <v>5132</v>
      </c>
      <c r="B357" s="346" t="s">
        <v>5133</v>
      </c>
      <c r="C357" s="346" t="s">
        <v>4687</v>
      </c>
      <c r="D357" s="346" t="s">
        <v>5134</v>
      </c>
    </row>
    <row r="358" spans="1:4" ht="14.25">
      <c r="A358"/>
      <c r="B358"/>
      <c r="C358"/>
      <c r="D358"/>
    </row>
    <row r="359" spans="1:4" ht="14.25">
      <c r="A359" s="347" t="s">
        <v>4737</v>
      </c>
      <c r="B359"/>
      <c r="C359"/>
      <c r="D359"/>
    </row>
    <row r="360" spans="1:4" ht="14.25">
      <c r="A360" s="347" t="s">
        <v>5135</v>
      </c>
      <c r="B360"/>
      <c r="C360"/>
      <c r="D360"/>
    </row>
    <row r="361" spans="1:4" ht="326.25">
      <c r="A361" s="346" t="s">
        <v>5136</v>
      </c>
      <c r="B361"/>
      <c r="C361"/>
      <c r="D361"/>
    </row>
    <row r="362" spans="1:4" ht="14.25">
      <c r="A362" s="348" t="s">
        <v>4742</v>
      </c>
      <c r="B362"/>
      <c r="C362"/>
      <c r="D362"/>
    </row>
    <row r="363" spans="1:4" ht="14.25">
      <c r="A363" s="348" t="s">
        <v>4743</v>
      </c>
      <c r="B363"/>
      <c r="C363"/>
      <c r="D363"/>
    </row>
    <row r="364" spans="1:4" ht="14.25">
      <c r="A364" s="348" t="s">
        <v>4744</v>
      </c>
      <c r="B364"/>
      <c r="C364"/>
      <c r="D364"/>
    </row>
    <row r="365" spans="1:4" ht="14.25">
      <c r="A365" s="347" t="s">
        <v>4737</v>
      </c>
      <c r="B365"/>
      <c r="C365"/>
      <c r="D365"/>
    </row>
    <row r="366" spans="1:4" ht="14.25">
      <c r="A366" s="347" t="s">
        <v>5137</v>
      </c>
      <c r="B366"/>
      <c r="C366"/>
      <c r="D366"/>
    </row>
    <row r="367" spans="1:4" ht="14.25">
      <c r="A367" s="349" t="s">
        <v>4746</v>
      </c>
      <c r="B367"/>
      <c r="C367"/>
      <c r="D367"/>
    </row>
    <row r="368" spans="1:4" ht="14.25">
      <c r="A368" s="349" t="s">
        <v>4747</v>
      </c>
      <c r="B368"/>
      <c r="C368"/>
      <c r="D368"/>
    </row>
    <row r="369" spans="1:4" ht="14.25">
      <c r="A369" s="349" t="s">
        <v>4746</v>
      </c>
      <c r="B369"/>
      <c r="C369"/>
      <c r="D369"/>
    </row>
    <row r="370" spans="1:4" ht="15.75">
      <c r="A370" s="350" t="s">
        <v>4748</v>
      </c>
      <c r="B370"/>
      <c r="C370"/>
      <c r="D370"/>
    </row>
    <row r="371" spans="1:4" ht="22.5">
      <c r="A371" s="346" t="s">
        <v>4749</v>
      </c>
      <c r="B371"/>
      <c r="C371"/>
      <c r="D371"/>
    </row>
    <row r="372" spans="1:4" ht="22.5">
      <c r="A372" s="346" t="s">
        <v>4750</v>
      </c>
      <c r="B372"/>
      <c r="C372"/>
      <c r="D372"/>
    </row>
    <row r="373" spans="1:4" ht="14.25">
      <c r="A373"/>
      <c r="B373"/>
      <c r="C373"/>
      <c r="D373"/>
    </row>
    <row r="374" spans="1:4" ht="45">
      <c r="A374" s="346" t="s">
        <v>4751</v>
      </c>
      <c r="B374" s="346" t="s">
        <v>4752</v>
      </c>
      <c r="C374" s="346" t="s">
        <v>4753</v>
      </c>
      <c r="D374" s="346" t="s">
        <v>4754</v>
      </c>
    </row>
    <row r="375" spans="1:4" ht="146.25">
      <c r="A375" s="346" t="s">
        <v>5138</v>
      </c>
      <c r="B375" s="346" t="s">
        <v>5139</v>
      </c>
      <c r="C375" s="346" t="s">
        <v>4687</v>
      </c>
      <c r="D375" s="346" t="s">
        <v>5140</v>
      </c>
    </row>
    <row r="376" spans="1:4" ht="56.25">
      <c r="A376" s="346" t="s">
        <v>5141</v>
      </c>
      <c r="B376" s="346" t="s">
        <v>5142</v>
      </c>
      <c r="C376" s="346" t="s">
        <v>4722</v>
      </c>
      <c r="D376" s="346" t="s">
        <v>1764</v>
      </c>
    </row>
    <row r="377" spans="1:4" ht="56.25">
      <c r="A377" s="346" t="s">
        <v>5143</v>
      </c>
      <c r="B377" s="346" t="s">
        <v>5144</v>
      </c>
      <c r="C377" s="346" t="s">
        <v>4844</v>
      </c>
      <c r="D377" s="346" t="s">
        <v>5145</v>
      </c>
    </row>
    <row r="378" spans="1:4" ht="157.5">
      <c r="A378" s="346" t="s">
        <v>1104</v>
      </c>
      <c r="B378" s="346" t="s">
        <v>5146</v>
      </c>
      <c r="C378" s="346" t="s">
        <v>4687</v>
      </c>
      <c r="D378" s="346" t="s">
        <v>5147</v>
      </c>
    </row>
    <row r="379" spans="1:4" ht="135">
      <c r="A379" s="346" t="s">
        <v>1105</v>
      </c>
      <c r="B379" s="346" t="s">
        <v>5148</v>
      </c>
      <c r="C379" s="346" t="s">
        <v>4687</v>
      </c>
      <c r="D379" s="346" t="s">
        <v>5149</v>
      </c>
    </row>
    <row r="380" spans="1:4" ht="56.25">
      <c r="A380" s="346" t="s">
        <v>1106</v>
      </c>
      <c r="B380" s="346" t="s">
        <v>5150</v>
      </c>
      <c r="C380" s="346" t="s">
        <v>4722</v>
      </c>
      <c r="D380" s="346" t="s">
        <v>1769</v>
      </c>
    </row>
    <row r="381" spans="1:4" ht="56.25">
      <c r="A381" s="346" t="s">
        <v>1107</v>
      </c>
      <c r="B381" s="346" t="s">
        <v>5151</v>
      </c>
      <c r="C381" s="346" t="s">
        <v>4844</v>
      </c>
      <c r="D381" s="346" t="s">
        <v>3390</v>
      </c>
    </row>
    <row r="382" spans="1:4">
      <c r="A382" s="346" t="s">
        <v>5152</v>
      </c>
      <c r="B382" s="346" t="s">
        <v>5153</v>
      </c>
      <c r="C382" s="346" t="s">
        <v>4687</v>
      </c>
      <c r="D382" s="346" t="s">
        <v>1889</v>
      </c>
    </row>
    <row r="383" spans="1:4">
      <c r="A383" s="346" t="s">
        <v>5154</v>
      </c>
      <c r="B383" s="346" t="s">
        <v>5155</v>
      </c>
      <c r="C383" s="346" t="s">
        <v>4687</v>
      </c>
      <c r="D383" s="346" t="s">
        <v>3363</v>
      </c>
    </row>
    <row r="384" spans="1:4" ht="22.5">
      <c r="A384" s="346" t="s">
        <v>5156</v>
      </c>
      <c r="B384" s="346" t="s">
        <v>5157</v>
      </c>
      <c r="C384" s="346" t="s">
        <v>4687</v>
      </c>
      <c r="D384" s="346" t="s">
        <v>3361</v>
      </c>
    </row>
    <row r="385" spans="1:4">
      <c r="A385" s="346" t="s">
        <v>5158</v>
      </c>
      <c r="B385" s="346" t="s">
        <v>5159</v>
      </c>
      <c r="C385" s="346" t="s">
        <v>4687</v>
      </c>
      <c r="D385" s="346" t="s">
        <v>5160</v>
      </c>
    </row>
    <row r="386" spans="1:4" ht="22.5">
      <c r="A386" s="346" t="s">
        <v>5161</v>
      </c>
      <c r="B386" s="346" t="s">
        <v>5162</v>
      </c>
      <c r="C386" s="346" t="s">
        <v>4687</v>
      </c>
      <c r="D386" s="346" t="s">
        <v>5163</v>
      </c>
    </row>
    <row r="387" spans="1:4">
      <c r="A387" s="346" t="s">
        <v>5164</v>
      </c>
      <c r="B387" s="346" t="s">
        <v>5165</v>
      </c>
      <c r="C387" s="346" t="s">
        <v>4687</v>
      </c>
      <c r="D387" s="346" t="s">
        <v>5166</v>
      </c>
    </row>
    <row r="388" spans="1:4">
      <c r="A388" s="346" t="s">
        <v>5167</v>
      </c>
      <c r="B388" s="346" t="s">
        <v>5168</v>
      </c>
      <c r="C388" s="346" t="s">
        <v>4687</v>
      </c>
      <c r="D388" s="346" t="s">
        <v>5169</v>
      </c>
    </row>
    <row r="389" spans="1:4" ht="22.5">
      <c r="A389" s="346" t="s">
        <v>5170</v>
      </c>
      <c r="B389" s="346" t="s">
        <v>5171</v>
      </c>
      <c r="C389" s="346" t="s">
        <v>5172</v>
      </c>
      <c r="D389" s="346" t="s">
        <v>5173</v>
      </c>
    </row>
    <row r="390" spans="1:4" ht="14.25">
      <c r="A390"/>
      <c r="B390"/>
      <c r="C390"/>
      <c r="D390"/>
    </row>
    <row r="391" spans="1:4" ht="14.25">
      <c r="A391" s="347" t="s">
        <v>4737</v>
      </c>
      <c r="B391"/>
      <c r="C391"/>
      <c r="D391"/>
    </row>
    <row r="392" spans="1:4" ht="14.25">
      <c r="A392" s="347" t="s">
        <v>5174</v>
      </c>
      <c r="B392"/>
      <c r="C392"/>
      <c r="D392"/>
    </row>
    <row r="393" spans="1:4" ht="112.5">
      <c r="A393" s="346" t="s">
        <v>5175</v>
      </c>
      <c r="B393"/>
      <c r="C393"/>
      <c r="D393"/>
    </row>
    <row r="394" spans="1:4" ht="33.75">
      <c r="A394" s="346" t="s">
        <v>5176</v>
      </c>
      <c r="B394" s="346" t="s">
        <v>5177</v>
      </c>
      <c r="C394" s="346" t="s">
        <v>4687</v>
      </c>
      <c r="D394" s="346" t="s">
        <v>3310</v>
      </c>
    </row>
    <row r="395" spans="1:4" ht="22.5">
      <c r="A395" s="346" t="s">
        <v>5178</v>
      </c>
      <c r="B395" s="346" t="s">
        <v>5179</v>
      </c>
      <c r="C395" s="346" t="s">
        <v>4687</v>
      </c>
      <c r="D395" s="346" t="s">
        <v>5180</v>
      </c>
    </row>
    <row r="396" spans="1:4" ht="14.25">
      <c r="A396" s="348" t="s">
        <v>4742</v>
      </c>
      <c r="B396"/>
      <c r="C396"/>
      <c r="D396"/>
    </row>
    <row r="397" spans="1:4" ht="14.25">
      <c r="A397" s="348" t="s">
        <v>4743</v>
      </c>
      <c r="B397"/>
      <c r="C397"/>
      <c r="D397"/>
    </row>
    <row r="398" spans="1:4" ht="14.25">
      <c r="A398" s="348" t="s">
        <v>4744</v>
      </c>
      <c r="B398"/>
      <c r="C398"/>
      <c r="D398"/>
    </row>
    <row r="399" spans="1:4" ht="14.25">
      <c r="A399" s="347" t="s">
        <v>4737</v>
      </c>
      <c r="B399"/>
      <c r="C399"/>
      <c r="D399"/>
    </row>
    <row r="400" spans="1:4" ht="14.25">
      <c r="A400" s="347" t="s">
        <v>5181</v>
      </c>
      <c r="B400"/>
      <c r="C400"/>
      <c r="D400"/>
    </row>
    <row r="401" spans="1:4" ht="14.25">
      <c r="A401" s="349" t="s">
        <v>4746</v>
      </c>
      <c r="B401"/>
      <c r="C401"/>
      <c r="D401"/>
    </row>
    <row r="402" spans="1:4" ht="14.25">
      <c r="A402" s="349" t="s">
        <v>4747</v>
      </c>
      <c r="B402"/>
      <c r="C402"/>
      <c r="D402"/>
    </row>
    <row r="403" spans="1:4" ht="14.25">
      <c r="A403" s="349" t="s">
        <v>4746</v>
      </c>
      <c r="B403"/>
      <c r="C403"/>
      <c r="D403"/>
    </row>
    <row r="404" spans="1:4" ht="15.75">
      <c r="A404" s="350" t="s">
        <v>4748</v>
      </c>
      <c r="B404"/>
      <c r="C404"/>
      <c r="D404"/>
    </row>
    <row r="405" spans="1:4" ht="22.5">
      <c r="A405" s="346" t="s">
        <v>4749</v>
      </c>
      <c r="B405"/>
      <c r="C405"/>
      <c r="D405"/>
    </row>
    <row r="406" spans="1:4" ht="22.5">
      <c r="A406" s="346" t="s">
        <v>4750</v>
      </c>
      <c r="B406"/>
      <c r="C406"/>
      <c r="D406"/>
    </row>
    <row r="407" spans="1:4" ht="14.25">
      <c r="A407"/>
      <c r="B407"/>
      <c r="C407"/>
      <c r="D407"/>
    </row>
    <row r="408" spans="1:4" ht="45">
      <c r="A408" s="346" t="s">
        <v>4751</v>
      </c>
      <c r="B408" s="346" t="s">
        <v>4752</v>
      </c>
      <c r="C408" s="346" t="s">
        <v>4753</v>
      </c>
      <c r="D408" s="346" t="s">
        <v>4754</v>
      </c>
    </row>
    <row r="409" spans="1:4" ht="22.5">
      <c r="A409" s="346" t="s">
        <v>5182</v>
      </c>
      <c r="B409" s="346" t="s">
        <v>5183</v>
      </c>
      <c r="C409" s="346" t="s">
        <v>4687</v>
      </c>
      <c r="D409" s="346" t="s">
        <v>1783</v>
      </c>
    </row>
    <row r="410" spans="1:4" ht="22.5">
      <c r="A410" s="346" t="s">
        <v>5184</v>
      </c>
      <c r="B410" s="346" t="s">
        <v>5185</v>
      </c>
      <c r="C410" s="346" t="s">
        <v>4687</v>
      </c>
      <c r="D410" s="346" t="s">
        <v>5186</v>
      </c>
    </row>
    <row r="411" spans="1:4">
      <c r="A411" s="346" t="s">
        <v>5187</v>
      </c>
      <c r="B411" s="346" t="s">
        <v>5188</v>
      </c>
      <c r="C411" s="346" t="s">
        <v>4687</v>
      </c>
      <c r="D411" s="346" t="s">
        <v>5160</v>
      </c>
    </row>
    <row r="412" spans="1:4" ht="33.75">
      <c r="A412" s="346" t="s">
        <v>5189</v>
      </c>
      <c r="B412" s="346" t="s">
        <v>5190</v>
      </c>
      <c r="C412" s="346" t="s">
        <v>4687</v>
      </c>
      <c r="D412" s="346" t="s">
        <v>5160</v>
      </c>
    </row>
    <row r="413" spans="1:4" ht="22.5">
      <c r="A413" s="346" t="s">
        <v>5191</v>
      </c>
      <c r="B413" s="346" t="s">
        <v>5192</v>
      </c>
      <c r="C413" s="346" t="s">
        <v>4687</v>
      </c>
      <c r="D413" s="346" t="s">
        <v>5193</v>
      </c>
    </row>
    <row r="414" spans="1:4" ht="22.5">
      <c r="A414" s="346" t="s">
        <v>5194</v>
      </c>
      <c r="B414" s="346" t="s">
        <v>5195</v>
      </c>
      <c r="C414" s="346" t="s">
        <v>4687</v>
      </c>
      <c r="D414" s="346" t="s">
        <v>5186</v>
      </c>
    </row>
    <row r="415" spans="1:4">
      <c r="A415" s="346" t="s">
        <v>5196</v>
      </c>
      <c r="B415" s="346" t="s">
        <v>5197</v>
      </c>
      <c r="C415" s="346" t="s">
        <v>4687</v>
      </c>
      <c r="D415" s="346" t="s">
        <v>5198</v>
      </c>
    </row>
    <row r="416" spans="1:4">
      <c r="A416" s="346" t="s">
        <v>5199</v>
      </c>
      <c r="B416" s="346" t="s">
        <v>5200</v>
      </c>
      <c r="C416" s="346" t="s">
        <v>4687</v>
      </c>
      <c r="D416" s="346" t="s">
        <v>5201</v>
      </c>
    </row>
    <row r="417" spans="1:4" ht="22.5">
      <c r="A417" s="346" t="s">
        <v>5202</v>
      </c>
      <c r="B417" s="346" t="s">
        <v>5203</v>
      </c>
      <c r="C417" s="346" t="s">
        <v>4687</v>
      </c>
      <c r="D417" s="346" t="s">
        <v>5204</v>
      </c>
    </row>
    <row r="418" spans="1:4">
      <c r="A418" s="346" t="s">
        <v>5205</v>
      </c>
      <c r="B418" s="346" t="s">
        <v>5206</v>
      </c>
      <c r="C418" s="346" t="s">
        <v>4687</v>
      </c>
      <c r="D418" s="346" t="s">
        <v>5207</v>
      </c>
    </row>
    <row r="419" spans="1:4">
      <c r="A419" s="346" t="s">
        <v>5208</v>
      </c>
      <c r="B419" s="346" t="s">
        <v>5209</v>
      </c>
      <c r="C419" s="346" t="s">
        <v>4687</v>
      </c>
      <c r="D419" s="346" t="s">
        <v>3399</v>
      </c>
    </row>
    <row r="420" spans="1:4" ht="90">
      <c r="A420" s="346" t="s">
        <v>5210</v>
      </c>
      <c r="B420" s="346" t="s">
        <v>5211</v>
      </c>
      <c r="C420" s="346" t="s">
        <v>4687</v>
      </c>
      <c r="D420" s="346" t="s">
        <v>5212</v>
      </c>
    </row>
    <row r="421" spans="1:4" ht="56.25">
      <c r="A421" s="346" t="s">
        <v>5213</v>
      </c>
      <c r="B421" s="346" t="s">
        <v>5214</v>
      </c>
      <c r="C421" s="346" t="s">
        <v>4687</v>
      </c>
      <c r="D421" s="346" t="s">
        <v>5215</v>
      </c>
    </row>
    <row r="422" spans="1:4" ht="45">
      <c r="A422" s="346" t="s">
        <v>5216</v>
      </c>
      <c r="B422" s="346" t="s">
        <v>5217</v>
      </c>
      <c r="C422" s="346" t="s">
        <v>4687</v>
      </c>
      <c r="D422" s="346" t="s">
        <v>5218</v>
      </c>
    </row>
    <row r="423" spans="1:4" ht="33.75">
      <c r="A423" s="346" t="s">
        <v>5219</v>
      </c>
      <c r="B423" s="346" t="s">
        <v>5220</v>
      </c>
      <c r="C423" s="346" t="s">
        <v>4687</v>
      </c>
      <c r="D423" s="346" t="s">
        <v>5221</v>
      </c>
    </row>
    <row r="424" spans="1:4" ht="45">
      <c r="A424" s="346" t="s">
        <v>5222</v>
      </c>
      <c r="B424" s="346" t="s">
        <v>5223</v>
      </c>
      <c r="C424" s="346" t="s">
        <v>4687</v>
      </c>
      <c r="D424" s="346" t="s">
        <v>5160</v>
      </c>
    </row>
    <row r="425" spans="1:4" ht="45">
      <c r="A425" s="346" t="s">
        <v>5224</v>
      </c>
      <c r="B425" s="346" t="s">
        <v>5225</v>
      </c>
      <c r="C425" s="346" t="s">
        <v>4687</v>
      </c>
      <c r="D425" s="346" t="s">
        <v>5226</v>
      </c>
    </row>
    <row r="426" spans="1:4" ht="56.25">
      <c r="A426" s="346" t="s">
        <v>5227</v>
      </c>
      <c r="B426" s="346" t="s">
        <v>5228</v>
      </c>
      <c r="C426" s="346" t="s">
        <v>4687</v>
      </c>
      <c r="D426" s="346" t="s">
        <v>5229</v>
      </c>
    </row>
    <row r="427" spans="1:4" ht="45">
      <c r="A427" s="346" t="s">
        <v>5230</v>
      </c>
      <c r="B427" s="346" t="s">
        <v>5231</v>
      </c>
      <c r="C427" s="346" t="s">
        <v>4687</v>
      </c>
      <c r="D427" s="346" t="s">
        <v>5232</v>
      </c>
    </row>
    <row r="428" spans="1:4" ht="45">
      <c r="A428" s="346" t="s">
        <v>5233</v>
      </c>
      <c r="B428" s="346" t="s">
        <v>5234</v>
      </c>
      <c r="C428" s="346" t="s">
        <v>4687</v>
      </c>
      <c r="D428" s="346" t="s">
        <v>5232</v>
      </c>
    </row>
    <row r="429" spans="1:4" ht="67.5">
      <c r="A429" s="346" t="s">
        <v>5235</v>
      </c>
      <c r="B429" s="346" t="s">
        <v>5236</v>
      </c>
      <c r="C429" s="346" t="s">
        <v>4687</v>
      </c>
      <c r="D429" s="346" t="s">
        <v>5237</v>
      </c>
    </row>
    <row r="430" spans="1:4" ht="33.75">
      <c r="A430" s="346" t="s">
        <v>5238</v>
      </c>
      <c r="B430" s="346" t="s">
        <v>5239</v>
      </c>
      <c r="C430" s="346" t="s">
        <v>4687</v>
      </c>
      <c r="D430" s="346" t="s">
        <v>5240</v>
      </c>
    </row>
    <row r="431" spans="1:4" ht="14.25">
      <c r="A431"/>
      <c r="B431"/>
      <c r="C431"/>
      <c r="D431"/>
    </row>
    <row r="432" spans="1:4" ht="14.25">
      <c r="A432" s="347" t="s">
        <v>4737</v>
      </c>
      <c r="B432"/>
      <c r="C432"/>
      <c r="D432"/>
    </row>
    <row r="433" spans="1:4" ht="14.25">
      <c r="A433" s="347" t="s">
        <v>5241</v>
      </c>
      <c r="B433"/>
      <c r="C433"/>
      <c r="D433"/>
    </row>
    <row r="434" spans="1:4" ht="33.75">
      <c r="A434" s="346" t="s">
        <v>5242</v>
      </c>
      <c r="B434"/>
      <c r="C434"/>
      <c r="D434"/>
    </row>
    <row r="435" spans="1:4" ht="14.25">
      <c r="A435" s="348" t="s">
        <v>4742</v>
      </c>
      <c r="B435"/>
      <c r="C435"/>
      <c r="D435"/>
    </row>
    <row r="436" spans="1:4" ht="14.25">
      <c r="A436" s="348" t="s">
        <v>4743</v>
      </c>
      <c r="B436"/>
      <c r="C436"/>
      <c r="D436"/>
    </row>
    <row r="437" spans="1:4" ht="14.25">
      <c r="A437" s="348" t="s">
        <v>4744</v>
      </c>
      <c r="B437"/>
      <c r="C437"/>
      <c r="D437"/>
    </row>
    <row r="438" spans="1:4" ht="14.25">
      <c r="A438" s="347" t="s">
        <v>4737</v>
      </c>
      <c r="B438"/>
      <c r="C438"/>
      <c r="D438"/>
    </row>
    <row r="439" spans="1:4" ht="14.25">
      <c r="A439" s="347" t="s">
        <v>5243</v>
      </c>
      <c r="B439"/>
      <c r="C439"/>
      <c r="D439"/>
    </row>
    <row r="440" spans="1:4" ht="14.25">
      <c r="A440" s="349" t="s">
        <v>4746</v>
      </c>
      <c r="B440"/>
      <c r="C440"/>
      <c r="D440"/>
    </row>
    <row r="441" spans="1:4" ht="14.25">
      <c r="A441" s="349" t="s">
        <v>4747</v>
      </c>
      <c r="B441"/>
      <c r="C441"/>
      <c r="D441"/>
    </row>
    <row r="442" spans="1:4" ht="14.25">
      <c r="A442" s="349" t="s">
        <v>4746</v>
      </c>
      <c r="B442"/>
      <c r="C442"/>
      <c r="D442"/>
    </row>
    <row r="443" spans="1:4" ht="15.75">
      <c r="A443" s="350" t="s">
        <v>4748</v>
      </c>
      <c r="B443"/>
      <c r="C443"/>
      <c r="D443"/>
    </row>
    <row r="444" spans="1:4" ht="22.5">
      <c r="A444" s="346" t="s">
        <v>4749</v>
      </c>
      <c r="B444"/>
      <c r="C444"/>
      <c r="D444"/>
    </row>
    <row r="445" spans="1:4" ht="22.5">
      <c r="A445" s="346" t="s">
        <v>4750</v>
      </c>
      <c r="B445"/>
      <c r="C445"/>
      <c r="D445"/>
    </row>
    <row r="446" spans="1:4" ht="14.25">
      <c r="A446"/>
      <c r="B446"/>
      <c r="C446"/>
      <c r="D446"/>
    </row>
    <row r="447" spans="1:4" ht="45">
      <c r="A447" s="346" t="s">
        <v>4751</v>
      </c>
      <c r="B447" s="346" t="s">
        <v>4752</v>
      </c>
      <c r="C447" s="346" t="s">
        <v>5244</v>
      </c>
      <c r="D447" s="346" t="s">
        <v>5245</v>
      </c>
    </row>
    <row r="448" spans="1:4" ht="56.25">
      <c r="A448" s="346" t="s">
        <v>5246</v>
      </c>
      <c r="B448" s="346" t="s">
        <v>5247</v>
      </c>
      <c r="C448" s="346" t="s">
        <v>4687</v>
      </c>
      <c r="D448" s="346" t="s">
        <v>5248</v>
      </c>
    </row>
    <row r="449" spans="1:4">
      <c r="A449" s="346" t="s">
        <v>5249</v>
      </c>
      <c r="B449" s="346" t="s">
        <v>5250</v>
      </c>
      <c r="C449" s="346" t="s">
        <v>4687</v>
      </c>
      <c r="D449" s="346" t="s">
        <v>5251</v>
      </c>
    </row>
    <row r="450" spans="1:4">
      <c r="A450" s="346" t="s">
        <v>5252</v>
      </c>
      <c r="B450" s="346" t="s">
        <v>5253</v>
      </c>
      <c r="C450" s="346" t="s">
        <v>4687</v>
      </c>
      <c r="D450" s="346" t="s">
        <v>5254</v>
      </c>
    </row>
    <row r="451" spans="1:4" ht="22.5">
      <c r="A451" s="346" t="s">
        <v>5255</v>
      </c>
      <c r="B451" s="346" t="s">
        <v>5256</v>
      </c>
      <c r="C451" s="346" t="s">
        <v>4687</v>
      </c>
      <c r="D451" s="346" t="s">
        <v>5257</v>
      </c>
    </row>
    <row r="452" spans="1:4" ht="33.75">
      <c r="A452" s="346" t="s">
        <v>5258</v>
      </c>
      <c r="B452" s="346" t="s">
        <v>5259</v>
      </c>
      <c r="C452" s="346" t="s">
        <v>4687</v>
      </c>
      <c r="D452" s="346" t="s">
        <v>5260</v>
      </c>
    </row>
    <row r="453" spans="1:4" ht="33.75">
      <c r="A453" s="346" t="s">
        <v>5261</v>
      </c>
      <c r="B453" s="346" t="s">
        <v>5262</v>
      </c>
      <c r="C453" s="346" t="s">
        <v>4687</v>
      </c>
      <c r="D453" s="346" t="s">
        <v>5263</v>
      </c>
    </row>
    <row r="454" spans="1:4" ht="33.75">
      <c r="A454" s="346" t="s">
        <v>5264</v>
      </c>
      <c r="B454" s="346" t="s">
        <v>5265</v>
      </c>
      <c r="C454" s="346" t="s">
        <v>4687</v>
      </c>
      <c r="D454" s="346" t="s">
        <v>5266</v>
      </c>
    </row>
    <row r="455" spans="1:4" ht="33.75">
      <c r="A455" s="346" t="s">
        <v>5267</v>
      </c>
      <c r="B455" s="346" t="s">
        <v>5268</v>
      </c>
      <c r="C455" s="346" t="s">
        <v>4687</v>
      </c>
      <c r="D455" s="346" t="s">
        <v>5269</v>
      </c>
    </row>
    <row r="456" spans="1:4" ht="22.5">
      <c r="A456" s="346" t="s">
        <v>5270</v>
      </c>
      <c r="B456" s="346" t="s">
        <v>5271</v>
      </c>
      <c r="C456" s="346" t="s">
        <v>4687</v>
      </c>
      <c r="D456" s="346" t="s">
        <v>5269</v>
      </c>
    </row>
    <row r="457" spans="1:4" ht="22.5">
      <c r="A457" s="346" t="s">
        <v>5272</v>
      </c>
      <c r="B457" s="346" t="s">
        <v>5273</v>
      </c>
      <c r="C457" s="346" t="s">
        <v>4687</v>
      </c>
      <c r="D457" s="346" t="s">
        <v>5274</v>
      </c>
    </row>
    <row r="458" spans="1:4" ht="22.5">
      <c r="A458" s="346" t="s">
        <v>5275</v>
      </c>
      <c r="B458" s="346" t="s">
        <v>5276</v>
      </c>
      <c r="C458" s="346" t="s">
        <v>4687</v>
      </c>
      <c r="D458" s="346" t="s">
        <v>5277</v>
      </c>
    </row>
    <row r="459" spans="1:4" ht="33.75">
      <c r="A459" s="346" t="s">
        <v>5278</v>
      </c>
      <c r="B459" s="346" t="s">
        <v>5279</v>
      </c>
      <c r="C459" s="346" t="s">
        <v>4687</v>
      </c>
      <c r="D459" s="346" t="s">
        <v>5280</v>
      </c>
    </row>
    <row r="460" spans="1:4" ht="33.75">
      <c r="A460" s="346" t="s">
        <v>5281</v>
      </c>
      <c r="B460" s="346" t="s">
        <v>5282</v>
      </c>
      <c r="C460" s="346" t="s">
        <v>4687</v>
      </c>
      <c r="D460" s="346" t="s">
        <v>5280</v>
      </c>
    </row>
    <row r="461" spans="1:4" ht="45">
      <c r="A461" s="346" t="s">
        <v>5283</v>
      </c>
      <c r="B461" s="346" t="s">
        <v>5284</v>
      </c>
      <c r="C461" s="346" t="s">
        <v>4687</v>
      </c>
      <c r="D461" s="346" t="s">
        <v>5285</v>
      </c>
    </row>
    <row r="462" spans="1:4" ht="56.25">
      <c r="A462" s="346" t="s">
        <v>5286</v>
      </c>
      <c r="B462" s="346" t="s">
        <v>5287</v>
      </c>
      <c r="C462" s="346" t="s">
        <v>4687</v>
      </c>
      <c r="D462" s="346" t="s">
        <v>5288</v>
      </c>
    </row>
    <row r="463" spans="1:4" ht="56.25">
      <c r="A463" s="346" t="s">
        <v>5289</v>
      </c>
      <c r="B463" s="346" t="s">
        <v>5290</v>
      </c>
      <c r="C463" s="346" t="s">
        <v>4687</v>
      </c>
      <c r="D463" s="346" t="s">
        <v>5291</v>
      </c>
    </row>
    <row r="464" spans="1:4" ht="56.25">
      <c r="A464" s="346" t="s">
        <v>5292</v>
      </c>
      <c r="B464" s="346" t="s">
        <v>5293</v>
      </c>
      <c r="C464" s="346" t="s">
        <v>4687</v>
      </c>
      <c r="D464" s="346" t="s">
        <v>5294</v>
      </c>
    </row>
    <row r="465" spans="1:4" ht="14.25">
      <c r="A465" s="348" t="s">
        <v>4742</v>
      </c>
      <c r="B465"/>
      <c r="C465"/>
      <c r="D465"/>
    </row>
    <row r="466" spans="1:4" ht="14.25">
      <c r="A466" s="348" t="s">
        <v>4743</v>
      </c>
      <c r="B466"/>
      <c r="C466"/>
      <c r="D466"/>
    </row>
    <row r="467" spans="1:4" ht="14.25">
      <c r="A467" s="348" t="s">
        <v>4744</v>
      </c>
      <c r="B467"/>
      <c r="C467"/>
      <c r="D467"/>
    </row>
    <row r="468" spans="1:4" ht="14.25">
      <c r="A468" s="347" t="s">
        <v>4737</v>
      </c>
      <c r="B468"/>
      <c r="C468"/>
      <c r="D468"/>
    </row>
    <row r="469" spans="1:4" ht="14.25">
      <c r="A469" s="347" t="s">
        <v>5295</v>
      </c>
      <c r="B469"/>
      <c r="C469"/>
      <c r="D469"/>
    </row>
    <row r="470" spans="1:4" ht="14.25">
      <c r="A470" s="349" t="s">
        <v>4746</v>
      </c>
      <c r="B470"/>
      <c r="C470"/>
      <c r="D470"/>
    </row>
    <row r="471" spans="1:4" ht="14.25">
      <c r="A471" s="349" t="s">
        <v>4747</v>
      </c>
      <c r="B471"/>
      <c r="C471"/>
      <c r="D471"/>
    </row>
    <row r="472" spans="1:4" ht="14.25">
      <c r="A472" s="349" t="s">
        <v>4746</v>
      </c>
      <c r="B472"/>
      <c r="C472"/>
      <c r="D472"/>
    </row>
    <row r="473" spans="1:4" ht="15.75">
      <c r="A473" s="350" t="s">
        <v>4748</v>
      </c>
      <c r="B473"/>
      <c r="C473"/>
      <c r="D473"/>
    </row>
    <row r="474" spans="1:4" ht="22.5">
      <c r="A474" s="346" t="s">
        <v>4749</v>
      </c>
      <c r="B474"/>
      <c r="C474"/>
      <c r="D474"/>
    </row>
    <row r="475" spans="1:4" ht="22.5">
      <c r="A475" s="346" t="s">
        <v>4750</v>
      </c>
      <c r="B475"/>
      <c r="C475"/>
      <c r="D475"/>
    </row>
    <row r="476" spans="1:4" ht="14.25">
      <c r="A476"/>
      <c r="B476"/>
      <c r="C476"/>
      <c r="D476"/>
    </row>
    <row r="477" spans="1:4" ht="45">
      <c r="A477" s="346" t="s">
        <v>4751</v>
      </c>
      <c r="B477" s="346" t="s">
        <v>4752</v>
      </c>
      <c r="C477" s="346" t="s">
        <v>5244</v>
      </c>
      <c r="D477" s="346" t="s">
        <v>5245</v>
      </c>
    </row>
    <row r="478" spans="1:4" ht="56.25">
      <c r="A478" s="346" t="s">
        <v>5296</v>
      </c>
      <c r="B478" s="346" t="s">
        <v>5297</v>
      </c>
      <c r="C478" s="346" t="s">
        <v>4687</v>
      </c>
      <c r="D478" s="346" t="s">
        <v>5298</v>
      </c>
    </row>
    <row r="479" spans="1:4" ht="56.25">
      <c r="A479" s="346" t="s">
        <v>5299</v>
      </c>
      <c r="B479" s="346" t="s">
        <v>5300</v>
      </c>
      <c r="C479" s="346" t="s">
        <v>4687</v>
      </c>
      <c r="D479" s="346" t="s">
        <v>5301</v>
      </c>
    </row>
    <row r="480" spans="1:4" ht="22.5">
      <c r="A480" s="346" t="s">
        <v>5302</v>
      </c>
      <c r="B480" s="346" t="s">
        <v>5303</v>
      </c>
      <c r="C480" s="346" t="s">
        <v>4687</v>
      </c>
      <c r="D480" s="346" t="s">
        <v>5304</v>
      </c>
    </row>
    <row r="481" spans="1:4" ht="22.5">
      <c r="A481" s="346" t="s">
        <v>5305</v>
      </c>
      <c r="B481" s="346" t="s">
        <v>5306</v>
      </c>
      <c r="C481" s="346" t="s">
        <v>4687</v>
      </c>
      <c r="D481" s="346" t="s">
        <v>5307</v>
      </c>
    </row>
    <row r="482" spans="1:4" ht="22.5">
      <c r="A482" s="346" t="s">
        <v>5308</v>
      </c>
      <c r="B482" s="346" t="s">
        <v>5309</v>
      </c>
      <c r="C482" s="346" t="s">
        <v>4687</v>
      </c>
      <c r="D482" s="346" t="s">
        <v>5310</v>
      </c>
    </row>
    <row r="483" spans="1:4" ht="22.5">
      <c r="A483" s="346" t="s">
        <v>5311</v>
      </c>
      <c r="B483" s="346" t="s">
        <v>5312</v>
      </c>
      <c r="C483" s="346" t="s">
        <v>4687</v>
      </c>
      <c r="D483" s="346" t="s">
        <v>5313</v>
      </c>
    </row>
    <row r="484" spans="1:4">
      <c r="A484" s="346" t="s">
        <v>5314</v>
      </c>
      <c r="B484" s="346" t="s">
        <v>5315</v>
      </c>
      <c r="C484" s="346" t="s">
        <v>4687</v>
      </c>
      <c r="D484" s="346" t="s">
        <v>4817</v>
      </c>
    </row>
    <row r="485" spans="1:4">
      <c r="A485" s="346" t="s">
        <v>5316</v>
      </c>
      <c r="B485" s="346" t="s">
        <v>5317</v>
      </c>
      <c r="C485" s="346" t="s">
        <v>4687</v>
      </c>
      <c r="D485" s="346" t="s">
        <v>5318</v>
      </c>
    </row>
    <row r="486" spans="1:4">
      <c r="A486" s="346" t="s">
        <v>5319</v>
      </c>
      <c r="B486" s="346" t="s">
        <v>5320</v>
      </c>
      <c r="C486" s="346" t="s">
        <v>4687</v>
      </c>
      <c r="D486" s="346" t="s">
        <v>5321</v>
      </c>
    </row>
    <row r="487" spans="1:4">
      <c r="A487" s="346" t="s">
        <v>5322</v>
      </c>
      <c r="B487" s="346" t="s">
        <v>5323</v>
      </c>
      <c r="C487" s="346" t="s">
        <v>4687</v>
      </c>
      <c r="D487" s="346" t="s">
        <v>5324</v>
      </c>
    </row>
    <row r="488" spans="1:4" ht="22.5">
      <c r="A488" s="346" t="s">
        <v>5325</v>
      </c>
      <c r="B488" s="346" t="s">
        <v>5326</v>
      </c>
      <c r="C488" s="346" t="s">
        <v>4687</v>
      </c>
      <c r="D488" s="346" t="s">
        <v>5327</v>
      </c>
    </row>
    <row r="489" spans="1:4">
      <c r="A489" s="346" t="s">
        <v>5328</v>
      </c>
      <c r="B489" s="346" t="s">
        <v>5329</v>
      </c>
      <c r="C489" s="346" t="s">
        <v>4687</v>
      </c>
      <c r="D489" s="346" t="s">
        <v>5330</v>
      </c>
    </row>
    <row r="490" spans="1:4">
      <c r="A490" s="346" t="s">
        <v>5331</v>
      </c>
      <c r="B490" s="346" t="s">
        <v>5332</v>
      </c>
      <c r="C490" s="346" t="s">
        <v>4687</v>
      </c>
      <c r="D490" s="346" t="s">
        <v>5333</v>
      </c>
    </row>
    <row r="491" spans="1:4" ht="78.75">
      <c r="A491" s="346" t="s">
        <v>1108</v>
      </c>
      <c r="B491" s="346" t="s">
        <v>5334</v>
      </c>
      <c r="C491" s="346" t="s">
        <v>5172</v>
      </c>
      <c r="D491" s="346" t="s">
        <v>5335</v>
      </c>
    </row>
    <row r="492" spans="1:4" ht="33.75">
      <c r="A492" s="346" t="s">
        <v>1109</v>
      </c>
      <c r="B492" s="346" t="s">
        <v>5336</v>
      </c>
      <c r="C492" s="346" t="s">
        <v>4687</v>
      </c>
      <c r="D492" s="346" t="s">
        <v>5337</v>
      </c>
    </row>
    <row r="493" spans="1:4" ht="22.5">
      <c r="A493" s="346" t="s">
        <v>5338</v>
      </c>
      <c r="B493" s="346" t="s">
        <v>5339</v>
      </c>
      <c r="C493" s="346" t="s">
        <v>4687</v>
      </c>
      <c r="D493" s="346" t="s">
        <v>5340</v>
      </c>
    </row>
    <row r="494" spans="1:4" ht="22.5">
      <c r="A494" s="346" t="s">
        <v>5341</v>
      </c>
      <c r="B494" s="346" t="s">
        <v>5342</v>
      </c>
      <c r="C494" s="346" t="s">
        <v>4687</v>
      </c>
      <c r="D494" s="346" t="s">
        <v>1743</v>
      </c>
    </row>
    <row r="495" spans="1:4">
      <c r="A495" s="346" t="s">
        <v>5343</v>
      </c>
      <c r="B495" s="346" t="s">
        <v>5344</v>
      </c>
      <c r="C495" s="346" t="s">
        <v>4687</v>
      </c>
      <c r="D495" s="346" t="s">
        <v>5345</v>
      </c>
    </row>
    <row r="496" spans="1:4">
      <c r="A496" s="346" t="s">
        <v>5346</v>
      </c>
      <c r="B496" s="346" t="s">
        <v>5347</v>
      </c>
      <c r="C496" s="346" t="s">
        <v>4687</v>
      </c>
      <c r="D496" s="346" t="s">
        <v>5324</v>
      </c>
    </row>
    <row r="497" spans="1:4" ht="33.75">
      <c r="A497" s="346" t="s">
        <v>1110</v>
      </c>
      <c r="B497" s="346" t="s">
        <v>5348</v>
      </c>
      <c r="C497" s="346" t="s">
        <v>4687</v>
      </c>
      <c r="D497" s="346" t="s">
        <v>5324</v>
      </c>
    </row>
    <row r="498" spans="1:4" ht="22.5">
      <c r="A498" s="346" t="s">
        <v>5349</v>
      </c>
      <c r="B498" s="346" t="s">
        <v>5350</v>
      </c>
      <c r="C498" s="346" t="s">
        <v>4687</v>
      </c>
      <c r="D498" s="346" t="s">
        <v>5351</v>
      </c>
    </row>
    <row r="499" spans="1:4">
      <c r="A499" s="346" t="s">
        <v>5352</v>
      </c>
      <c r="B499" s="346" t="s">
        <v>5353</v>
      </c>
      <c r="C499" s="346" t="s">
        <v>4687</v>
      </c>
      <c r="D499" s="346" t="s">
        <v>5345</v>
      </c>
    </row>
    <row r="500" spans="1:4">
      <c r="A500" s="346" t="s">
        <v>5354</v>
      </c>
      <c r="B500" s="346" t="s">
        <v>5355</v>
      </c>
      <c r="C500" s="346" t="s">
        <v>4687</v>
      </c>
      <c r="D500" s="346" t="s">
        <v>5356</v>
      </c>
    </row>
    <row r="501" spans="1:4">
      <c r="A501" s="346" t="s">
        <v>5357</v>
      </c>
      <c r="B501" s="346" t="s">
        <v>5358</v>
      </c>
      <c r="C501" s="346" t="s">
        <v>4687</v>
      </c>
      <c r="D501" s="346" t="s">
        <v>5359</v>
      </c>
    </row>
    <row r="502" spans="1:4">
      <c r="A502" s="346" t="s">
        <v>5360</v>
      </c>
      <c r="B502" s="346" t="s">
        <v>5361</v>
      </c>
      <c r="C502" s="346" t="s">
        <v>4687</v>
      </c>
      <c r="D502" s="346" t="s">
        <v>5362</v>
      </c>
    </row>
    <row r="503" spans="1:4">
      <c r="A503" s="346" t="s">
        <v>5363</v>
      </c>
      <c r="B503" s="346" t="s">
        <v>5364</v>
      </c>
      <c r="C503" s="346" t="s">
        <v>4687</v>
      </c>
      <c r="D503" s="346" t="s">
        <v>5365</v>
      </c>
    </row>
    <row r="504" spans="1:4">
      <c r="A504" s="346" t="s">
        <v>5366</v>
      </c>
      <c r="B504" s="346" t="s">
        <v>5367</v>
      </c>
      <c r="C504" s="346" t="s">
        <v>4687</v>
      </c>
      <c r="D504" s="346" t="s">
        <v>5368</v>
      </c>
    </row>
    <row r="505" spans="1:4" ht="90">
      <c r="A505" s="346" t="s">
        <v>1111</v>
      </c>
      <c r="B505" s="346" t="s">
        <v>5369</v>
      </c>
      <c r="C505" s="346" t="s">
        <v>4687</v>
      </c>
      <c r="D505" s="346" t="s">
        <v>5370</v>
      </c>
    </row>
    <row r="506" spans="1:4" ht="56.25">
      <c r="A506" s="346" t="s">
        <v>5371</v>
      </c>
      <c r="B506" s="346" t="s">
        <v>5372</v>
      </c>
      <c r="C506" s="346" t="s">
        <v>4687</v>
      </c>
      <c r="D506" s="346" t="s">
        <v>5373</v>
      </c>
    </row>
    <row r="507" spans="1:4" ht="14.25">
      <c r="A507"/>
      <c r="B507"/>
      <c r="C507"/>
      <c r="D507"/>
    </row>
    <row r="508" spans="1:4" ht="14.25">
      <c r="A508" s="347" t="s">
        <v>4737</v>
      </c>
      <c r="B508"/>
      <c r="C508"/>
      <c r="D508"/>
    </row>
    <row r="509" spans="1:4" ht="14.25">
      <c r="A509" s="347" t="s">
        <v>5374</v>
      </c>
      <c r="B509"/>
      <c r="C509"/>
      <c r="D509"/>
    </row>
    <row r="510" spans="1:4" ht="14.25">
      <c r="A510" s="348" t="s">
        <v>4742</v>
      </c>
      <c r="B510"/>
      <c r="C510"/>
      <c r="D510"/>
    </row>
    <row r="511" spans="1:4" ht="14.25">
      <c r="A511" s="348" t="s">
        <v>4743</v>
      </c>
      <c r="B511"/>
      <c r="C511"/>
      <c r="D511"/>
    </row>
    <row r="512" spans="1:4" ht="14.25">
      <c r="A512" s="348" t="s">
        <v>4744</v>
      </c>
      <c r="B512"/>
      <c r="C512"/>
      <c r="D512"/>
    </row>
    <row r="513" spans="1:4" ht="14.25">
      <c r="A513" s="347" t="s">
        <v>4737</v>
      </c>
      <c r="B513"/>
      <c r="C513"/>
      <c r="D513"/>
    </row>
    <row r="514" spans="1:4" ht="14.25">
      <c r="A514" s="347" t="s">
        <v>5375</v>
      </c>
      <c r="B514"/>
      <c r="C514"/>
      <c r="D514"/>
    </row>
    <row r="515" spans="1:4" ht="14.25">
      <c r="A515" s="349" t="s">
        <v>4746</v>
      </c>
      <c r="B515"/>
      <c r="C515"/>
      <c r="D515"/>
    </row>
    <row r="516" spans="1:4" ht="14.25">
      <c r="A516" s="349" t="s">
        <v>4747</v>
      </c>
      <c r="B516"/>
      <c r="C516"/>
      <c r="D516"/>
    </row>
    <row r="517" spans="1:4" ht="14.25">
      <c r="A517" s="349" t="s">
        <v>4746</v>
      </c>
      <c r="B517"/>
      <c r="C517"/>
      <c r="D517"/>
    </row>
    <row r="518" spans="1:4" ht="15.75">
      <c r="A518" s="350" t="s">
        <v>4748</v>
      </c>
      <c r="B518"/>
      <c r="C518"/>
      <c r="D518"/>
    </row>
    <row r="519" spans="1:4" ht="22.5">
      <c r="A519" s="346" t="s">
        <v>4749</v>
      </c>
      <c r="B519"/>
      <c r="C519"/>
      <c r="D519"/>
    </row>
    <row r="520" spans="1:4" ht="22.5">
      <c r="A520" s="346" t="s">
        <v>4750</v>
      </c>
      <c r="B520"/>
      <c r="C520"/>
      <c r="D520"/>
    </row>
    <row r="521" spans="1:4" ht="14.25">
      <c r="A521"/>
      <c r="B521"/>
      <c r="C521"/>
      <c r="D521"/>
    </row>
    <row r="522" spans="1:4" ht="45">
      <c r="A522" s="346" t="s">
        <v>4751</v>
      </c>
      <c r="B522" s="346" t="s">
        <v>4752</v>
      </c>
      <c r="C522" s="346" t="s">
        <v>5244</v>
      </c>
      <c r="D522" s="346" t="s">
        <v>5245</v>
      </c>
    </row>
    <row r="523" spans="1:4" ht="45">
      <c r="A523" s="346" t="s">
        <v>1112</v>
      </c>
      <c r="B523" s="346" t="s">
        <v>5376</v>
      </c>
      <c r="C523" s="346" t="s">
        <v>4687</v>
      </c>
      <c r="D523" s="346" t="s">
        <v>5377</v>
      </c>
    </row>
    <row r="524" spans="1:4" ht="33.75">
      <c r="A524" s="346" t="s">
        <v>1113</v>
      </c>
      <c r="B524" s="346" t="s">
        <v>5378</v>
      </c>
      <c r="C524" s="346" t="s">
        <v>4687</v>
      </c>
      <c r="D524" s="346" t="s">
        <v>5379</v>
      </c>
    </row>
    <row r="525" spans="1:4" ht="45">
      <c r="A525" s="346" t="s">
        <v>1114</v>
      </c>
      <c r="B525" s="346" t="s">
        <v>5380</v>
      </c>
      <c r="C525" s="346" t="s">
        <v>4687</v>
      </c>
      <c r="D525" s="346" t="s">
        <v>5324</v>
      </c>
    </row>
    <row r="526" spans="1:4" ht="45">
      <c r="A526" s="346" t="s">
        <v>1115</v>
      </c>
      <c r="B526" s="346" t="s">
        <v>5381</v>
      </c>
      <c r="C526" s="346" t="s">
        <v>4687</v>
      </c>
      <c r="D526" s="346" t="s">
        <v>5226</v>
      </c>
    </row>
    <row r="527" spans="1:4" ht="56.25">
      <c r="A527" s="346" t="s">
        <v>1116</v>
      </c>
      <c r="B527" s="346" t="s">
        <v>5382</v>
      </c>
      <c r="C527" s="346" t="s">
        <v>4687</v>
      </c>
      <c r="D527" s="346" t="s">
        <v>5229</v>
      </c>
    </row>
    <row r="528" spans="1:4" ht="45">
      <c r="A528" s="346" t="s">
        <v>1117</v>
      </c>
      <c r="B528" s="346" t="s">
        <v>5383</v>
      </c>
      <c r="C528" s="346" t="s">
        <v>4687</v>
      </c>
      <c r="D528" s="346" t="s">
        <v>5232</v>
      </c>
    </row>
    <row r="529" spans="1:4" ht="45">
      <c r="A529" s="346" t="s">
        <v>1118</v>
      </c>
      <c r="B529" s="346" t="s">
        <v>5384</v>
      </c>
      <c r="C529" s="346" t="s">
        <v>4687</v>
      </c>
      <c r="D529" s="346" t="s">
        <v>5232</v>
      </c>
    </row>
    <row r="530" spans="1:4" ht="67.5">
      <c r="A530" s="346" t="s">
        <v>1119</v>
      </c>
      <c r="B530" s="346" t="s">
        <v>5385</v>
      </c>
      <c r="C530" s="346" t="s">
        <v>4687</v>
      </c>
      <c r="D530" s="346" t="s">
        <v>5237</v>
      </c>
    </row>
    <row r="531" spans="1:4" ht="56.25">
      <c r="A531" s="346" t="s">
        <v>1120</v>
      </c>
      <c r="B531" s="346" t="s">
        <v>5386</v>
      </c>
      <c r="C531" s="346" t="s">
        <v>4687</v>
      </c>
      <c r="D531" s="346" t="s">
        <v>5240</v>
      </c>
    </row>
    <row r="532" spans="1:4" ht="45">
      <c r="A532" s="346" t="s">
        <v>1121</v>
      </c>
      <c r="B532" s="346" t="s">
        <v>5387</v>
      </c>
      <c r="C532" s="346" t="s">
        <v>4687</v>
      </c>
      <c r="D532" s="346" t="s">
        <v>5248</v>
      </c>
    </row>
    <row r="533" spans="1:4">
      <c r="A533" s="346" t="s">
        <v>5388</v>
      </c>
      <c r="B533" s="346" t="s">
        <v>5389</v>
      </c>
      <c r="C533" s="346" t="s">
        <v>4687</v>
      </c>
      <c r="D533" s="346" t="s">
        <v>3510</v>
      </c>
    </row>
    <row r="534" spans="1:4">
      <c r="A534" s="346" t="s">
        <v>5390</v>
      </c>
      <c r="B534" s="346" t="s">
        <v>5391</v>
      </c>
      <c r="C534" s="346" t="s">
        <v>4687</v>
      </c>
      <c r="D534" s="346" t="s">
        <v>5392</v>
      </c>
    </row>
    <row r="535" spans="1:4">
      <c r="A535" s="346" t="s">
        <v>5393</v>
      </c>
      <c r="B535" s="346" t="s">
        <v>5394</v>
      </c>
      <c r="C535" s="346" t="s">
        <v>4687</v>
      </c>
      <c r="D535" s="346" t="s">
        <v>5395</v>
      </c>
    </row>
    <row r="536" spans="1:4" ht="33.75">
      <c r="A536" s="346" t="s">
        <v>1122</v>
      </c>
      <c r="B536" s="346" t="s">
        <v>5396</v>
      </c>
      <c r="C536" s="346" t="s">
        <v>4687</v>
      </c>
      <c r="D536" s="346" t="s">
        <v>5397</v>
      </c>
    </row>
    <row r="537" spans="1:4" ht="33.75">
      <c r="A537" s="346" t="s">
        <v>1123</v>
      </c>
      <c r="B537" s="346" t="s">
        <v>5398</v>
      </c>
      <c r="C537" s="346" t="s">
        <v>4687</v>
      </c>
      <c r="D537" s="346" t="s">
        <v>5399</v>
      </c>
    </row>
    <row r="538" spans="1:4" ht="33.75">
      <c r="A538" s="346" t="s">
        <v>1124</v>
      </c>
      <c r="B538" s="346" t="s">
        <v>5400</v>
      </c>
      <c r="C538" s="346" t="s">
        <v>4687</v>
      </c>
      <c r="D538" s="346" t="s">
        <v>5401</v>
      </c>
    </row>
    <row r="539" spans="1:4" ht="33.75">
      <c r="A539" s="346" t="s">
        <v>1125</v>
      </c>
      <c r="B539" s="346" t="s">
        <v>5402</v>
      </c>
      <c r="C539" s="346" t="s">
        <v>4687</v>
      </c>
      <c r="D539" s="346" t="s">
        <v>5403</v>
      </c>
    </row>
    <row r="540" spans="1:4" ht="22.5">
      <c r="A540" s="346" t="s">
        <v>5404</v>
      </c>
      <c r="B540" s="346" t="s">
        <v>5405</v>
      </c>
      <c r="C540" s="346" t="s">
        <v>4687</v>
      </c>
      <c r="D540" s="346" t="s">
        <v>5403</v>
      </c>
    </row>
    <row r="541" spans="1:4" ht="14.25">
      <c r="A541"/>
      <c r="B541"/>
      <c r="C541"/>
      <c r="D541"/>
    </row>
    <row r="542" spans="1:4" ht="14.25">
      <c r="A542" s="347" t="s">
        <v>4737</v>
      </c>
      <c r="B542"/>
      <c r="C542"/>
      <c r="D542"/>
    </row>
    <row r="543" spans="1:4" ht="14.25">
      <c r="A543" s="347" t="s">
        <v>5406</v>
      </c>
      <c r="B543"/>
      <c r="C543"/>
      <c r="D543"/>
    </row>
    <row r="544" spans="1:4" ht="14.25">
      <c r="A544" s="348" t="s">
        <v>4742</v>
      </c>
      <c r="B544"/>
      <c r="C544"/>
      <c r="D544"/>
    </row>
    <row r="545" spans="1:4" ht="14.25">
      <c r="A545" s="348" t="s">
        <v>4743</v>
      </c>
      <c r="B545"/>
      <c r="C545"/>
      <c r="D545"/>
    </row>
    <row r="546" spans="1:4" ht="14.25">
      <c r="A546" s="348" t="s">
        <v>4744</v>
      </c>
      <c r="B546"/>
      <c r="C546"/>
      <c r="D546"/>
    </row>
    <row r="547" spans="1:4" ht="14.25">
      <c r="A547" s="347" t="s">
        <v>4737</v>
      </c>
      <c r="B547"/>
      <c r="C547"/>
      <c r="D547"/>
    </row>
    <row r="548" spans="1:4" ht="14.25">
      <c r="A548" s="347" t="s">
        <v>5407</v>
      </c>
      <c r="B548"/>
      <c r="C548"/>
      <c r="D548"/>
    </row>
    <row r="549" spans="1:4" ht="14.25">
      <c r="A549" s="349" t="s">
        <v>4746</v>
      </c>
      <c r="B549"/>
      <c r="C549"/>
      <c r="D549"/>
    </row>
    <row r="550" spans="1:4" ht="14.25">
      <c r="A550" s="349" t="s">
        <v>4747</v>
      </c>
      <c r="B550"/>
      <c r="C550"/>
      <c r="D550"/>
    </row>
    <row r="551" spans="1:4" ht="14.25">
      <c r="A551" s="349" t="s">
        <v>4746</v>
      </c>
      <c r="B551"/>
      <c r="C551"/>
      <c r="D551"/>
    </row>
    <row r="552" spans="1:4" ht="15.75">
      <c r="A552" s="350" t="s">
        <v>4748</v>
      </c>
      <c r="B552"/>
      <c r="C552"/>
      <c r="D552"/>
    </row>
    <row r="553" spans="1:4" ht="22.5">
      <c r="A553" s="346" t="s">
        <v>4749</v>
      </c>
      <c r="B553"/>
      <c r="C553"/>
      <c r="D553"/>
    </row>
    <row r="554" spans="1:4" ht="22.5">
      <c r="A554" s="346" t="s">
        <v>4750</v>
      </c>
      <c r="B554"/>
      <c r="C554"/>
      <c r="D554"/>
    </row>
    <row r="555" spans="1:4" ht="14.25">
      <c r="A555"/>
      <c r="B555"/>
      <c r="C555"/>
      <c r="D555"/>
    </row>
    <row r="556" spans="1:4" ht="45">
      <c r="A556" s="346" t="s">
        <v>4751</v>
      </c>
      <c r="B556" s="346" t="s">
        <v>4752</v>
      </c>
      <c r="C556" s="346" t="s">
        <v>4753</v>
      </c>
      <c r="D556" s="346" t="s">
        <v>4754</v>
      </c>
    </row>
    <row r="557" spans="1:4" ht="22.5">
      <c r="A557" s="346" t="s">
        <v>5408</v>
      </c>
      <c r="B557" s="346" t="s">
        <v>5409</v>
      </c>
      <c r="C557" s="346" t="s">
        <v>4687</v>
      </c>
      <c r="D557" s="346" t="s">
        <v>5410</v>
      </c>
    </row>
    <row r="558" spans="1:4" ht="22.5">
      <c r="A558" s="346" t="s">
        <v>5411</v>
      </c>
      <c r="B558" s="346" t="s">
        <v>5412</v>
      </c>
      <c r="C558" s="346" t="s">
        <v>4687</v>
      </c>
      <c r="D558" s="346" t="s">
        <v>3397</v>
      </c>
    </row>
    <row r="559" spans="1:4" ht="33.75">
      <c r="A559" s="346" t="s">
        <v>1126</v>
      </c>
      <c r="B559" s="346" t="s">
        <v>5413</v>
      </c>
      <c r="C559" s="346" t="s">
        <v>4687</v>
      </c>
      <c r="D559" s="346" t="s">
        <v>5414</v>
      </c>
    </row>
    <row r="560" spans="1:4" ht="33.75">
      <c r="A560" s="346" t="s">
        <v>1127</v>
      </c>
      <c r="B560" s="346" t="s">
        <v>5415</v>
      </c>
      <c r="C560" s="346" t="s">
        <v>4687</v>
      </c>
      <c r="D560" s="346" t="s">
        <v>5414</v>
      </c>
    </row>
    <row r="561" spans="1:4" ht="33.75">
      <c r="A561" s="346" t="s">
        <v>1128</v>
      </c>
      <c r="B561" s="346" t="s">
        <v>5416</v>
      </c>
      <c r="C561" s="346" t="s">
        <v>4687</v>
      </c>
      <c r="D561" s="346" t="s">
        <v>5417</v>
      </c>
    </row>
    <row r="562" spans="1:4" ht="56.25">
      <c r="A562" s="346" t="s">
        <v>1129</v>
      </c>
      <c r="B562" s="346" t="s">
        <v>5418</v>
      </c>
      <c r="C562" s="346" t="s">
        <v>4687</v>
      </c>
      <c r="D562" s="346" t="s">
        <v>5419</v>
      </c>
    </row>
    <row r="563" spans="1:4" ht="56.25">
      <c r="A563" s="346" t="s">
        <v>1130</v>
      </c>
      <c r="B563" s="346" t="s">
        <v>5420</v>
      </c>
      <c r="C563" s="346" t="s">
        <v>4687</v>
      </c>
      <c r="D563" s="346" t="s">
        <v>5421</v>
      </c>
    </row>
    <row r="564" spans="1:4" ht="56.25">
      <c r="A564" s="346" t="s">
        <v>1131</v>
      </c>
      <c r="B564" s="346" t="s">
        <v>5422</v>
      </c>
      <c r="C564" s="346" t="s">
        <v>4687</v>
      </c>
      <c r="D564" s="346" t="s">
        <v>5423</v>
      </c>
    </row>
    <row r="565" spans="1:4" ht="56.25">
      <c r="A565" s="346" t="s">
        <v>1132</v>
      </c>
      <c r="B565" s="346" t="s">
        <v>5424</v>
      </c>
      <c r="C565" s="346" t="s">
        <v>4687</v>
      </c>
      <c r="D565" s="346" t="s">
        <v>5425</v>
      </c>
    </row>
    <row r="566" spans="1:4" ht="56.25">
      <c r="A566" s="346" t="s">
        <v>1133</v>
      </c>
      <c r="B566" s="346" t="s">
        <v>5426</v>
      </c>
      <c r="C566" s="346" t="s">
        <v>4687</v>
      </c>
      <c r="D566" s="346" t="s">
        <v>5427</v>
      </c>
    </row>
    <row r="567" spans="1:4" ht="22.5">
      <c r="A567" s="346" t="s">
        <v>5428</v>
      </c>
      <c r="B567" s="346" t="s">
        <v>5429</v>
      </c>
      <c r="C567" s="346" t="s">
        <v>4687</v>
      </c>
      <c r="D567" s="346" t="s">
        <v>5430</v>
      </c>
    </row>
    <row r="568" spans="1:4">
      <c r="A568" s="346" t="s">
        <v>5431</v>
      </c>
      <c r="B568" s="346" t="s">
        <v>5432</v>
      </c>
      <c r="C568" s="346" t="s">
        <v>4687</v>
      </c>
      <c r="D568" s="346" t="s">
        <v>5433</v>
      </c>
    </row>
    <row r="569" spans="1:4" ht="22.5">
      <c r="A569" s="346" t="s">
        <v>5434</v>
      </c>
      <c r="B569" s="346" t="s">
        <v>5435</v>
      </c>
      <c r="C569" s="346" t="s">
        <v>4687</v>
      </c>
      <c r="D569" s="346" t="s">
        <v>5436</v>
      </c>
    </row>
    <row r="570" spans="1:4" ht="22.5">
      <c r="A570" s="346" t="s">
        <v>5437</v>
      </c>
      <c r="B570" s="346" t="s">
        <v>5438</v>
      </c>
      <c r="C570" s="346" t="s">
        <v>4687</v>
      </c>
      <c r="D570" s="346" t="s">
        <v>5439</v>
      </c>
    </row>
    <row r="571" spans="1:4">
      <c r="A571" s="346" t="s">
        <v>5440</v>
      </c>
      <c r="B571" s="346" t="s">
        <v>5441</v>
      </c>
      <c r="C571" s="346" t="s">
        <v>4879</v>
      </c>
      <c r="D571" s="346" t="s">
        <v>1850</v>
      </c>
    </row>
    <row r="572" spans="1:4" ht="14.25">
      <c r="A572" s="348" t="s">
        <v>4742</v>
      </c>
      <c r="B572"/>
      <c r="C572"/>
      <c r="D572"/>
    </row>
    <row r="573" spans="1:4" ht="14.25">
      <c r="A573" s="348" t="s">
        <v>4743</v>
      </c>
      <c r="B573"/>
      <c r="C573"/>
      <c r="D573"/>
    </row>
    <row r="574" spans="1:4" ht="14.25">
      <c r="A574" s="348" t="s">
        <v>4744</v>
      </c>
      <c r="B574"/>
      <c r="C574"/>
      <c r="D574"/>
    </row>
    <row r="575" spans="1:4" ht="14.25">
      <c r="A575" s="347" t="s">
        <v>4737</v>
      </c>
      <c r="B575"/>
      <c r="C575"/>
      <c r="D575"/>
    </row>
    <row r="576" spans="1:4" ht="14.25">
      <c r="A576" s="347" t="s">
        <v>5442</v>
      </c>
      <c r="B576"/>
      <c r="C576"/>
      <c r="D576"/>
    </row>
    <row r="577" spans="1:4" ht="14.25">
      <c r="A577" s="349" t="s">
        <v>4746</v>
      </c>
      <c r="B577"/>
      <c r="C577"/>
      <c r="D577"/>
    </row>
    <row r="578" spans="1:4" ht="14.25">
      <c r="A578" s="349" t="s">
        <v>4747</v>
      </c>
      <c r="B578"/>
      <c r="C578"/>
      <c r="D578"/>
    </row>
    <row r="579" spans="1:4" ht="14.25">
      <c r="A579" s="349" t="s">
        <v>4746</v>
      </c>
      <c r="B579"/>
      <c r="C579"/>
      <c r="D579"/>
    </row>
    <row r="580" spans="1:4" ht="15.75">
      <c r="A580" s="350" t="s">
        <v>4748</v>
      </c>
      <c r="B580"/>
      <c r="C580"/>
      <c r="D580"/>
    </row>
    <row r="581" spans="1:4" ht="22.5">
      <c r="A581" s="346" t="s">
        <v>4749</v>
      </c>
      <c r="B581"/>
      <c r="C581"/>
      <c r="D581"/>
    </row>
    <row r="582" spans="1:4" ht="22.5">
      <c r="A582" s="346" t="s">
        <v>4750</v>
      </c>
      <c r="B582"/>
      <c r="C582"/>
      <c r="D582"/>
    </row>
    <row r="583" spans="1:4" ht="14.25">
      <c r="A583"/>
      <c r="B583"/>
      <c r="C583"/>
      <c r="D583"/>
    </row>
    <row r="584" spans="1:4" ht="45">
      <c r="A584" s="346" t="s">
        <v>4751</v>
      </c>
      <c r="B584" s="346" t="s">
        <v>4752</v>
      </c>
      <c r="C584" s="346" t="s">
        <v>4753</v>
      </c>
      <c r="D584" s="346" t="s">
        <v>4754</v>
      </c>
    </row>
    <row r="585" spans="1:4" ht="22.5">
      <c r="A585" s="346" t="s">
        <v>5443</v>
      </c>
      <c r="B585" s="346" t="s">
        <v>5444</v>
      </c>
      <c r="C585" s="346" t="s">
        <v>4879</v>
      </c>
      <c r="D585" s="346" t="s">
        <v>3354</v>
      </c>
    </row>
    <row r="586" spans="1:4">
      <c r="A586" s="346" t="s">
        <v>5445</v>
      </c>
      <c r="B586" s="346" t="s">
        <v>5446</v>
      </c>
      <c r="C586" s="346" t="s">
        <v>4879</v>
      </c>
      <c r="D586" s="346" t="s">
        <v>3354</v>
      </c>
    </row>
    <row r="587" spans="1:4" ht="22.5">
      <c r="A587" s="346" t="s">
        <v>5447</v>
      </c>
      <c r="B587" s="346" t="s">
        <v>5448</v>
      </c>
      <c r="C587" s="346" t="s">
        <v>4879</v>
      </c>
      <c r="D587" s="346" t="s">
        <v>1775</v>
      </c>
    </row>
    <row r="588" spans="1:4" ht="22.5">
      <c r="A588" s="346" t="s">
        <v>5449</v>
      </c>
      <c r="B588" s="346" t="s">
        <v>5450</v>
      </c>
      <c r="C588" s="346" t="s">
        <v>4879</v>
      </c>
      <c r="D588" s="346" t="s">
        <v>1842</v>
      </c>
    </row>
    <row r="589" spans="1:4" ht="22.5">
      <c r="A589" s="346" t="s">
        <v>5451</v>
      </c>
      <c r="B589" s="346" t="s">
        <v>5452</v>
      </c>
      <c r="C589" s="346" t="s">
        <v>4879</v>
      </c>
      <c r="D589" s="346" t="s">
        <v>1775</v>
      </c>
    </row>
    <row r="590" spans="1:4" ht="22.5">
      <c r="A590" s="346" t="s">
        <v>5453</v>
      </c>
      <c r="B590" s="346" t="s">
        <v>5454</v>
      </c>
      <c r="C590" s="346" t="s">
        <v>4879</v>
      </c>
      <c r="D590" s="346" t="s">
        <v>1726</v>
      </c>
    </row>
    <row r="591" spans="1:4" ht="22.5">
      <c r="A591" s="346" t="s">
        <v>5455</v>
      </c>
      <c r="B591" s="346" t="s">
        <v>5456</v>
      </c>
      <c r="C591" s="346" t="s">
        <v>4879</v>
      </c>
      <c r="D591" s="346" t="s">
        <v>1828</v>
      </c>
    </row>
    <row r="592" spans="1:4" ht="22.5">
      <c r="A592" s="346" t="s">
        <v>5457</v>
      </c>
      <c r="B592" s="346" t="s">
        <v>5458</v>
      </c>
      <c r="C592" s="346" t="s">
        <v>4879</v>
      </c>
      <c r="D592" s="346" t="s">
        <v>5459</v>
      </c>
    </row>
    <row r="593" spans="1:4" ht="22.5">
      <c r="A593" s="346" t="s">
        <v>5460</v>
      </c>
      <c r="B593" s="346" t="s">
        <v>5461</v>
      </c>
      <c r="C593" s="346" t="s">
        <v>4879</v>
      </c>
      <c r="D593" s="346" t="s">
        <v>3360</v>
      </c>
    </row>
    <row r="594" spans="1:4" ht="22.5">
      <c r="A594" s="346" t="s">
        <v>5462</v>
      </c>
      <c r="B594" s="346" t="s">
        <v>5463</v>
      </c>
      <c r="C594" s="346" t="s">
        <v>4879</v>
      </c>
      <c r="D594" s="346" t="s">
        <v>5464</v>
      </c>
    </row>
    <row r="595" spans="1:4">
      <c r="A595" s="346" t="s">
        <v>5465</v>
      </c>
      <c r="B595" s="346" t="s">
        <v>5466</v>
      </c>
      <c r="C595" s="346" t="s">
        <v>4879</v>
      </c>
      <c r="D595" s="346" t="s">
        <v>3408</v>
      </c>
    </row>
    <row r="596" spans="1:4" ht="22.5">
      <c r="A596" s="346" t="s">
        <v>5467</v>
      </c>
      <c r="B596" s="346" t="s">
        <v>5468</v>
      </c>
      <c r="C596" s="346" t="s">
        <v>4879</v>
      </c>
      <c r="D596" s="346" t="s">
        <v>3467</v>
      </c>
    </row>
    <row r="597" spans="1:4" ht="22.5">
      <c r="A597" s="346" t="s">
        <v>5469</v>
      </c>
      <c r="B597" s="346" t="s">
        <v>5470</v>
      </c>
      <c r="C597" s="346" t="s">
        <v>4879</v>
      </c>
      <c r="D597" s="346" t="s">
        <v>5471</v>
      </c>
    </row>
    <row r="598" spans="1:4" ht="22.5">
      <c r="A598" s="346" t="s">
        <v>5472</v>
      </c>
      <c r="B598" s="346" t="s">
        <v>5473</v>
      </c>
      <c r="C598" s="346" t="s">
        <v>4879</v>
      </c>
      <c r="D598" s="346" t="s">
        <v>5474</v>
      </c>
    </row>
    <row r="599" spans="1:4" ht="33.75">
      <c r="A599" s="346" t="s">
        <v>5475</v>
      </c>
      <c r="B599" s="346" t="s">
        <v>5476</v>
      </c>
      <c r="C599" s="346" t="s">
        <v>4879</v>
      </c>
      <c r="D599" s="346" t="s">
        <v>3470</v>
      </c>
    </row>
    <row r="600" spans="1:4" ht="22.5">
      <c r="A600" s="346" t="s">
        <v>5477</v>
      </c>
      <c r="B600" s="346" t="s">
        <v>5478</v>
      </c>
      <c r="C600" s="346" t="s">
        <v>4879</v>
      </c>
      <c r="D600" s="346" t="s">
        <v>5479</v>
      </c>
    </row>
    <row r="601" spans="1:4" ht="22.5">
      <c r="A601" s="346" t="s">
        <v>5480</v>
      </c>
      <c r="B601" s="346" t="s">
        <v>5481</v>
      </c>
      <c r="C601" s="346" t="s">
        <v>4879</v>
      </c>
      <c r="D601" s="346" t="s">
        <v>5482</v>
      </c>
    </row>
    <row r="602" spans="1:4" ht="22.5">
      <c r="A602" s="346" t="s">
        <v>5483</v>
      </c>
      <c r="B602" s="346" t="s">
        <v>5484</v>
      </c>
      <c r="C602" s="346" t="s">
        <v>4879</v>
      </c>
      <c r="D602" s="346" t="s">
        <v>1886</v>
      </c>
    </row>
    <row r="603" spans="1:4">
      <c r="A603" s="346" t="s">
        <v>5485</v>
      </c>
      <c r="B603" s="346" t="s">
        <v>5486</v>
      </c>
      <c r="C603" s="346" t="s">
        <v>4879</v>
      </c>
      <c r="D603" s="346" t="s">
        <v>1830</v>
      </c>
    </row>
    <row r="604" spans="1:4" ht="22.5">
      <c r="A604" s="346" t="s">
        <v>5487</v>
      </c>
      <c r="B604" s="346" t="s">
        <v>5488</v>
      </c>
      <c r="C604" s="346" t="s">
        <v>4879</v>
      </c>
      <c r="D604" s="346" t="s">
        <v>5482</v>
      </c>
    </row>
    <row r="605" spans="1:4" ht="22.5">
      <c r="A605" s="346" t="s">
        <v>5489</v>
      </c>
      <c r="B605" s="346" t="s">
        <v>5490</v>
      </c>
      <c r="C605" s="346" t="s">
        <v>4879</v>
      </c>
      <c r="D605" s="346" t="s">
        <v>3514</v>
      </c>
    </row>
    <row r="606" spans="1:4" ht="22.5">
      <c r="A606" s="346" t="s">
        <v>5491</v>
      </c>
      <c r="B606" s="346" t="s">
        <v>5492</v>
      </c>
      <c r="C606" s="346" t="s">
        <v>4879</v>
      </c>
      <c r="D606" s="346" t="s">
        <v>1912</v>
      </c>
    </row>
    <row r="607" spans="1:4" ht="22.5">
      <c r="A607" s="346" t="s">
        <v>5493</v>
      </c>
      <c r="B607" s="346" t="s">
        <v>5494</v>
      </c>
      <c r="C607" s="346" t="s">
        <v>4879</v>
      </c>
      <c r="D607" s="346" t="s">
        <v>1847</v>
      </c>
    </row>
    <row r="608" spans="1:4" ht="22.5">
      <c r="A608" s="346" t="s">
        <v>5495</v>
      </c>
      <c r="B608" s="346" t="s">
        <v>5496</v>
      </c>
      <c r="C608" s="346" t="s">
        <v>4879</v>
      </c>
      <c r="D608" s="346" t="s">
        <v>1825</v>
      </c>
    </row>
    <row r="609" spans="1:4" ht="22.5">
      <c r="A609" s="346" t="s">
        <v>5497</v>
      </c>
      <c r="B609" s="346" t="s">
        <v>5498</v>
      </c>
      <c r="C609" s="346" t="s">
        <v>4879</v>
      </c>
      <c r="D609" s="346" t="s">
        <v>3394</v>
      </c>
    </row>
    <row r="610" spans="1:4" ht="22.5">
      <c r="A610" s="346" t="s">
        <v>5499</v>
      </c>
      <c r="B610" s="346" t="s">
        <v>5500</v>
      </c>
      <c r="C610" s="346" t="s">
        <v>4879</v>
      </c>
      <c r="D610" s="346" t="s">
        <v>1774</v>
      </c>
    </row>
    <row r="611" spans="1:4" ht="22.5">
      <c r="A611" s="346" t="s">
        <v>5501</v>
      </c>
      <c r="B611" s="346" t="s">
        <v>5502</v>
      </c>
      <c r="C611" s="346" t="s">
        <v>4879</v>
      </c>
      <c r="D611" s="346" t="s">
        <v>1819</v>
      </c>
    </row>
    <row r="612" spans="1:4">
      <c r="A612" s="346" t="s">
        <v>5503</v>
      </c>
      <c r="B612" s="346" t="s">
        <v>5504</v>
      </c>
      <c r="C612" s="346" t="s">
        <v>4879</v>
      </c>
      <c r="D612" s="346" t="s">
        <v>1886</v>
      </c>
    </row>
    <row r="613" spans="1:4" ht="33.75">
      <c r="A613" s="346" t="s">
        <v>5505</v>
      </c>
      <c r="B613" s="346" t="s">
        <v>5506</v>
      </c>
      <c r="C613" s="346" t="s">
        <v>4879</v>
      </c>
      <c r="D613" s="346" t="s">
        <v>3356</v>
      </c>
    </row>
    <row r="614" spans="1:4" ht="14.25">
      <c r="A614"/>
      <c r="B614"/>
      <c r="C614"/>
      <c r="D614"/>
    </row>
    <row r="615" spans="1:4" ht="14.25">
      <c r="A615" s="347" t="s">
        <v>4737</v>
      </c>
      <c r="B615"/>
      <c r="C615"/>
      <c r="D615"/>
    </row>
    <row r="616" spans="1:4" ht="14.25">
      <c r="A616" s="347" t="s">
        <v>5507</v>
      </c>
      <c r="B616"/>
      <c r="C616"/>
      <c r="D616"/>
    </row>
    <row r="617" spans="1:4" ht="14.25">
      <c r="A617" s="348" t="s">
        <v>4742</v>
      </c>
      <c r="B617"/>
      <c r="C617"/>
      <c r="D617"/>
    </row>
    <row r="618" spans="1:4" ht="14.25">
      <c r="A618" s="348" t="s">
        <v>4743</v>
      </c>
      <c r="B618"/>
      <c r="C618"/>
      <c r="D618"/>
    </row>
    <row r="619" spans="1:4" ht="14.25">
      <c r="A619" s="348" t="s">
        <v>4744</v>
      </c>
      <c r="B619"/>
      <c r="C619"/>
      <c r="D619"/>
    </row>
    <row r="620" spans="1:4" ht="14.25">
      <c r="A620" s="347" t="s">
        <v>4737</v>
      </c>
      <c r="B620"/>
      <c r="C620"/>
      <c r="D620"/>
    </row>
    <row r="621" spans="1:4" ht="14.25">
      <c r="A621" s="347" t="s">
        <v>5508</v>
      </c>
      <c r="B621"/>
      <c r="C621"/>
      <c r="D621"/>
    </row>
    <row r="622" spans="1:4" ht="14.25">
      <c r="A622" s="349" t="s">
        <v>4746</v>
      </c>
      <c r="B622"/>
      <c r="C622"/>
      <c r="D622"/>
    </row>
    <row r="623" spans="1:4" ht="14.25">
      <c r="A623" s="349" t="s">
        <v>4747</v>
      </c>
      <c r="B623"/>
      <c r="C623"/>
      <c r="D623"/>
    </row>
    <row r="624" spans="1:4" ht="14.25">
      <c r="A624" s="349" t="s">
        <v>4746</v>
      </c>
      <c r="B624"/>
      <c r="C624"/>
      <c r="D624"/>
    </row>
    <row r="625" spans="1:4" ht="15.75">
      <c r="A625" s="350" t="s">
        <v>4748</v>
      </c>
      <c r="B625"/>
      <c r="C625"/>
      <c r="D625"/>
    </row>
    <row r="626" spans="1:4" ht="22.5">
      <c r="A626" s="346" t="s">
        <v>4749</v>
      </c>
      <c r="B626"/>
      <c r="C626"/>
      <c r="D626"/>
    </row>
    <row r="627" spans="1:4" ht="22.5">
      <c r="A627" s="346" t="s">
        <v>4750</v>
      </c>
      <c r="B627"/>
      <c r="C627"/>
      <c r="D627"/>
    </row>
    <row r="628" spans="1:4" ht="14.25">
      <c r="A628"/>
      <c r="B628"/>
      <c r="C628"/>
      <c r="D628"/>
    </row>
    <row r="629" spans="1:4" ht="45">
      <c r="A629" s="346" t="s">
        <v>4751</v>
      </c>
      <c r="B629" s="346" t="s">
        <v>4752</v>
      </c>
      <c r="C629" s="346" t="s">
        <v>4753</v>
      </c>
      <c r="D629" s="346" t="s">
        <v>4754</v>
      </c>
    </row>
    <row r="630" spans="1:4" ht="22.5">
      <c r="A630" s="346" t="s">
        <v>5509</v>
      </c>
      <c r="B630" s="346" t="s">
        <v>5510</v>
      </c>
      <c r="C630" s="346" t="s">
        <v>4879</v>
      </c>
      <c r="D630" s="346" t="s">
        <v>3480</v>
      </c>
    </row>
    <row r="631" spans="1:4" ht="22.5">
      <c r="A631" s="346" t="s">
        <v>5511</v>
      </c>
      <c r="B631" s="346" t="s">
        <v>5512</v>
      </c>
      <c r="C631" s="346" t="s">
        <v>4879</v>
      </c>
      <c r="D631" s="346" t="s">
        <v>5513</v>
      </c>
    </row>
    <row r="632" spans="1:4" ht="33.75">
      <c r="A632" s="346" t="s">
        <v>5514</v>
      </c>
      <c r="B632" s="346" t="s">
        <v>5515</v>
      </c>
      <c r="C632" s="346" t="s">
        <v>4879</v>
      </c>
      <c r="D632" s="346" t="s">
        <v>5516</v>
      </c>
    </row>
    <row r="633" spans="1:4">
      <c r="A633" s="346" t="s">
        <v>5517</v>
      </c>
      <c r="B633" s="346" t="s">
        <v>5518</v>
      </c>
      <c r="C633" s="346" t="s">
        <v>4879</v>
      </c>
      <c r="D633" s="346" t="s">
        <v>3374</v>
      </c>
    </row>
    <row r="634" spans="1:4">
      <c r="A634" s="346" t="s">
        <v>5519</v>
      </c>
      <c r="B634" s="346" t="s">
        <v>5520</v>
      </c>
      <c r="C634" s="346" t="s">
        <v>4879</v>
      </c>
      <c r="D634" s="346" t="s">
        <v>1729</v>
      </c>
    </row>
    <row r="635" spans="1:4">
      <c r="A635" s="346" t="s">
        <v>5521</v>
      </c>
      <c r="B635" s="346" t="s">
        <v>5522</v>
      </c>
      <c r="C635" s="346" t="s">
        <v>4879</v>
      </c>
      <c r="D635" s="346" t="s">
        <v>3495</v>
      </c>
    </row>
    <row r="636" spans="1:4">
      <c r="A636" s="346" t="s">
        <v>5523</v>
      </c>
      <c r="B636" s="346" t="s">
        <v>5524</v>
      </c>
      <c r="C636" s="346" t="s">
        <v>4879</v>
      </c>
      <c r="D636" s="346" t="s">
        <v>3495</v>
      </c>
    </row>
    <row r="637" spans="1:4">
      <c r="A637" s="346" t="s">
        <v>5525</v>
      </c>
      <c r="B637" s="346" t="s">
        <v>5526</v>
      </c>
      <c r="C637" s="346" t="s">
        <v>4879</v>
      </c>
      <c r="D637" s="346" t="s">
        <v>1856</v>
      </c>
    </row>
    <row r="638" spans="1:4">
      <c r="A638" s="346" t="s">
        <v>5527</v>
      </c>
      <c r="B638" s="346" t="s">
        <v>5528</v>
      </c>
      <c r="C638" s="346" t="s">
        <v>4879</v>
      </c>
      <c r="D638" s="346" t="s">
        <v>1860</v>
      </c>
    </row>
    <row r="639" spans="1:4">
      <c r="A639" s="346" t="s">
        <v>5529</v>
      </c>
      <c r="B639" s="346" t="s">
        <v>5530</v>
      </c>
      <c r="C639" s="346" t="s">
        <v>4879</v>
      </c>
      <c r="D639" s="346" t="s">
        <v>1856</v>
      </c>
    </row>
    <row r="640" spans="1:4">
      <c r="A640" s="346" t="s">
        <v>5531</v>
      </c>
      <c r="B640" s="346" t="s">
        <v>5532</v>
      </c>
      <c r="C640" s="346" t="s">
        <v>4879</v>
      </c>
      <c r="D640" s="346" t="s">
        <v>5533</v>
      </c>
    </row>
    <row r="641" spans="1:4" ht="22.5">
      <c r="A641" s="346" t="s">
        <v>5534</v>
      </c>
      <c r="B641" s="346" t="s">
        <v>5535</v>
      </c>
      <c r="C641" s="346" t="s">
        <v>4879</v>
      </c>
      <c r="D641" s="346" t="s">
        <v>1776</v>
      </c>
    </row>
    <row r="642" spans="1:4" ht="22.5">
      <c r="A642" s="346" t="s">
        <v>5536</v>
      </c>
      <c r="B642" s="346" t="s">
        <v>5537</v>
      </c>
      <c r="C642" s="346" t="s">
        <v>4879</v>
      </c>
      <c r="D642" s="346" t="s">
        <v>1768</v>
      </c>
    </row>
    <row r="643" spans="1:4">
      <c r="A643" s="346" t="s">
        <v>5538</v>
      </c>
      <c r="B643" s="346" t="s">
        <v>5539</v>
      </c>
      <c r="C643" s="346" t="s">
        <v>4879</v>
      </c>
      <c r="D643" s="346" t="s">
        <v>1855</v>
      </c>
    </row>
    <row r="644" spans="1:4">
      <c r="A644" s="346" t="s">
        <v>5540</v>
      </c>
      <c r="B644" s="346" t="s">
        <v>5541</v>
      </c>
      <c r="C644" s="346" t="s">
        <v>4879</v>
      </c>
      <c r="D644" s="346" t="s">
        <v>3506</v>
      </c>
    </row>
    <row r="645" spans="1:4">
      <c r="A645" s="346" t="s">
        <v>5542</v>
      </c>
      <c r="B645" s="346" t="s">
        <v>5543</v>
      </c>
      <c r="C645" s="346" t="s">
        <v>4879</v>
      </c>
      <c r="D645" s="346" t="s">
        <v>3373</v>
      </c>
    </row>
    <row r="646" spans="1:4">
      <c r="A646" s="346" t="s">
        <v>5544</v>
      </c>
      <c r="B646" s="346" t="s">
        <v>5545</v>
      </c>
      <c r="C646" s="346" t="s">
        <v>4879</v>
      </c>
      <c r="D646" s="346" t="s">
        <v>1865</v>
      </c>
    </row>
    <row r="647" spans="1:4">
      <c r="A647" s="346" t="s">
        <v>5546</v>
      </c>
      <c r="B647" s="346" t="s">
        <v>5547</v>
      </c>
      <c r="C647" s="346" t="s">
        <v>4879</v>
      </c>
      <c r="D647" s="346" t="s">
        <v>3315</v>
      </c>
    </row>
    <row r="648" spans="1:4" ht="22.5">
      <c r="A648" s="346" t="s">
        <v>5548</v>
      </c>
      <c r="B648" s="346" t="s">
        <v>5549</v>
      </c>
      <c r="C648" s="346" t="s">
        <v>4879</v>
      </c>
      <c r="D648" s="346" t="s">
        <v>5550</v>
      </c>
    </row>
    <row r="649" spans="1:4" ht="33.75">
      <c r="A649" s="346" t="s">
        <v>1134</v>
      </c>
      <c r="B649" s="346" t="s">
        <v>5551</v>
      </c>
      <c r="C649" s="346" t="s">
        <v>4879</v>
      </c>
      <c r="D649" s="346" t="s">
        <v>5552</v>
      </c>
    </row>
    <row r="650" spans="1:4" ht="22.5">
      <c r="A650" s="346" t="s">
        <v>5553</v>
      </c>
      <c r="B650" s="346" t="s">
        <v>5554</v>
      </c>
      <c r="C650" s="346" t="s">
        <v>4879</v>
      </c>
      <c r="D650" s="346" t="s">
        <v>5555</v>
      </c>
    </row>
    <row r="651" spans="1:4" ht="22.5">
      <c r="A651" s="346" t="s">
        <v>5556</v>
      </c>
      <c r="B651" s="346" t="s">
        <v>5557</v>
      </c>
      <c r="C651" s="346" t="s">
        <v>4879</v>
      </c>
      <c r="D651" s="346" t="s">
        <v>5558</v>
      </c>
    </row>
    <row r="652" spans="1:4">
      <c r="A652" s="346" t="s">
        <v>5559</v>
      </c>
      <c r="B652" s="346" t="s">
        <v>5560</v>
      </c>
      <c r="C652" s="346" t="s">
        <v>4879</v>
      </c>
      <c r="D652" s="346" t="s">
        <v>3463</v>
      </c>
    </row>
    <row r="653" spans="1:4">
      <c r="A653" s="346" t="s">
        <v>5561</v>
      </c>
      <c r="B653" s="346" t="s">
        <v>5562</v>
      </c>
      <c r="C653" s="346" t="s">
        <v>4879</v>
      </c>
      <c r="D653" s="346" t="s">
        <v>1830</v>
      </c>
    </row>
    <row r="654" spans="1:4">
      <c r="A654" s="346" t="s">
        <v>5563</v>
      </c>
      <c r="B654" s="346" t="s">
        <v>5564</v>
      </c>
      <c r="C654" s="346" t="s">
        <v>4879</v>
      </c>
      <c r="D654" s="346" t="s">
        <v>5558</v>
      </c>
    </row>
    <row r="655" spans="1:4">
      <c r="A655" s="346" t="s">
        <v>5565</v>
      </c>
      <c r="B655" s="346" t="s">
        <v>5566</v>
      </c>
      <c r="C655" s="346" t="s">
        <v>4879</v>
      </c>
      <c r="D655" s="346" t="s">
        <v>5567</v>
      </c>
    </row>
    <row r="656" spans="1:4">
      <c r="A656" s="346" t="s">
        <v>5568</v>
      </c>
      <c r="B656" s="346" t="s">
        <v>5569</v>
      </c>
      <c r="C656" s="346" t="s">
        <v>4879</v>
      </c>
      <c r="D656" s="346" t="s">
        <v>3326</v>
      </c>
    </row>
    <row r="657" spans="1:4" ht="22.5">
      <c r="A657" s="346" t="s">
        <v>5570</v>
      </c>
      <c r="B657" s="346" t="s">
        <v>5571</v>
      </c>
      <c r="C657" s="346" t="s">
        <v>4879</v>
      </c>
      <c r="D657" s="346" t="s">
        <v>5572</v>
      </c>
    </row>
    <row r="658" spans="1:4" ht="22.5">
      <c r="A658" s="346" t="s">
        <v>5573</v>
      </c>
      <c r="B658" s="346" t="s">
        <v>5574</v>
      </c>
      <c r="C658" s="346" t="s">
        <v>4879</v>
      </c>
      <c r="D658" s="346" t="s">
        <v>1685</v>
      </c>
    </row>
    <row r="659" spans="1:4" ht="22.5">
      <c r="A659" s="346" t="s">
        <v>5575</v>
      </c>
      <c r="B659" s="346" t="s">
        <v>5576</v>
      </c>
      <c r="C659" s="346" t="s">
        <v>4879</v>
      </c>
      <c r="D659" s="346" t="s">
        <v>3424</v>
      </c>
    </row>
    <row r="660" spans="1:4" ht="14.25">
      <c r="A660" s="348" t="s">
        <v>4742</v>
      </c>
      <c r="B660"/>
      <c r="C660"/>
      <c r="D660"/>
    </row>
    <row r="661" spans="1:4" ht="14.25">
      <c r="A661" s="348" t="s">
        <v>4743</v>
      </c>
      <c r="B661"/>
      <c r="C661"/>
      <c r="D661"/>
    </row>
    <row r="662" spans="1:4" ht="14.25">
      <c r="A662" s="348" t="s">
        <v>4744</v>
      </c>
      <c r="B662"/>
      <c r="C662"/>
      <c r="D662"/>
    </row>
    <row r="663" spans="1:4" ht="14.25">
      <c r="A663" s="347" t="s">
        <v>4737</v>
      </c>
      <c r="B663"/>
      <c r="C663"/>
      <c r="D663"/>
    </row>
    <row r="664" spans="1:4" ht="14.25">
      <c r="A664" s="347" t="s">
        <v>5577</v>
      </c>
      <c r="B664"/>
      <c r="C664"/>
      <c r="D664"/>
    </row>
    <row r="665" spans="1:4" ht="14.25">
      <c r="A665" s="349" t="s">
        <v>4746</v>
      </c>
      <c r="B665"/>
      <c r="C665"/>
      <c r="D665"/>
    </row>
    <row r="666" spans="1:4" ht="14.25">
      <c r="A666" s="349" t="s">
        <v>4747</v>
      </c>
      <c r="B666"/>
      <c r="C666"/>
      <c r="D666"/>
    </row>
    <row r="667" spans="1:4" ht="14.25">
      <c r="A667" s="349" t="s">
        <v>4746</v>
      </c>
      <c r="B667"/>
      <c r="C667"/>
      <c r="D667"/>
    </row>
    <row r="668" spans="1:4" ht="15.75">
      <c r="A668" s="350" t="s">
        <v>4748</v>
      </c>
      <c r="B668"/>
      <c r="C668"/>
      <c r="D668"/>
    </row>
    <row r="669" spans="1:4" ht="22.5">
      <c r="A669" s="346" t="s">
        <v>4749</v>
      </c>
      <c r="B669"/>
      <c r="C669"/>
      <c r="D669"/>
    </row>
    <row r="670" spans="1:4" ht="22.5">
      <c r="A670" s="346" t="s">
        <v>4750</v>
      </c>
      <c r="B670"/>
      <c r="C670"/>
      <c r="D670"/>
    </row>
    <row r="671" spans="1:4" ht="14.25">
      <c r="A671"/>
      <c r="B671"/>
      <c r="C671"/>
      <c r="D671"/>
    </row>
    <row r="672" spans="1:4" ht="45">
      <c r="A672" s="346" t="s">
        <v>4751</v>
      </c>
      <c r="B672" s="346" t="s">
        <v>4752</v>
      </c>
      <c r="C672" s="346" t="s">
        <v>4753</v>
      </c>
      <c r="D672" s="346" t="s">
        <v>4754</v>
      </c>
    </row>
    <row r="673" spans="1:4" ht="22.5">
      <c r="A673" s="346" t="s">
        <v>5578</v>
      </c>
      <c r="B673" s="346" t="s">
        <v>5579</v>
      </c>
      <c r="C673" s="346" t="s">
        <v>4879</v>
      </c>
      <c r="D673" s="346" t="s">
        <v>3307</v>
      </c>
    </row>
    <row r="674" spans="1:4" ht="22.5">
      <c r="A674" s="346" t="s">
        <v>5580</v>
      </c>
      <c r="B674" s="346" t="s">
        <v>5581</v>
      </c>
      <c r="C674" s="346" t="s">
        <v>4879</v>
      </c>
      <c r="D674" s="346" t="s">
        <v>1735</v>
      </c>
    </row>
    <row r="675" spans="1:4">
      <c r="A675" s="346" t="s">
        <v>5582</v>
      </c>
      <c r="B675" s="346" t="s">
        <v>5583</v>
      </c>
      <c r="C675" s="346" t="s">
        <v>4879</v>
      </c>
      <c r="D675" s="346" t="s">
        <v>3463</v>
      </c>
    </row>
    <row r="676" spans="1:4" ht="22.5">
      <c r="A676" s="346" t="s">
        <v>5584</v>
      </c>
      <c r="B676" s="346" t="s">
        <v>5585</v>
      </c>
      <c r="C676" s="346" t="s">
        <v>4879</v>
      </c>
      <c r="D676" s="346" t="s">
        <v>3499</v>
      </c>
    </row>
    <row r="677" spans="1:4" ht="22.5">
      <c r="A677" s="346" t="s">
        <v>5586</v>
      </c>
      <c r="B677" s="346" t="s">
        <v>5587</v>
      </c>
      <c r="C677" s="346" t="s">
        <v>4879</v>
      </c>
      <c r="D677" s="346" t="s">
        <v>3389</v>
      </c>
    </row>
    <row r="678" spans="1:4" ht="22.5">
      <c r="A678" s="346" t="s">
        <v>5588</v>
      </c>
      <c r="B678" s="346" t="s">
        <v>5589</v>
      </c>
      <c r="C678" s="346" t="s">
        <v>4879</v>
      </c>
      <c r="D678" s="346" t="s">
        <v>1911</v>
      </c>
    </row>
    <row r="679" spans="1:4" ht="33.75">
      <c r="A679" s="346" t="s">
        <v>1135</v>
      </c>
      <c r="B679" s="346" t="s">
        <v>5590</v>
      </c>
      <c r="C679" s="346" t="s">
        <v>4879</v>
      </c>
      <c r="D679" s="346" t="s">
        <v>3330</v>
      </c>
    </row>
    <row r="680" spans="1:4">
      <c r="A680" s="346" t="s">
        <v>5591</v>
      </c>
      <c r="B680" s="346" t="s">
        <v>5592</v>
      </c>
      <c r="C680" s="346" t="s">
        <v>4879</v>
      </c>
      <c r="D680" s="346" t="s">
        <v>3449</v>
      </c>
    </row>
    <row r="681" spans="1:4" ht="14.25">
      <c r="A681" s="346" t="s">
        <v>5593</v>
      </c>
      <c r="B681" s="346" t="s">
        <v>5594</v>
      </c>
      <c r="C681"/>
      <c r="D681"/>
    </row>
    <row r="682" spans="1:4" ht="45">
      <c r="A682" s="346" t="s">
        <v>5595</v>
      </c>
      <c r="B682" s="346" t="s">
        <v>5596</v>
      </c>
      <c r="C682" s="346" t="s">
        <v>5172</v>
      </c>
      <c r="D682" s="346" t="s">
        <v>5597</v>
      </c>
    </row>
    <row r="683" spans="1:4" ht="56.25">
      <c r="A683" s="346" t="s">
        <v>5598</v>
      </c>
      <c r="B683" s="346" t="s">
        <v>5599</v>
      </c>
      <c r="C683" s="346" t="s">
        <v>5172</v>
      </c>
      <c r="D683" s="346" t="s">
        <v>5600</v>
      </c>
    </row>
    <row r="684" spans="1:4" ht="56.25">
      <c r="A684" s="346" t="s">
        <v>5601</v>
      </c>
      <c r="B684" s="346" t="s">
        <v>5602</v>
      </c>
      <c r="C684" s="346" t="s">
        <v>5172</v>
      </c>
      <c r="D684" s="346" t="s">
        <v>5603</v>
      </c>
    </row>
    <row r="685" spans="1:4" ht="67.5">
      <c r="A685" s="346" t="s">
        <v>5604</v>
      </c>
      <c r="B685" s="346" t="s">
        <v>5605</v>
      </c>
      <c r="C685" s="346" t="s">
        <v>5172</v>
      </c>
      <c r="D685" s="346" t="s">
        <v>5606</v>
      </c>
    </row>
    <row r="686" spans="1:4" ht="56.25">
      <c r="A686" s="346" t="s">
        <v>5607</v>
      </c>
      <c r="B686" s="346" t="s">
        <v>5608</v>
      </c>
      <c r="C686" s="346" t="s">
        <v>5172</v>
      </c>
      <c r="D686" s="346" t="s">
        <v>5609</v>
      </c>
    </row>
    <row r="687" spans="1:4" ht="56.25">
      <c r="A687" s="346" t="s">
        <v>5610</v>
      </c>
      <c r="B687" s="346" t="s">
        <v>5611</v>
      </c>
      <c r="C687" s="346" t="s">
        <v>5172</v>
      </c>
      <c r="D687" s="346" t="s">
        <v>5612</v>
      </c>
    </row>
    <row r="688" spans="1:4" ht="56.25">
      <c r="A688" s="346" t="s">
        <v>5613</v>
      </c>
      <c r="B688" s="346" t="s">
        <v>5614</v>
      </c>
      <c r="C688" s="346" t="s">
        <v>4844</v>
      </c>
      <c r="D688" s="346" t="s">
        <v>3503</v>
      </c>
    </row>
    <row r="689" spans="1:4" ht="56.25">
      <c r="A689" s="346" t="s">
        <v>5615</v>
      </c>
      <c r="B689" s="346" t="s">
        <v>5616</v>
      </c>
      <c r="C689" s="346" t="s">
        <v>4844</v>
      </c>
      <c r="D689" s="346" t="s">
        <v>5617</v>
      </c>
    </row>
    <row r="690" spans="1:4" ht="56.25">
      <c r="A690" s="346" t="s">
        <v>5618</v>
      </c>
      <c r="B690" s="346" t="s">
        <v>5619</v>
      </c>
      <c r="C690" s="346" t="s">
        <v>4844</v>
      </c>
      <c r="D690" s="346" t="s">
        <v>3420</v>
      </c>
    </row>
    <row r="691" spans="1:4" ht="56.25">
      <c r="A691" s="346" t="s">
        <v>5620</v>
      </c>
      <c r="B691" s="346" t="s">
        <v>5621</v>
      </c>
      <c r="C691" s="346" t="s">
        <v>4844</v>
      </c>
      <c r="D691" s="346" t="s">
        <v>5622</v>
      </c>
    </row>
    <row r="692" spans="1:4">
      <c r="A692" s="346" t="s">
        <v>5623</v>
      </c>
      <c r="B692" s="346" t="s">
        <v>5624</v>
      </c>
      <c r="C692" s="346" t="s">
        <v>4844</v>
      </c>
      <c r="D692" s="346" t="s">
        <v>5625</v>
      </c>
    </row>
    <row r="693" spans="1:4" ht="14.25">
      <c r="A693"/>
      <c r="B693"/>
      <c r="C693"/>
      <c r="D693"/>
    </row>
    <row r="694" spans="1:4" ht="14.25">
      <c r="A694" s="347" t="s">
        <v>4737</v>
      </c>
      <c r="B694"/>
      <c r="C694"/>
      <c r="D694"/>
    </row>
    <row r="695" spans="1:4" ht="14.25">
      <c r="A695" s="347" t="s">
        <v>5626</v>
      </c>
      <c r="B695"/>
      <c r="C695"/>
      <c r="D695"/>
    </row>
    <row r="696" spans="1:4" ht="90">
      <c r="A696" s="346" t="s">
        <v>5627</v>
      </c>
      <c r="B696"/>
      <c r="C696"/>
      <c r="D696"/>
    </row>
    <row r="697" spans="1:4" ht="56.25">
      <c r="A697" s="346" t="s">
        <v>5628</v>
      </c>
      <c r="B697" s="346" t="s">
        <v>5629</v>
      </c>
      <c r="C697" s="346" t="s">
        <v>4844</v>
      </c>
      <c r="D697" s="346" t="s">
        <v>5630</v>
      </c>
    </row>
    <row r="698" spans="1:4" ht="14.25">
      <c r="A698" s="348" t="s">
        <v>4742</v>
      </c>
      <c r="B698"/>
      <c r="C698"/>
      <c r="D698"/>
    </row>
    <row r="699" spans="1:4" ht="14.25">
      <c r="A699" s="348" t="s">
        <v>4743</v>
      </c>
      <c r="B699"/>
      <c r="C699"/>
      <c r="D699"/>
    </row>
    <row r="700" spans="1:4" ht="14.25">
      <c r="A700" s="348" t="s">
        <v>4744</v>
      </c>
      <c r="B700"/>
      <c r="C700"/>
      <c r="D700"/>
    </row>
    <row r="701" spans="1:4" ht="14.25">
      <c r="A701" s="347" t="s">
        <v>4737</v>
      </c>
      <c r="B701"/>
      <c r="C701"/>
      <c r="D701"/>
    </row>
    <row r="702" spans="1:4" ht="14.25">
      <c r="A702" s="347" t="s">
        <v>5631</v>
      </c>
      <c r="B702"/>
      <c r="C702"/>
      <c r="D702"/>
    </row>
    <row r="703" spans="1:4" ht="14.25">
      <c r="A703" s="349" t="s">
        <v>4746</v>
      </c>
      <c r="B703"/>
      <c r="C703"/>
      <c r="D703"/>
    </row>
    <row r="704" spans="1:4" ht="14.25">
      <c r="A704" s="349" t="s">
        <v>4747</v>
      </c>
      <c r="B704"/>
      <c r="C704"/>
      <c r="D704"/>
    </row>
    <row r="705" spans="1:4" ht="14.25">
      <c r="A705" s="349" t="s">
        <v>4746</v>
      </c>
      <c r="B705"/>
      <c r="C705"/>
      <c r="D705"/>
    </row>
    <row r="706" spans="1:4" ht="15.75">
      <c r="A706" s="350" t="s">
        <v>4748</v>
      </c>
      <c r="B706"/>
      <c r="C706"/>
      <c r="D706"/>
    </row>
    <row r="707" spans="1:4" ht="22.5">
      <c r="A707" s="346" t="s">
        <v>4749</v>
      </c>
      <c r="B707"/>
      <c r="C707"/>
      <c r="D707"/>
    </row>
    <row r="708" spans="1:4" ht="22.5">
      <c r="A708" s="346" t="s">
        <v>4750</v>
      </c>
      <c r="B708"/>
      <c r="C708"/>
      <c r="D708"/>
    </row>
    <row r="709" spans="1:4" ht="14.25">
      <c r="A709"/>
      <c r="B709"/>
      <c r="C709"/>
      <c r="D709"/>
    </row>
    <row r="710" spans="1:4" ht="45">
      <c r="A710" s="346" t="s">
        <v>4751</v>
      </c>
      <c r="B710" s="346" t="s">
        <v>4752</v>
      </c>
      <c r="C710" s="346" t="s">
        <v>4753</v>
      </c>
      <c r="D710" s="346" t="s">
        <v>4754</v>
      </c>
    </row>
    <row r="711" spans="1:4" ht="56.25">
      <c r="A711" s="346" t="s">
        <v>5632</v>
      </c>
      <c r="B711" s="346" t="s">
        <v>5633</v>
      </c>
      <c r="C711" s="346" t="s">
        <v>4844</v>
      </c>
      <c r="D711" s="346" t="s">
        <v>5634</v>
      </c>
    </row>
    <row r="712" spans="1:4" ht="45">
      <c r="A712" s="346" t="s">
        <v>5635</v>
      </c>
      <c r="B712" s="346" t="s">
        <v>5636</v>
      </c>
      <c r="C712" s="346" t="s">
        <v>4844</v>
      </c>
      <c r="D712" s="346" t="s">
        <v>3459</v>
      </c>
    </row>
    <row r="713" spans="1:4" ht="45">
      <c r="A713" s="346" t="s">
        <v>5637</v>
      </c>
      <c r="B713" s="346" t="s">
        <v>5638</v>
      </c>
      <c r="C713" s="346" t="s">
        <v>4844</v>
      </c>
      <c r="D713" s="346" t="s">
        <v>5639</v>
      </c>
    </row>
    <row r="714" spans="1:4" ht="56.25">
      <c r="A714" s="346" t="s">
        <v>5640</v>
      </c>
      <c r="B714" s="346" t="s">
        <v>5641</v>
      </c>
      <c r="C714" s="346" t="s">
        <v>4844</v>
      </c>
      <c r="D714" s="346" t="s">
        <v>5642</v>
      </c>
    </row>
    <row r="715" spans="1:4" ht="56.25">
      <c r="A715" s="346" t="s">
        <v>5643</v>
      </c>
      <c r="B715" s="346" t="s">
        <v>5644</v>
      </c>
      <c r="C715" s="346" t="s">
        <v>4844</v>
      </c>
      <c r="D715" s="346" t="s">
        <v>5645</v>
      </c>
    </row>
    <row r="716" spans="1:4" ht="45">
      <c r="A716" s="346" t="s">
        <v>5646</v>
      </c>
      <c r="B716" s="346" t="s">
        <v>5647</v>
      </c>
      <c r="C716" s="346" t="s">
        <v>4844</v>
      </c>
      <c r="D716" s="346" t="s">
        <v>5648</v>
      </c>
    </row>
    <row r="717" spans="1:4" ht="45">
      <c r="A717" s="346" t="s">
        <v>5649</v>
      </c>
      <c r="B717" s="346" t="s">
        <v>5650</v>
      </c>
      <c r="C717" s="346" t="s">
        <v>4844</v>
      </c>
      <c r="D717" s="346" t="s">
        <v>5651</v>
      </c>
    </row>
    <row r="718" spans="1:4" ht="45">
      <c r="A718" s="346" t="s">
        <v>5652</v>
      </c>
      <c r="B718" s="346" t="s">
        <v>5653</v>
      </c>
      <c r="C718" s="346" t="s">
        <v>4844</v>
      </c>
      <c r="D718" s="346" t="s">
        <v>5654</v>
      </c>
    </row>
    <row r="719" spans="1:4" ht="56.25">
      <c r="A719" s="346" t="s">
        <v>5655</v>
      </c>
      <c r="B719" s="346" t="s">
        <v>5656</v>
      </c>
      <c r="C719" s="346" t="s">
        <v>4844</v>
      </c>
      <c r="D719" s="346" t="s">
        <v>5657</v>
      </c>
    </row>
    <row r="720" spans="1:4" ht="56.25">
      <c r="A720" s="346" t="s">
        <v>5658</v>
      </c>
      <c r="B720" s="346" t="s">
        <v>5659</v>
      </c>
      <c r="C720" s="346" t="s">
        <v>4844</v>
      </c>
      <c r="D720" s="346" t="s">
        <v>5660</v>
      </c>
    </row>
    <row r="721" spans="1:4" ht="56.25">
      <c r="A721" s="346" t="s">
        <v>5661</v>
      </c>
      <c r="B721" s="346" t="s">
        <v>5662</v>
      </c>
      <c r="C721" s="346" t="s">
        <v>4844</v>
      </c>
      <c r="D721" s="346" t="s">
        <v>3370</v>
      </c>
    </row>
    <row r="722" spans="1:4" ht="56.25">
      <c r="A722" s="346" t="s">
        <v>5663</v>
      </c>
      <c r="B722" s="346" t="s">
        <v>5664</v>
      </c>
      <c r="C722" s="346" t="s">
        <v>4844</v>
      </c>
      <c r="D722" s="346" t="s">
        <v>5665</v>
      </c>
    </row>
    <row r="723" spans="1:4" ht="56.25">
      <c r="A723" s="346" t="s">
        <v>5666</v>
      </c>
      <c r="B723" s="346" t="s">
        <v>5667</v>
      </c>
      <c r="C723" s="346" t="s">
        <v>4844</v>
      </c>
      <c r="D723" s="346" t="s">
        <v>5668</v>
      </c>
    </row>
    <row r="724" spans="1:4" ht="56.25">
      <c r="A724" s="346" t="s">
        <v>5669</v>
      </c>
      <c r="B724" s="346" t="s">
        <v>5670</v>
      </c>
      <c r="C724" s="346" t="s">
        <v>4844</v>
      </c>
      <c r="D724" s="346" t="s">
        <v>5671</v>
      </c>
    </row>
    <row r="725" spans="1:4" ht="56.25">
      <c r="A725" s="346" t="s">
        <v>5672</v>
      </c>
      <c r="B725" s="346" t="s">
        <v>5673</v>
      </c>
      <c r="C725" s="346" t="s">
        <v>4844</v>
      </c>
      <c r="D725" s="346" t="s">
        <v>3471</v>
      </c>
    </row>
    <row r="726" spans="1:4" ht="14.25">
      <c r="A726"/>
      <c r="B726"/>
      <c r="C726"/>
      <c r="D726"/>
    </row>
    <row r="727" spans="1:4" ht="14.25">
      <c r="A727" s="347" t="s">
        <v>4737</v>
      </c>
      <c r="B727"/>
      <c r="C727"/>
      <c r="D727"/>
    </row>
    <row r="728" spans="1:4" ht="14.25">
      <c r="A728" s="347" t="s">
        <v>5674</v>
      </c>
      <c r="B728"/>
      <c r="C728"/>
      <c r="D728"/>
    </row>
    <row r="729" spans="1:4" ht="56.25">
      <c r="A729" s="346" t="s">
        <v>5675</v>
      </c>
      <c r="B729" s="346" t="s">
        <v>5676</v>
      </c>
      <c r="C729" s="346" t="s">
        <v>4844</v>
      </c>
      <c r="D729" s="346" t="s">
        <v>5677</v>
      </c>
    </row>
    <row r="730" spans="1:4" ht="56.25">
      <c r="A730" s="346" t="s">
        <v>5678</v>
      </c>
      <c r="B730" s="346" t="s">
        <v>5679</v>
      </c>
      <c r="C730" s="346" t="s">
        <v>4844</v>
      </c>
      <c r="D730" s="346" t="s">
        <v>5680</v>
      </c>
    </row>
    <row r="731" spans="1:4" ht="56.25">
      <c r="A731" s="346" t="s">
        <v>5681</v>
      </c>
      <c r="B731" s="346" t="s">
        <v>5682</v>
      </c>
      <c r="C731" s="346" t="s">
        <v>4844</v>
      </c>
      <c r="D731" s="346" t="s">
        <v>3366</v>
      </c>
    </row>
    <row r="732" spans="1:4" ht="14.25">
      <c r="A732" s="348" t="s">
        <v>4742</v>
      </c>
      <c r="B732"/>
      <c r="C732"/>
      <c r="D732"/>
    </row>
    <row r="733" spans="1:4" ht="14.25">
      <c r="A733" s="348" t="s">
        <v>4743</v>
      </c>
      <c r="B733"/>
      <c r="C733"/>
      <c r="D733"/>
    </row>
    <row r="734" spans="1:4" ht="14.25">
      <c r="A734" s="348" t="s">
        <v>4744</v>
      </c>
      <c r="B734"/>
      <c r="C734"/>
      <c r="D734"/>
    </row>
    <row r="735" spans="1:4" ht="14.25">
      <c r="A735" s="347" t="s">
        <v>4737</v>
      </c>
      <c r="B735"/>
      <c r="C735"/>
      <c r="D735"/>
    </row>
    <row r="736" spans="1:4" ht="14.25">
      <c r="A736" s="347" t="s">
        <v>5683</v>
      </c>
      <c r="B736"/>
      <c r="C736"/>
      <c r="D736"/>
    </row>
    <row r="737" spans="1:4" ht="14.25">
      <c r="A737" s="349" t="s">
        <v>4746</v>
      </c>
      <c r="B737"/>
      <c r="C737"/>
      <c r="D737"/>
    </row>
    <row r="738" spans="1:4" ht="14.25">
      <c r="A738" s="349" t="s">
        <v>4747</v>
      </c>
      <c r="B738"/>
      <c r="C738"/>
      <c r="D738"/>
    </row>
    <row r="739" spans="1:4" ht="14.25">
      <c r="A739" s="349" t="s">
        <v>4746</v>
      </c>
      <c r="B739"/>
      <c r="C739"/>
      <c r="D739"/>
    </row>
    <row r="740" spans="1:4" ht="15.75">
      <c r="A740" s="350" t="s">
        <v>4748</v>
      </c>
      <c r="B740"/>
      <c r="C740"/>
      <c r="D740"/>
    </row>
    <row r="741" spans="1:4" ht="22.5">
      <c r="A741" s="346" t="s">
        <v>4749</v>
      </c>
      <c r="B741"/>
      <c r="C741"/>
      <c r="D741"/>
    </row>
    <row r="742" spans="1:4" ht="22.5">
      <c r="A742" s="346" t="s">
        <v>4750</v>
      </c>
      <c r="B742"/>
      <c r="C742"/>
      <c r="D742"/>
    </row>
    <row r="743" spans="1:4" ht="14.25">
      <c r="A743"/>
      <c r="B743"/>
      <c r="C743"/>
      <c r="D743"/>
    </row>
    <row r="744" spans="1:4" ht="45">
      <c r="A744" s="346" t="s">
        <v>4751</v>
      </c>
      <c r="B744" s="346" t="s">
        <v>4752</v>
      </c>
      <c r="C744" s="346" t="s">
        <v>4753</v>
      </c>
      <c r="D744" s="346" t="s">
        <v>4754</v>
      </c>
    </row>
    <row r="745" spans="1:4" ht="56.25">
      <c r="A745" s="346" t="s">
        <v>5684</v>
      </c>
      <c r="B745" s="346" t="s">
        <v>5685</v>
      </c>
      <c r="C745" s="346" t="s">
        <v>4844</v>
      </c>
      <c r="D745" s="346" t="s">
        <v>5686</v>
      </c>
    </row>
    <row r="746" spans="1:4" ht="56.25">
      <c r="A746" s="346" t="s">
        <v>5687</v>
      </c>
      <c r="B746" s="346" t="s">
        <v>5688</v>
      </c>
      <c r="C746" s="346" t="s">
        <v>4844</v>
      </c>
      <c r="D746" s="346" t="s">
        <v>5689</v>
      </c>
    </row>
    <row r="747" spans="1:4" ht="56.25">
      <c r="A747" s="346" t="s">
        <v>5690</v>
      </c>
      <c r="B747" s="346" t="s">
        <v>5691</v>
      </c>
      <c r="C747" s="346" t="s">
        <v>4844</v>
      </c>
      <c r="D747" s="346" t="s">
        <v>5692</v>
      </c>
    </row>
    <row r="748" spans="1:4" ht="56.25">
      <c r="A748" s="346" t="s">
        <v>5693</v>
      </c>
      <c r="B748" s="346" t="s">
        <v>5694</v>
      </c>
      <c r="C748" s="346" t="s">
        <v>4844</v>
      </c>
      <c r="D748" s="346" t="s">
        <v>1900</v>
      </c>
    </row>
    <row r="749" spans="1:4" ht="56.25">
      <c r="A749" s="346" t="s">
        <v>5695</v>
      </c>
      <c r="B749" s="346" t="s">
        <v>5696</v>
      </c>
      <c r="C749" s="346" t="s">
        <v>4844</v>
      </c>
      <c r="D749" s="346" t="s">
        <v>5697</v>
      </c>
    </row>
    <row r="750" spans="1:4" ht="56.25">
      <c r="A750" s="346" t="s">
        <v>5698</v>
      </c>
      <c r="B750" s="346" t="s">
        <v>5699</v>
      </c>
      <c r="C750" s="346" t="s">
        <v>4844</v>
      </c>
      <c r="D750" s="346" t="s">
        <v>5700</v>
      </c>
    </row>
    <row r="751" spans="1:4" ht="56.25">
      <c r="A751" s="346" t="s">
        <v>5701</v>
      </c>
      <c r="B751" s="346" t="s">
        <v>5702</v>
      </c>
      <c r="C751" s="346" t="s">
        <v>4844</v>
      </c>
      <c r="D751" s="346" t="s">
        <v>5703</v>
      </c>
    </row>
    <row r="752" spans="1:4" ht="56.25">
      <c r="A752" s="346" t="s">
        <v>5704</v>
      </c>
      <c r="B752" s="346" t="s">
        <v>5705</v>
      </c>
      <c r="C752" s="346" t="s">
        <v>4844</v>
      </c>
      <c r="D752" s="346" t="s">
        <v>5706</v>
      </c>
    </row>
    <row r="753" spans="1:4" ht="56.25">
      <c r="A753" s="346" t="s">
        <v>5707</v>
      </c>
      <c r="B753" s="346" t="s">
        <v>5708</v>
      </c>
      <c r="C753" s="346" t="s">
        <v>4844</v>
      </c>
      <c r="D753" s="346" t="s">
        <v>5709</v>
      </c>
    </row>
    <row r="754" spans="1:4" ht="45">
      <c r="A754" s="346" t="s">
        <v>5710</v>
      </c>
      <c r="B754" s="346" t="s">
        <v>5711</v>
      </c>
      <c r="C754" s="346" t="s">
        <v>4844</v>
      </c>
      <c r="D754" s="346" t="s">
        <v>5712</v>
      </c>
    </row>
    <row r="755" spans="1:4" ht="45">
      <c r="A755" s="346" t="s">
        <v>5713</v>
      </c>
      <c r="B755" s="346" t="s">
        <v>5714</v>
      </c>
      <c r="C755" s="346" t="s">
        <v>4722</v>
      </c>
      <c r="D755" s="346" t="s">
        <v>3513</v>
      </c>
    </row>
    <row r="756" spans="1:4" ht="45">
      <c r="A756" s="346" t="s">
        <v>5715</v>
      </c>
      <c r="B756" s="346" t="s">
        <v>5716</v>
      </c>
      <c r="C756" s="346" t="s">
        <v>4722</v>
      </c>
      <c r="D756" s="346" t="s">
        <v>1913</v>
      </c>
    </row>
    <row r="757" spans="1:4" ht="45">
      <c r="A757" s="346" t="s">
        <v>5717</v>
      </c>
      <c r="B757" s="346" t="s">
        <v>5718</v>
      </c>
      <c r="C757" s="346" t="s">
        <v>4844</v>
      </c>
      <c r="D757" s="346" t="s">
        <v>5719</v>
      </c>
    </row>
    <row r="758" spans="1:4" ht="56.25">
      <c r="A758" s="346" t="s">
        <v>5720</v>
      </c>
      <c r="B758" s="346" t="s">
        <v>5721</v>
      </c>
      <c r="C758" s="346" t="s">
        <v>4844</v>
      </c>
      <c r="D758" s="346" t="s">
        <v>5722</v>
      </c>
    </row>
    <row r="759" spans="1:4" ht="33.75">
      <c r="A759" s="346" t="s">
        <v>5723</v>
      </c>
      <c r="B759" s="346" t="s">
        <v>5724</v>
      </c>
      <c r="C759" s="346" t="s">
        <v>4844</v>
      </c>
      <c r="D759" s="346" t="s">
        <v>5725</v>
      </c>
    </row>
    <row r="760" spans="1:4" ht="14.25">
      <c r="A760"/>
      <c r="B760"/>
      <c r="C760"/>
      <c r="D760"/>
    </row>
    <row r="761" spans="1:4" ht="14.25">
      <c r="A761" s="347" t="s">
        <v>4737</v>
      </c>
      <c r="B761"/>
      <c r="C761"/>
      <c r="D761"/>
    </row>
    <row r="762" spans="1:4" ht="14.25">
      <c r="A762" s="347" t="s">
        <v>5726</v>
      </c>
      <c r="B762"/>
      <c r="C762"/>
      <c r="D762"/>
    </row>
    <row r="763" spans="1:4" ht="33.75">
      <c r="A763" s="346" t="s">
        <v>5727</v>
      </c>
      <c r="B763"/>
      <c r="C763"/>
      <c r="D763"/>
    </row>
    <row r="764" spans="1:4" ht="56.25">
      <c r="A764" s="346" t="s">
        <v>5728</v>
      </c>
      <c r="B764" s="346" t="s">
        <v>5729</v>
      </c>
      <c r="C764" s="346" t="s">
        <v>4844</v>
      </c>
      <c r="D764" s="346" t="s">
        <v>3311</v>
      </c>
    </row>
    <row r="765" spans="1:4" ht="67.5">
      <c r="A765" s="346" t="s">
        <v>5730</v>
      </c>
      <c r="B765" s="346" t="s">
        <v>5731</v>
      </c>
      <c r="C765" s="346" t="s">
        <v>4844</v>
      </c>
      <c r="D765" s="346" t="s">
        <v>5732</v>
      </c>
    </row>
    <row r="766" spans="1:4" ht="45">
      <c r="A766" s="346" t="s">
        <v>5733</v>
      </c>
      <c r="B766" s="346" t="s">
        <v>5734</v>
      </c>
      <c r="C766" s="346" t="s">
        <v>4844</v>
      </c>
      <c r="D766" s="346" t="s">
        <v>1677</v>
      </c>
    </row>
    <row r="767" spans="1:4" ht="14.25">
      <c r="A767" s="348" t="s">
        <v>4742</v>
      </c>
      <c r="B767"/>
      <c r="C767"/>
      <c r="D767"/>
    </row>
    <row r="768" spans="1:4" ht="14.25">
      <c r="A768" s="348" t="s">
        <v>4743</v>
      </c>
      <c r="B768"/>
      <c r="C768"/>
      <c r="D768"/>
    </row>
    <row r="769" spans="1:4" ht="14.25">
      <c r="A769" s="348" t="s">
        <v>4744</v>
      </c>
      <c r="B769"/>
      <c r="C769"/>
      <c r="D769"/>
    </row>
    <row r="770" spans="1:4" ht="14.25">
      <c r="A770" s="347" t="s">
        <v>4737</v>
      </c>
      <c r="B770"/>
      <c r="C770"/>
      <c r="D770"/>
    </row>
    <row r="771" spans="1:4" ht="14.25">
      <c r="A771" s="347" t="s">
        <v>5735</v>
      </c>
      <c r="B771"/>
      <c r="C771"/>
      <c r="D771"/>
    </row>
    <row r="772" spans="1:4" ht="14.25">
      <c r="A772" s="349" t="s">
        <v>4746</v>
      </c>
      <c r="B772"/>
      <c r="C772"/>
      <c r="D772"/>
    </row>
    <row r="773" spans="1:4" ht="14.25">
      <c r="A773" s="349" t="s">
        <v>4747</v>
      </c>
      <c r="B773"/>
      <c r="C773"/>
      <c r="D773"/>
    </row>
    <row r="774" spans="1:4" ht="14.25">
      <c r="A774" s="349" t="s">
        <v>4746</v>
      </c>
      <c r="B774"/>
      <c r="C774"/>
      <c r="D774"/>
    </row>
    <row r="775" spans="1:4" ht="15.75">
      <c r="A775" s="350" t="s">
        <v>4748</v>
      </c>
      <c r="B775"/>
      <c r="C775"/>
      <c r="D775"/>
    </row>
    <row r="776" spans="1:4" ht="22.5">
      <c r="A776" s="346" t="s">
        <v>4749</v>
      </c>
      <c r="B776"/>
      <c r="C776"/>
      <c r="D776"/>
    </row>
    <row r="777" spans="1:4" ht="22.5">
      <c r="A777" s="346" t="s">
        <v>4750</v>
      </c>
      <c r="B777"/>
      <c r="C777"/>
      <c r="D777"/>
    </row>
    <row r="778" spans="1:4" ht="14.25">
      <c r="A778"/>
      <c r="B778"/>
      <c r="C778"/>
      <c r="D778"/>
    </row>
    <row r="779" spans="1:4" ht="45">
      <c r="A779" s="346" t="s">
        <v>4751</v>
      </c>
      <c r="B779" s="346" t="s">
        <v>4752</v>
      </c>
      <c r="C779" s="346" t="s">
        <v>4753</v>
      </c>
      <c r="D779" s="346" t="s">
        <v>4754</v>
      </c>
    </row>
    <row r="780" spans="1:4" ht="45">
      <c r="A780" s="346" t="s">
        <v>5736</v>
      </c>
      <c r="B780" s="346" t="s">
        <v>5737</v>
      </c>
      <c r="C780" s="346" t="s">
        <v>4844</v>
      </c>
      <c r="D780" s="346" t="s">
        <v>5738</v>
      </c>
    </row>
    <row r="781" spans="1:4" ht="56.25">
      <c r="A781" s="346" t="s">
        <v>5739</v>
      </c>
      <c r="B781" s="346" t="s">
        <v>5740</v>
      </c>
      <c r="C781" s="346" t="s">
        <v>4844</v>
      </c>
      <c r="D781" s="346" t="s">
        <v>5741</v>
      </c>
    </row>
    <row r="782" spans="1:4" ht="56.25">
      <c r="A782" s="346" t="s">
        <v>5742</v>
      </c>
      <c r="B782" s="346" t="s">
        <v>5743</v>
      </c>
      <c r="C782" s="346" t="s">
        <v>4844</v>
      </c>
      <c r="D782" s="346" t="s">
        <v>5744</v>
      </c>
    </row>
    <row r="783" spans="1:4" ht="56.25">
      <c r="A783" s="346" t="s">
        <v>5745</v>
      </c>
      <c r="B783" s="346" t="s">
        <v>5746</v>
      </c>
      <c r="C783" s="346" t="s">
        <v>4844</v>
      </c>
      <c r="D783" s="346" t="s">
        <v>1907</v>
      </c>
    </row>
    <row r="784" spans="1:4" ht="56.25">
      <c r="A784" s="346" t="s">
        <v>5747</v>
      </c>
      <c r="B784" s="346" t="s">
        <v>5748</v>
      </c>
      <c r="C784" s="346" t="s">
        <v>4844</v>
      </c>
      <c r="D784" s="346" t="s">
        <v>5749</v>
      </c>
    </row>
    <row r="785" spans="1:4" ht="56.25">
      <c r="A785" s="346" t="s">
        <v>5750</v>
      </c>
      <c r="B785" s="346" t="s">
        <v>5751</v>
      </c>
      <c r="C785" s="346" t="s">
        <v>4844</v>
      </c>
      <c r="D785" s="346" t="s">
        <v>5752</v>
      </c>
    </row>
    <row r="786" spans="1:4" ht="56.25">
      <c r="A786" s="346" t="s">
        <v>5753</v>
      </c>
      <c r="B786" s="346" t="s">
        <v>5754</v>
      </c>
      <c r="C786" s="346" t="s">
        <v>4844</v>
      </c>
      <c r="D786" s="346" t="s">
        <v>5755</v>
      </c>
    </row>
    <row r="787" spans="1:4" ht="56.25">
      <c r="A787" s="346" t="s">
        <v>5756</v>
      </c>
      <c r="B787" s="346" t="s">
        <v>5757</v>
      </c>
      <c r="C787" s="346" t="s">
        <v>4844</v>
      </c>
      <c r="D787" s="346" t="s">
        <v>1881</v>
      </c>
    </row>
    <row r="788" spans="1:4" ht="67.5">
      <c r="A788" s="346" t="s">
        <v>5758</v>
      </c>
      <c r="B788" s="346" t="s">
        <v>5759</v>
      </c>
      <c r="C788" s="346" t="s">
        <v>4844</v>
      </c>
      <c r="D788" s="346" t="s">
        <v>1882</v>
      </c>
    </row>
    <row r="789" spans="1:4" ht="78.75">
      <c r="A789" s="346" t="s">
        <v>5760</v>
      </c>
      <c r="B789" s="346" t="s">
        <v>5761</v>
      </c>
      <c r="C789" s="346" t="s">
        <v>4844</v>
      </c>
      <c r="D789" s="346" t="s">
        <v>5762</v>
      </c>
    </row>
    <row r="790" spans="1:4" ht="56.25">
      <c r="A790" s="346" t="s">
        <v>5763</v>
      </c>
      <c r="B790" s="346" t="s">
        <v>5764</v>
      </c>
      <c r="C790" s="346" t="s">
        <v>4844</v>
      </c>
      <c r="D790" s="346" t="s">
        <v>5765</v>
      </c>
    </row>
    <row r="791" spans="1:4" ht="45">
      <c r="A791" s="346" t="s">
        <v>5766</v>
      </c>
      <c r="B791" s="346" t="s">
        <v>5767</v>
      </c>
      <c r="C791" s="346" t="s">
        <v>4844</v>
      </c>
      <c r="D791" s="346" t="s">
        <v>5768</v>
      </c>
    </row>
    <row r="792" spans="1:4" ht="45">
      <c r="A792" s="346" t="s">
        <v>5769</v>
      </c>
      <c r="B792" s="346" t="s">
        <v>5770</v>
      </c>
      <c r="C792" s="346" t="s">
        <v>4844</v>
      </c>
      <c r="D792" s="346" t="s">
        <v>5771</v>
      </c>
    </row>
    <row r="793" spans="1:4" ht="45">
      <c r="A793" s="346" t="s">
        <v>5772</v>
      </c>
      <c r="B793" s="346" t="s">
        <v>5773</v>
      </c>
      <c r="C793" s="346" t="s">
        <v>4844</v>
      </c>
      <c r="D793" s="346" t="s">
        <v>5774</v>
      </c>
    </row>
    <row r="794" spans="1:4">
      <c r="A794" s="346" t="s">
        <v>5775</v>
      </c>
      <c r="B794" s="346" t="s">
        <v>5776</v>
      </c>
      <c r="C794" s="346" t="s">
        <v>4687</v>
      </c>
      <c r="D794" s="346" t="s">
        <v>3421</v>
      </c>
    </row>
    <row r="795" spans="1:4" ht="14.25">
      <c r="A795"/>
      <c r="B795"/>
      <c r="C795"/>
      <c r="D795"/>
    </row>
    <row r="796" spans="1:4" ht="14.25">
      <c r="A796" s="347" t="s">
        <v>4737</v>
      </c>
      <c r="B796"/>
      <c r="C796"/>
      <c r="D796"/>
    </row>
    <row r="797" spans="1:4" ht="14.25">
      <c r="A797" s="347" t="s">
        <v>5777</v>
      </c>
      <c r="B797"/>
      <c r="C797"/>
      <c r="D797"/>
    </row>
    <row r="798" spans="1:4" ht="56.25">
      <c r="A798" s="346" t="s">
        <v>5778</v>
      </c>
      <c r="B798"/>
      <c r="C798"/>
      <c r="D798"/>
    </row>
    <row r="799" spans="1:4" ht="45">
      <c r="A799" s="346" t="s">
        <v>1136</v>
      </c>
      <c r="B799" s="346" t="s">
        <v>5779</v>
      </c>
      <c r="C799" s="346" t="s">
        <v>5172</v>
      </c>
      <c r="D799" s="346" t="s">
        <v>5780</v>
      </c>
    </row>
    <row r="800" spans="1:4" ht="56.25">
      <c r="A800" s="346" t="s">
        <v>1137</v>
      </c>
      <c r="B800" s="346" t="s">
        <v>5781</v>
      </c>
      <c r="C800" s="346" t="s">
        <v>5172</v>
      </c>
      <c r="D800" s="346" t="s">
        <v>5782</v>
      </c>
    </row>
    <row r="801" spans="1:4" ht="45">
      <c r="A801" s="346" t="s">
        <v>1138</v>
      </c>
      <c r="B801" s="346" t="s">
        <v>5783</v>
      </c>
      <c r="C801" s="346" t="s">
        <v>5172</v>
      </c>
      <c r="D801" s="346" t="s">
        <v>5784</v>
      </c>
    </row>
    <row r="802" spans="1:4" ht="14.25">
      <c r="A802" s="348" t="s">
        <v>4742</v>
      </c>
      <c r="B802"/>
      <c r="C802"/>
      <c r="D802"/>
    </row>
    <row r="803" spans="1:4" ht="14.25">
      <c r="A803" s="348" t="s">
        <v>4743</v>
      </c>
      <c r="B803"/>
      <c r="C803"/>
      <c r="D803"/>
    </row>
    <row r="804" spans="1:4" ht="14.25">
      <c r="A804" s="348" t="s">
        <v>4744</v>
      </c>
      <c r="B804"/>
      <c r="C804"/>
      <c r="D804"/>
    </row>
    <row r="805" spans="1:4" ht="14.25">
      <c r="A805" s="347" t="s">
        <v>4737</v>
      </c>
      <c r="B805"/>
      <c r="C805"/>
      <c r="D805"/>
    </row>
    <row r="806" spans="1:4" ht="14.25">
      <c r="A806" s="347" t="s">
        <v>5785</v>
      </c>
      <c r="B806"/>
      <c r="C806"/>
      <c r="D806"/>
    </row>
    <row r="807" spans="1:4" ht="14.25">
      <c r="A807" s="349" t="s">
        <v>4746</v>
      </c>
      <c r="B807"/>
      <c r="C807"/>
      <c r="D807"/>
    </row>
    <row r="808" spans="1:4" ht="14.25">
      <c r="A808" s="349" t="s">
        <v>4747</v>
      </c>
      <c r="B808"/>
      <c r="C808"/>
      <c r="D808"/>
    </row>
    <row r="809" spans="1:4" ht="14.25">
      <c r="A809" s="349" t="s">
        <v>4746</v>
      </c>
      <c r="B809"/>
      <c r="C809"/>
      <c r="D809"/>
    </row>
    <row r="810" spans="1:4" ht="15.75">
      <c r="A810" s="350" t="s">
        <v>4748</v>
      </c>
      <c r="B810"/>
      <c r="C810"/>
      <c r="D810"/>
    </row>
    <row r="811" spans="1:4" ht="22.5">
      <c r="A811" s="346" t="s">
        <v>4749</v>
      </c>
      <c r="B811"/>
      <c r="C811"/>
      <c r="D811"/>
    </row>
    <row r="812" spans="1:4" ht="22.5">
      <c r="A812" s="346" t="s">
        <v>4750</v>
      </c>
      <c r="B812"/>
      <c r="C812"/>
      <c r="D812"/>
    </row>
    <row r="813" spans="1:4" ht="14.25">
      <c r="A813"/>
      <c r="B813"/>
      <c r="C813"/>
      <c r="D813"/>
    </row>
    <row r="814" spans="1:4" ht="45">
      <c r="A814" s="346" t="s">
        <v>4751</v>
      </c>
      <c r="B814" s="346" t="s">
        <v>4752</v>
      </c>
      <c r="C814" s="346" t="s">
        <v>4753</v>
      </c>
      <c r="D814" s="346" t="s">
        <v>4754</v>
      </c>
    </row>
    <row r="815" spans="1:4" ht="56.25">
      <c r="A815" s="346" t="s">
        <v>1139</v>
      </c>
      <c r="B815" s="346" t="s">
        <v>5786</v>
      </c>
      <c r="C815" s="346" t="s">
        <v>5172</v>
      </c>
      <c r="D815" s="346" t="s">
        <v>5787</v>
      </c>
    </row>
    <row r="816" spans="1:4" ht="56.25">
      <c r="A816" s="346" t="s">
        <v>1140</v>
      </c>
      <c r="B816" s="346" t="s">
        <v>5788</v>
      </c>
      <c r="C816" s="346" t="s">
        <v>5172</v>
      </c>
      <c r="D816" s="346" t="s">
        <v>5789</v>
      </c>
    </row>
    <row r="817" spans="1:4" ht="56.25">
      <c r="A817" s="346" t="s">
        <v>1141</v>
      </c>
      <c r="B817" s="346" t="s">
        <v>5790</v>
      </c>
      <c r="C817" s="346" t="s">
        <v>5172</v>
      </c>
      <c r="D817" s="346" t="s">
        <v>5791</v>
      </c>
    </row>
    <row r="818" spans="1:4" ht="56.25">
      <c r="A818" s="346" t="s">
        <v>1142</v>
      </c>
      <c r="B818" s="346" t="s">
        <v>5792</v>
      </c>
      <c r="C818" s="346" t="s">
        <v>4844</v>
      </c>
      <c r="D818" s="346" t="s">
        <v>3469</v>
      </c>
    </row>
    <row r="819" spans="1:4" ht="45">
      <c r="A819" s="346" t="s">
        <v>1143</v>
      </c>
      <c r="B819" s="346" t="s">
        <v>5793</v>
      </c>
      <c r="C819" s="346" t="s">
        <v>4844</v>
      </c>
      <c r="D819" s="346" t="s">
        <v>5794</v>
      </c>
    </row>
    <row r="820" spans="1:4" ht="45">
      <c r="A820" s="346" t="s">
        <v>1144</v>
      </c>
      <c r="B820" s="346" t="s">
        <v>5795</v>
      </c>
      <c r="C820" s="346" t="s">
        <v>4844</v>
      </c>
      <c r="D820" s="346" t="s">
        <v>3498</v>
      </c>
    </row>
    <row r="821" spans="1:4" ht="45">
      <c r="A821" s="346" t="s">
        <v>1145</v>
      </c>
      <c r="B821" s="346" t="s">
        <v>5796</v>
      </c>
      <c r="C821" s="346" t="s">
        <v>4844</v>
      </c>
      <c r="D821" s="346" t="s">
        <v>5797</v>
      </c>
    </row>
    <row r="822" spans="1:4" ht="45">
      <c r="A822" s="346" t="s">
        <v>1146</v>
      </c>
      <c r="B822" s="346" t="s">
        <v>5798</v>
      </c>
      <c r="C822" s="346" t="s">
        <v>4844</v>
      </c>
      <c r="D822" s="346" t="s">
        <v>5799</v>
      </c>
    </row>
    <row r="823" spans="1:4" ht="45">
      <c r="A823" s="346" t="s">
        <v>1147</v>
      </c>
      <c r="B823" s="346" t="s">
        <v>5800</v>
      </c>
      <c r="C823" s="346" t="s">
        <v>4844</v>
      </c>
      <c r="D823" s="346" t="s">
        <v>5801</v>
      </c>
    </row>
    <row r="824" spans="1:4" ht="45">
      <c r="A824" s="346" t="s">
        <v>1148</v>
      </c>
      <c r="B824" s="346" t="s">
        <v>5802</v>
      </c>
      <c r="C824" s="346" t="s">
        <v>4844</v>
      </c>
      <c r="D824" s="346" t="s">
        <v>5803</v>
      </c>
    </row>
    <row r="825" spans="1:4" ht="45">
      <c r="A825" s="346" t="s">
        <v>1149</v>
      </c>
      <c r="B825" s="346" t="s">
        <v>5804</v>
      </c>
      <c r="C825" s="346" t="s">
        <v>4844</v>
      </c>
      <c r="D825" s="346" t="s">
        <v>5805</v>
      </c>
    </row>
    <row r="826" spans="1:4" ht="45">
      <c r="A826" s="346" t="s">
        <v>1150</v>
      </c>
      <c r="B826" s="346" t="s">
        <v>5806</v>
      </c>
      <c r="C826" s="346" t="s">
        <v>4844</v>
      </c>
      <c r="D826" s="346" t="s">
        <v>5807</v>
      </c>
    </row>
    <row r="827" spans="1:4" ht="45">
      <c r="A827" s="346" t="s">
        <v>1151</v>
      </c>
      <c r="B827" s="346" t="s">
        <v>5808</v>
      </c>
      <c r="C827" s="346" t="s">
        <v>4844</v>
      </c>
      <c r="D827" s="346" t="s">
        <v>5809</v>
      </c>
    </row>
    <row r="828" spans="1:4" ht="45">
      <c r="A828" s="346" t="s">
        <v>1152</v>
      </c>
      <c r="B828" s="346" t="s">
        <v>5810</v>
      </c>
      <c r="C828" s="346" t="s">
        <v>4844</v>
      </c>
      <c r="D828" s="346" t="s">
        <v>5811</v>
      </c>
    </row>
    <row r="829" spans="1:4" ht="45">
      <c r="A829" s="346" t="s">
        <v>1153</v>
      </c>
      <c r="B829" s="346" t="s">
        <v>5812</v>
      </c>
      <c r="C829" s="346" t="s">
        <v>4844</v>
      </c>
      <c r="D829" s="346" t="s">
        <v>5813</v>
      </c>
    </row>
    <row r="830" spans="1:4" ht="45">
      <c r="A830" s="346" t="s">
        <v>1154</v>
      </c>
      <c r="B830" s="346" t="s">
        <v>5814</v>
      </c>
      <c r="C830" s="346" t="s">
        <v>4844</v>
      </c>
      <c r="D830" s="346" t="s">
        <v>5815</v>
      </c>
    </row>
    <row r="831" spans="1:4" ht="22.5">
      <c r="A831" s="346" t="s">
        <v>5816</v>
      </c>
      <c r="B831" s="346" t="s">
        <v>5817</v>
      </c>
      <c r="C831" s="346" t="s">
        <v>4844</v>
      </c>
      <c r="D831" s="346" t="s">
        <v>5818</v>
      </c>
    </row>
    <row r="832" spans="1:4" ht="14.25">
      <c r="A832"/>
      <c r="B832"/>
      <c r="C832"/>
      <c r="D832"/>
    </row>
    <row r="833" spans="1:4" ht="14.25">
      <c r="A833" s="347" t="s">
        <v>4737</v>
      </c>
      <c r="B833"/>
      <c r="C833"/>
      <c r="D833"/>
    </row>
    <row r="834" spans="1:4" ht="14.25">
      <c r="A834" s="347" t="s">
        <v>5819</v>
      </c>
      <c r="B834"/>
      <c r="C834"/>
      <c r="D834"/>
    </row>
    <row r="835" spans="1:4" ht="45">
      <c r="A835" s="346" t="s">
        <v>5820</v>
      </c>
      <c r="B835"/>
      <c r="C835"/>
      <c r="D835"/>
    </row>
    <row r="836" spans="1:4" ht="56.25">
      <c r="A836" s="346" t="s">
        <v>1155</v>
      </c>
      <c r="B836" s="346" t="s">
        <v>5821</v>
      </c>
      <c r="C836" s="346" t="s">
        <v>4844</v>
      </c>
      <c r="D836" s="346" t="s">
        <v>5822</v>
      </c>
    </row>
    <row r="837" spans="1:4" ht="56.25">
      <c r="A837" s="346" t="s">
        <v>1156</v>
      </c>
      <c r="B837" s="346" t="s">
        <v>5823</v>
      </c>
      <c r="C837" s="346" t="s">
        <v>4844</v>
      </c>
      <c r="D837" s="346" t="s">
        <v>5824</v>
      </c>
    </row>
    <row r="838" spans="1:4" ht="56.25">
      <c r="A838" s="346" t="s">
        <v>1157</v>
      </c>
      <c r="B838" s="346" t="s">
        <v>5825</v>
      </c>
      <c r="C838" s="346" t="s">
        <v>4844</v>
      </c>
      <c r="D838" s="346" t="s">
        <v>3438</v>
      </c>
    </row>
    <row r="839" spans="1:4" ht="14.25">
      <c r="A839" s="348" t="s">
        <v>4742</v>
      </c>
      <c r="B839"/>
      <c r="C839"/>
      <c r="D839"/>
    </row>
    <row r="840" spans="1:4" ht="14.25">
      <c r="A840" s="348" t="s">
        <v>4743</v>
      </c>
      <c r="B840"/>
      <c r="C840"/>
      <c r="D840"/>
    </row>
    <row r="841" spans="1:4" ht="14.25">
      <c r="A841" s="348" t="s">
        <v>4744</v>
      </c>
      <c r="B841"/>
      <c r="C841"/>
      <c r="D841"/>
    </row>
    <row r="842" spans="1:4" ht="14.25">
      <c r="A842" s="347" t="s">
        <v>4737</v>
      </c>
      <c r="B842"/>
      <c r="C842"/>
      <c r="D842"/>
    </row>
    <row r="843" spans="1:4" ht="14.25">
      <c r="A843" s="347" t="s">
        <v>5826</v>
      </c>
      <c r="B843"/>
      <c r="C843"/>
      <c r="D843"/>
    </row>
    <row r="844" spans="1:4" ht="14.25">
      <c r="A844" s="349" t="s">
        <v>4746</v>
      </c>
      <c r="B844"/>
      <c r="C844"/>
      <c r="D844"/>
    </row>
    <row r="845" spans="1:4" ht="14.25">
      <c r="A845" s="349" t="s">
        <v>4747</v>
      </c>
      <c r="B845"/>
      <c r="C845"/>
      <c r="D845"/>
    </row>
    <row r="846" spans="1:4" ht="14.25">
      <c r="A846" s="349" t="s">
        <v>4746</v>
      </c>
      <c r="B846"/>
      <c r="C846"/>
      <c r="D846"/>
    </row>
    <row r="847" spans="1:4" ht="15.75">
      <c r="A847" s="350" t="s">
        <v>4748</v>
      </c>
      <c r="B847"/>
      <c r="C847"/>
      <c r="D847"/>
    </row>
    <row r="848" spans="1:4" ht="22.5">
      <c r="A848" s="346" t="s">
        <v>4749</v>
      </c>
      <c r="B848"/>
      <c r="C848"/>
      <c r="D848"/>
    </row>
    <row r="849" spans="1:4" ht="22.5">
      <c r="A849" s="346" t="s">
        <v>4750</v>
      </c>
      <c r="B849"/>
      <c r="C849"/>
      <c r="D849"/>
    </row>
    <row r="850" spans="1:4" ht="14.25">
      <c r="A850"/>
      <c r="B850"/>
      <c r="C850"/>
      <c r="D850"/>
    </row>
    <row r="851" spans="1:4" ht="45">
      <c r="A851" s="346" t="s">
        <v>4751</v>
      </c>
      <c r="B851" s="346" t="s">
        <v>4752</v>
      </c>
      <c r="C851" s="346" t="s">
        <v>4753</v>
      </c>
      <c r="D851" s="346" t="s">
        <v>4754</v>
      </c>
    </row>
    <row r="852" spans="1:4" ht="45">
      <c r="A852" s="346" t="s">
        <v>1158</v>
      </c>
      <c r="B852" s="346" t="s">
        <v>5827</v>
      </c>
      <c r="C852" s="346" t="s">
        <v>4844</v>
      </c>
      <c r="D852" s="346" t="s">
        <v>5828</v>
      </c>
    </row>
    <row r="853" spans="1:4" ht="56.25">
      <c r="A853" s="346" t="s">
        <v>1159</v>
      </c>
      <c r="B853" s="346" t="s">
        <v>5829</v>
      </c>
      <c r="C853" s="346" t="s">
        <v>4844</v>
      </c>
      <c r="D853" s="346" t="s">
        <v>1884</v>
      </c>
    </row>
    <row r="854" spans="1:4" ht="56.25">
      <c r="A854" s="346" t="s">
        <v>1160</v>
      </c>
      <c r="B854" s="346" t="s">
        <v>5830</v>
      </c>
      <c r="C854" s="346" t="s">
        <v>4844</v>
      </c>
      <c r="D854" s="346" t="s">
        <v>5831</v>
      </c>
    </row>
    <row r="855" spans="1:4" ht="56.25">
      <c r="A855" s="346" t="s">
        <v>1161</v>
      </c>
      <c r="B855" s="346" t="s">
        <v>5832</v>
      </c>
      <c r="C855" s="346" t="s">
        <v>4844</v>
      </c>
      <c r="D855" s="346" t="s">
        <v>5833</v>
      </c>
    </row>
    <row r="856" spans="1:4" ht="56.25">
      <c r="A856" s="346" t="s">
        <v>1162</v>
      </c>
      <c r="B856" s="346" t="s">
        <v>5834</v>
      </c>
      <c r="C856" s="346" t="s">
        <v>4844</v>
      </c>
      <c r="D856" s="346" t="s">
        <v>5835</v>
      </c>
    </row>
    <row r="857" spans="1:4" ht="45">
      <c r="A857" s="346" t="s">
        <v>1163</v>
      </c>
      <c r="B857" s="346" t="s">
        <v>5836</v>
      </c>
      <c r="C857" s="346" t="s">
        <v>4844</v>
      </c>
      <c r="D857" s="346" t="s">
        <v>5837</v>
      </c>
    </row>
    <row r="858" spans="1:4" ht="56.25">
      <c r="A858" s="346" t="s">
        <v>1164</v>
      </c>
      <c r="B858" s="346" t="s">
        <v>5838</v>
      </c>
      <c r="C858" s="346" t="s">
        <v>4844</v>
      </c>
      <c r="D858" s="346" t="s">
        <v>3492</v>
      </c>
    </row>
    <row r="859" spans="1:4" ht="56.25">
      <c r="A859" s="346" t="s">
        <v>1165</v>
      </c>
      <c r="B859" s="346" t="s">
        <v>5839</v>
      </c>
      <c r="C859" s="346" t="s">
        <v>4844</v>
      </c>
      <c r="D859" s="346" t="s">
        <v>5840</v>
      </c>
    </row>
    <row r="860" spans="1:4" ht="56.25">
      <c r="A860" s="346" t="s">
        <v>1166</v>
      </c>
      <c r="B860" s="346" t="s">
        <v>5841</v>
      </c>
      <c r="C860" s="346" t="s">
        <v>4844</v>
      </c>
      <c r="D860" s="346" t="s">
        <v>5842</v>
      </c>
    </row>
    <row r="861" spans="1:4" ht="45">
      <c r="A861" s="346" t="s">
        <v>1167</v>
      </c>
      <c r="B861" s="346" t="s">
        <v>5843</v>
      </c>
      <c r="C861" s="346" t="s">
        <v>4844</v>
      </c>
      <c r="D861" s="346" t="s">
        <v>5844</v>
      </c>
    </row>
    <row r="862" spans="1:4" ht="45">
      <c r="A862" s="346" t="s">
        <v>1168</v>
      </c>
      <c r="B862" s="346" t="s">
        <v>5845</v>
      </c>
      <c r="C862" s="346" t="s">
        <v>4844</v>
      </c>
      <c r="D862" s="346" t="s">
        <v>5846</v>
      </c>
    </row>
    <row r="863" spans="1:4" ht="56.25">
      <c r="A863" s="346" t="s">
        <v>1169</v>
      </c>
      <c r="B863" s="346" t="s">
        <v>5847</v>
      </c>
      <c r="C863" s="346" t="s">
        <v>4844</v>
      </c>
      <c r="D863" s="346" t="s">
        <v>3444</v>
      </c>
    </row>
    <row r="864" spans="1:4" ht="56.25">
      <c r="A864" s="346" t="s">
        <v>1170</v>
      </c>
      <c r="B864" s="346" t="s">
        <v>5848</v>
      </c>
      <c r="C864" s="346" t="s">
        <v>4844</v>
      </c>
      <c r="D864" s="346" t="s">
        <v>5849</v>
      </c>
    </row>
    <row r="865" spans="1:4" ht="45">
      <c r="A865" s="346" t="s">
        <v>1171</v>
      </c>
      <c r="B865" s="346" t="s">
        <v>5850</v>
      </c>
      <c r="C865" s="346" t="s">
        <v>4844</v>
      </c>
      <c r="D865" s="346" t="s">
        <v>5851</v>
      </c>
    </row>
    <row r="866" spans="1:4" ht="45">
      <c r="A866" s="346" t="s">
        <v>1172</v>
      </c>
      <c r="B866" s="346" t="s">
        <v>5852</v>
      </c>
      <c r="C866" s="346" t="s">
        <v>4844</v>
      </c>
      <c r="D866" s="346" t="s">
        <v>5853</v>
      </c>
    </row>
    <row r="867" spans="1:4">
      <c r="A867" s="346" t="s">
        <v>5854</v>
      </c>
      <c r="B867" s="346" t="s">
        <v>5855</v>
      </c>
      <c r="C867" s="346" t="s">
        <v>4844</v>
      </c>
      <c r="D867" s="346" t="s">
        <v>5856</v>
      </c>
    </row>
    <row r="868" spans="1:4" ht="14.25">
      <c r="A868"/>
      <c r="B868"/>
      <c r="C868"/>
      <c r="D868"/>
    </row>
    <row r="869" spans="1:4" ht="14.25">
      <c r="A869" s="347" t="s">
        <v>4737</v>
      </c>
      <c r="B869"/>
      <c r="C869"/>
      <c r="D869"/>
    </row>
    <row r="870" spans="1:4" ht="14.25">
      <c r="A870" s="347" t="s">
        <v>5857</v>
      </c>
      <c r="B870"/>
      <c r="C870"/>
      <c r="D870"/>
    </row>
    <row r="871" spans="1:4" ht="78.75">
      <c r="A871" s="346" t="s">
        <v>5858</v>
      </c>
      <c r="B871"/>
      <c r="C871"/>
      <c r="D871"/>
    </row>
    <row r="872" spans="1:4" ht="45">
      <c r="A872" s="346" t="s">
        <v>1173</v>
      </c>
      <c r="B872" s="346" t="s">
        <v>5859</v>
      </c>
      <c r="C872" s="346" t="s">
        <v>4844</v>
      </c>
      <c r="D872" s="346" t="s">
        <v>1880</v>
      </c>
    </row>
    <row r="873" spans="1:4" ht="45">
      <c r="A873" s="346" t="s">
        <v>1174</v>
      </c>
      <c r="B873" s="346" t="s">
        <v>5860</v>
      </c>
      <c r="C873" s="346" t="s">
        <v>4722</v>
      </c>
      <c r="D873" s="346" t="s">
        <v>3494</v>
      </c>
    </row>
    <row r="874" spans="1:4" ht="45">
      <c r="A874" s="346" t="s">
        <v>1175</v>
      </c>
      <c r="B874" s="346" t="s">
        <v>5861</v>
      </c>
      <c r="C874" s="346" t="s">
        <v>4722</v>
      </c>
      <c r="D874" s="346" t="s">
        <v>5862</v>
      </c>
    </row>
    <row r="875" spans="1:4" ht="45">
      <c r="A875" s="346" t="s">
        <v>1176</v>
      </c>
      <c r="B875" s="346" t="s">
        <v>5863</v>
      </c>
      <c r="C875" s="346" t="s">
        <v>4844</v>
      </c>
      <c r="D875" s="346" t="s">
        <v>5864</v>
      </c>
    </row>
    <row r="876" spans="1:4" ht="14.25">
      <c r="A876" s="348" t="s">
        <v>4742</v>
      </c>
      <c r="B876"/>
      <c r="C876"/>
      <c r="D876"/>
    </row>
    <row r="877" spans="1:4" ht="14.25">
      <c r="A877" s="348" t="s">
        <v>4743</v>
      </c>
      <c r="B877"/>
      <c r="C877"/>
      <c r="D877"/>
    </row>
    <row r="878" spans="1:4" ht="14.25">
      <c r="A878" s="348" t="s">
        <v>4744</v>
      </c>
      <c r="B878"/>
      <c r="C878"/>
      <c r="D878"/>
    </row>
    <row r="879" spans="1:4" ht="14.25">
      <c r="A879" s="347" t="s">
        <v>4737</v>
      </c>
      <c r="B879"/>
      <c r="C879"/>
      <c r="D879"/>
    </row>
    <row r="880" spans="1:4" ht="14.25">
      <c r="A880" s="347" t="s">
        <v>5865</v>
      </c>
      <c r="B880"/>
      <c r="C880"/>
      <c r="D880"/>
    </row>
    <row r="881" spans="1:4" ht="14.25">
      <c r="A881" s="349" t="s">
        <v>4746</v>
      </c>
      <c r="B881"/>
      <c r="C881"/>
      <c r="D881"/>
    </row>
    <row r="882" spans="1:4" ht="14.25">
      <c r="A882" s="349" t="s">
        <v>4747</v>
      </c>
      <c r="B882"/>
      <c r="C882"/>
      <c r="D882"/>
    </row>
    <row r="883" spans="1:4" ht="14.25">
      <c r="A883" s="349" t="s">
        <v>4746</v>
      </c>
      <c r="B883"/>
      <c r="C883"/>
      <c r="D883"/>
    </row>
    <row r="884" spans="1:4" ht="15.75">
      <c r="A884" s="350" t="s">
        <v>4748</v>
      </c>
      <c r="B884"/>
      <c r="C884"/>
      <c r="D884"/>
    </row>
    <row r="885" spans="1:4" ht="22.5">
      <c r="A885" s="346" t="s">
        <v>4749</v>
      </c>
      <c r="B885"/>
      <c r="C885"/>
      <c r="D885"/>
    </row>
    <row r="886" spans="1:4" ht="22.5">
      <c r="A886" s="346" t="s">
        <v>4750</v>
      </c>
      <c r="B886"/>
      <c r="C886"/>
      <c r="D886"/>
    </row>
    <row r="887" spans="1:4" ht="14.25">
      <c r="A887"/>
      <c r="B887"/>
      <c r="C887"/>
      <c r="D887"/>
    </row>
    <row r="888" spans="1:4" ht="45">
      <c r="A888" s="346" t="s">
        <v>4751</v>
      </c>
      <c r="B888" s="346" t="s">
        <v>4752</v>
      </c>
      <c r="C888" s="346" t="s">
        <v>4753</v>
      </c>
      <c r="D888" s="346" t="s">
        <v>4754</v>
      </c>
    </row>
    <row r="889" spans="1:4" ht="45">
      <c r="A889" s="346" t="s">
        <v>1177</v>
      </c>
      <c r="B889" s="346" t="s">
        <v>5866</v>
      </c>
      <c r="C889" s="346" t="s">
        <v>4844</v>
      </c>
      <c r="D889" s="346" t="s">
        <v>3502</v>
      </c>
    </row>
    <row r="890" spans="1:4" ht="45">
      <c r="A890" s="346" t="s">
        <v>1178</v>
      </c>
      <c r="B890" s="346" t="s">
        <v>5867</v>
      </c>
      <c r="C890" s="346" t="s">
        <v>4844</v>
      </c>
      <c r="D890" s="346" t="s">
        <v>5868</v>
      </c>
    </row>
    <row r="891" spans="1:4" ht="45">
      <c r="A891" s="346" t="s">
        <v>1179</v>
      </c>
      <c r="B891" s="346" t="s">
        <v>5869</v>
      </c>
      <c r="C891" s="346" t="s">
        <v>4844</v>
      </c>
      <c r="D891" s="346" t="s">
        <v>3508</v>
      </c>
    </row>
    <row r="892" spans="1:4" ht="56.25">
      <c r="A892" s="346" t="s">
        <v>1180</v>
      </c>
      <c r="B892" s="346" t="s">
        <v>5870</v>
      </c>
      <c r="C892" s="346" t="s">
        <v>4844</v>
      </c>
      <c r="D892" s="346" t="s">
        <v>1820</v>
      </c>
    </row>
    <row r="893" spans="1:4" ht="45">
      <c r="A893" s="346" t="s">
        <v>1181</v>
      </c>
      <c r="B893" s="346" t="s">
        <v>5871</v>
      </c>
      <c r="C893" s="346" t="s">
        <v>4844</v>
      </c>
      <c r="D893" s="346" t="s">
        <v>5872</v>
      </c>
    </row>
    <row r="894" spans="1:4" ht="45">
      <c r="A894" s="346" t="s">
        <v>1182</v>
      </c>
      <c r="B894" s="346" t="s">
        <v>5873</v>
      </c>
      <c r="C894" s="346" t="s">
        <v>4844</v>
      </c>
      <c r="D894" s="346" t="s">
        <v>5874</v>
      </c>
    </row>
    <row r="895" spans="1:4" ht="45">
      <c r="A895" s="346" t="s">
        <v>1183</v>
      </c>
      <c r="B895" s="346" t="s">
        <v>5875</v>
      </c>
      <c r="C895" s="346" t="s">
        <v>4844</v>
      </c>
      <c r="D895" s="346" t="s">
        <v>3340</v>
      </c>
    </row>
    <row r="896" spans="1:4" ht="56.25">
      <c r="A896" s="346" t="s">
        <v>1184</v>
      </c>
      <c r="B896" s="346" t="s">
        <v>5876</v>
      </c>
      <c r="C896" s="346" t="s">
        <v>4844</v>
      </c>
      <c r="D896" s="346" t="s">
        <v>5877</v>
      </c>
    </row>
    <row r="897" spans="1:4" ht="56.25">
      <c r="A897" s="346" t="s">
        <v>1185</v>
      </c>
      <c r="B897" s="346" t="s">
        <v>5878</v>
      </c>
      <c r="C897" s="346" t="s">
        <v>4844</v>
      </c>
      <c r="D897" s="346" t="s">
        <v>5879</v>
      </c>
    </row>
    <row r="898" spans="1:4" ht="45">
      <c r="A898" s="346" t="s">
        <v>1186</v>
      </c>
      <c r="B898" s="346" t="s">
        <v>5880</v>
      </c>
      <c r="C898" s="346" t="s">
        <v>4844</v>
      </c>
      <c r="D898" s="346" t="s">
        <v>5881</v>
      </c>
    </row>
    <row r="899" spans="1:4" ht="45">
      <c r="A899" s="346" t="s">
        <v>1187</v>
      </c>
      <c r="B899" s="346" t="s">
        <v>5882</v>
      </c>
      <c r="C899" s="346" t="s">
        <v>4844</v>
      </c>
      <c r="D899" s="346" t="s">
        <v>5883</v>
      </c>
    </row>
    <row r="900" spans="1:4" ht="45">
      <c r="A900" s="346" t="s">
        <v>1188</v>
      </c>
      <c r="B900" s="346" t="s">
        <v>5884</v>
      </c>
      <c r="C900" s="346" t="s">
        <v>4844</v>
      </c>
      <c r="D900" s="346" t="s">
        <v>3419</v>
      </c>
    </row>
    <row r="901" spans="1:4" ht="45">
      <c r="A901" s="346" t="s">
        <v>1189</v>
      </c>
      <c r="B901" s="346" t="s">
        <v>5885</v>
      </c>
      <c r="C901" s="346" t="s">
        <v>4844</v>
      </c>
      <c r="D901" s="346" t="s">
        <v>5886</v>
      </c>
    </row>
    <row r="902" spans="1:4" ht="67.5">
      <c r="A902" s="346" t="s">
        <v>1190</v>
      </c>
      <c r="B902" s="346" t="s">
        <v>5887</v>
      </c>
      <c r="C902" s="346" t="s">
        <v>4844</v>
      </c>
      <c r="D902" s="346" t="s">
        <v>5888</v>
      </c>
    </row>
    <row r="903" spans="1:4" ht="67.5">
      <c r="A903" s="346" t="s">
        <v>1191</v>
      </c>
      <c r="B903" s="346" t="s">
        <v>5889</v>
      </c>
      <c r="C903" s="346" t="s">
        <v>4844</v>
      </c>
      <c r="D903" s="346" t="s">
        <v>3391</v>
      </c>
    </row>
    <row r="904" spans="1:4" ht="33.75">
      <c r="A904" s="346" t="s">
        <v>5890</v>
      </c>
      <c r="B904" s="346" t="s">
        <v>5891</v>
      </c>
      <c r="C904" s="346" t="s">
        <v>4844</v>
      </c>
      <c r="D904" s="346" t="s">
        <v>5892</v>
      </c>
    </row>
    <row r="905" spans="1:4" ht="14.25">
      <c r="A905"/>
      <c r="B905"/>
      <c r="C905"/>
      <c r="D905"/>
    </row>
    <row r="906" spans="1:4" ht="14.25">
      <c r="A906" s="347" t="s">
        <v>4737</v>
      </c>
      <c r="B906"/>
      <c r="C906"/>
      <c r="D906"/>
    </row>
    <row r="907" spans="1:4" ht="14.25">
      <c r="A907" s="347" t="s">
        <v>5893</v>
      </c>
      <c r="B907"/>
      <c r="C907"/>
      <c r="D907"/>
    </row>
    <row r="908" spans="1:4" ht="33.75">
      <c r="A908" s="346" t="s">
        <v>5894</v>
      </c>
      <c r="B908"/>
      <c r="C908"/>
      <c r="D908"/>
    </row>
    <row r="909" spans="1:4" ht="45">
      <c r="A909" s="346" t="s">
        <v>1192</v>
      </c>
      <c r="B909" s="346" t="s">
        <v>5895</v>
      </c>
      <c r="C909" s="346" t="s">
        <v>4844</v>
      </c>
      <c r="D909" s="346" t="s">
        <v>5896</v>
      </c>
    </row>
    <row r="910" spans="1:4" ht="45">
      <c r="A910" s="346" t="s">
        <v>1193</v>
      </c>
      <c r="B910" s="346" t="s">
        <v>5897</v>
      </c>
      <c r="C910" s="346" t="s">
        <v>4844</v>
      </c>
      <c r="D910" s="346" t="s">
        <v>5898</v>
      </c>
    </row>
    <row r="911" spans="1:4" ht="45">
      <c r="A911" s="346" t="s">
        <v>1194</v>
      </c>
      <c r="B911" s="346" t="s">
        <v>5899</v>
      </c>
      <c r="C911" s="346" t="s">
        <v>4844</v>
      </c>
      <c r="D911" s="346" t="s">
        <v>5900</v>
      </c>
    </row>
    <row r="912" spans="1:4" ht="33.75">
      <c r="A912" s="346" t="s">
        <v>1195</v>
      </c>
      <c r="B912" s="346" t="s">
        <v>5901</v>
      </c>
      <c r="C912" s="346" t="s">
        <v>4687</v>
      </c>
      <c r="D912" s="346" t="s">
        <v>1873</v>
      </c>
    </row>
    <row r="913" spans="1:4" ht="14.25">
      <c r="A913" s="348" t="s">
        <v>4742</v>
      </c>
      <c r="B913"/>
      <c r="C913"/>
      <c r="D913"/>
    </row>
    <row r="914" spans="1:4" ht="14.25">
      <c r="A914" s="348" t="s">
        <v>4743</v>
      </c>
      <c r="B914"/>
      <c r="C914"/>
      <c r="D914"/>
    </row>
    <row r="915" spans="1:4" ht="14.25">
      <c r="A915" s="348" t="s">
        <v>4744</v>
      </c>
      <c r="B915"/>
      <c r="C915"/>
      <c r="D915"/>
    </row>
    <row r="916" spans="1:4" ht="14.25">
      <c r="A916" s="347" t="s">
        <v>4737</v>
      </c>
      <c r="B916"/>
      <c r="C916"/>
      <c r="D916"/>
    </row>
    <row r="917" spans="1:4" ht="14.25">
      <c r="A917" s="347" t="s">
        <v>5902</v>
      </c>
      <c r="B917"/>
      <c r="C917"/>
      <c r="D917"/>
    </row>
    <row r="918" spans="1:4" ht="14.25">
      <c r="A918" s="349" t="s">
        <v>4746</v>
      </c>
      <c r="B918"/>
      <c r="C918"/>
      <c r="D918"/>
    </row>
    <row r="919" spans="1:4" ht="14.25">
      <c r="A919" s="349" t="s">
        <v>4747</v>
      </c>
      <c r="B919"/>
      <c r="C919"/>
      <c r="D919"/>
    </row>
    <row r="920" spans="1:4" ht="14.25">
      <c r="A920" s="349" t="s">
        <v>4746</v>
      </c>
      <c r="B920"/>
      <c r="C920"/>
      <c r="D920"/>
    </row>
    <row r="921" spans="1:4" ht="15.75">
      <c r="A921" s="350" t="s">
        <v>4748</v>
      </c>
      <c r="B921"/>
      <c r="C921"/>
      <c r="D921"/>
    </row>
    <row r="922" spans="1:4" ht="22.5">
      <c r="A922" s="346" t="s">
        <v>4749</v>
      </c>
      <c r="B922"/>
      <c r="C922"/>
      <c r="D922"/>
    </row>
    <row r="923" spans="1:4" ht="22.5">
      <c r="A923" s="346" t="s">
        <v>4750</v>
      </c>
      <c r="B923"/>
      <c r="C923"/>
      <c r="D923"/>
    </row>
    <row r="924" spans="1:4" ht="14.25">
      <c r="A924"/>
      <c r="B924"/>
      <c r="C924"/>
      <c r="D924"/>
    </row>
    <row r="925" spans="1:4" ht="45">
      <c r="A925" s="346" t="s">
        <v>4751</v>
      </c>
      <c r="B925" s="346" t="s">
        <v>4752</v>
      </c>
      <c r="C925" s="346" t="s">
        <v>4753</v>
      </c>
      <c r="D925" s="346" t="s">
        <v>4754</v>
      </c>
    </row>
    <row r="926" spans="1:4" ht="56.25">
      <c r="A926" s="346" t="s">
        <v>5903</v>
      </c>
      <c r="B926" s="346" t="s">
        <v>5904</v>
      </c>
      <c r="C926" s="346" t="s">
        <v>4844</v>
      </c>
      <c r="D926" s="346" t="s">
        <v>3369</v>
      </c>
    </row>
    <row r="927" spans="1:4" ht="56.25">
      <c r="A927" s="346" t="s">
        <v>5905</v>
      </c>
      <c r="B927" s="346" t="s">
        <v>5906</v>
      </c>
      <c r="C927" s="346" t="s">
        <v>4844</v>
      </c>
      <c r="D927" s="346" t="s">
        <v>5907</v>
      </c>
    </row>
    <row r="928" spans="1:4" ht="78.75">
      <c r="A928" s="346" t="s">
        <v>5908</v>
      </c>
      <c r="B928" s="346" t="s">
        <v>5909</v>
      </c>
      <c r="C928" s="346" t="s">
        <v>4844</v>
      </c>
      <c r="D928" s="346" t="s">
        <v>3368</v>
      </c>
    </row>
    <row r="929" spans="1:4" ht="90">
      <c r="A929" s="346" t="s">
        <v>5910</v>
      </c>
      <c r="B929" s="346" t="s">
        <v>5911</v>
      </c>
      <c r="C929" s="346" t="s">
        <v>4844</v>
      </c>
      <c r="D929" s="346" t="s">
        <v>1885</v>
      </c>
    </row>
    <row r="930" spans="1:4" ht="78.75">
      <c r="A930" s="346" t="s">
        <v>5912</v>
      </c>
      <c r="B930" s="346" t="s">
        <v>5913</v>
      </c>
      <c r="C930" s="346" t="s">
        <v>4844</v>
      </c>
      <c r="D930" s="346" t="s">
        <v>5914</v>
      </c>
    </row>
    <row r="931" spans="1:4" ht="90">
      <c r="A931" s="346" t="s">
        <v>5915</v>
      </c>
      <c r="B931" s="346" t="s">
        <v>5916</v>
      </c>
      <c r="C931" s="346" t="s">
        <v>4844</v>
      </c>
      <c r="D931" s="346" t="s">
        <v>5917</v>
      </c>
    </row>
    <row r="932" spans="1:4" ht="90">
      <c r="A932" s="346" t="s">
        <v>5918</v>
      </c>
      <c r="B932" s="346" t="s">
        <v>5919</v>
      </c>
      <c r="C932" s="346" t="s">
        <v>4844</v>
      </c>
      <c r="D932" s="346" t="s">
        <v>5920</v>
      </c>
    </row>
    <row r="933" spans="1:4" ht="101.25">
      <c r="A933" s="346" t="s">
        <v>5921</v>
      </c>
      <c r="B933" s="346" t="s">
        <v>5922</v>
      </c>
      <c r="C933" s="346" t="s">
        <v>4844</v>
      </c>
      <c r="D933" s="346" t="s">
        <v>1902</v>
      </c>
    </row>
    <row r="934" spans="1:4" ht="90">
      <c r="A934" s="346" t="s">
        <v>5923</v>
      </c>
      <c r="B934" s="346" t="s">
        <v>5924</v>
      </c>
      <c r="C934" s="346" t="s">
        <v>4844</v>
      </c>
      <c r="D934" s="346" t="s">
        <v>5925</v>
      </c>
    </row>
    <row r="935" spans="1:4" ht="78.75">
      <c r="A935" s="346" t="s">
        <v>5926</v>
      </c>
      <c r="B935" s="346" t="s">
        <v>5927</v>
      </c>
      <c r="C935" s="346" t="s">
        <v>4844</v>
      </c>
      <c r="D935" s="346" t="s">
        <v>5928</v>
      </c>
    </row>
    <row r="936" spans="1:4" ht="14.25">
      <c r="A936"/>
      <c r="B936"/>
      <c r="C936"/>
      <c r="D936"/>
    </row>
    <row r="937" spans="1:4" ht="14.25">
      <c r="A937" s="347" t="s">
        <v>4737</v>
      </c>
      <c r="B937"/>
      <c r="C937"/>
      <c r="D937"/>
    </row>
    <row r="938" spans="1:4" ht="14.25">
      <c r="A938" s="347" t="s">
        <v>5929</v>
      </c>
      <c r="B938"/>
      <c r="C938"/>
      <c r="D938"/>
    </row>
    <row r="939" spans="1:4" ht="33.75">
      <c r="A939" s="346" t="s">
        <v>5930</v>
      </c>
      <c r="B939"/>
      <c r="C939"/>
      <c r="D939"/>
    </row>
    <row r="940" spans="1:4" ht="101.25">
      <c r="A940" s="346" t="s">
        <v>5931</v>
      </c>
      <c r="B940" s="346" t="s">
        <v>5932</v>
      </c>
      <c r="C940" s="346" t="s">
        <v>4844</v>
      </c>
      <c r="D940" s="346" t="s">
        <v>5933</v>
      </c>
    </row>
    <row r="941" spans="1:4" ht="112.5">
      <c r="A941" s="346" t="s">
        <v>5934</v>
      </c>
      <c r="B941" s="346" t="s">
        <v>5935</v>
      </c>
      <c r="C941" s="346" t="s">
        <v>4844</v>
      </c>
      <c r="D941" s="346" t="s">
        <v>5936</v>
      </c>
    </row>
    <row r="942" spans="1:4" ht="14.25">
      <c r="A942" s="348" t="s">
        <v>4742</v>
      </c>
      <c r="B942"/>
      <c r="C942"/>
      <c r="D942"/>
    </row>
    <row r="943" spans="1:4" ht="14.25">
      <c r="A943" s="348" t="s">
        <v>4743</v>
      </c>
      <c r="B943"/>
      <c r="C943"/>
      <c r="D943"/>
    </row>
    <row r="944" spans="1:4" ht="14.25">
      <c r="A944" s="348" t="s">
        <v>4744</v>
      </c>
      <c r="B944"/>
      <c r="C944"/>
      <c r="D944"/>
    </row>
    <row r="945" spans="1:4" ht="14.25">
      <c r="A945" s="347" t="s">
        <v>4737</v>
      </c>
      <c r="B945"/>
      <c r="C945"/>
      <c r="D945"/>
    </row>
    <row r="946" spans="1:4" ht="14.25">
      <c r="A946" s="347" t="s">
        <v>5937</v>
      </c>
      <c r="B946"/>
      <c r="C946"/>
      <c r="D946"/>
    </row>
    <row r="947" spans="1:4" ht="14.25">
      <c r="A947" s="349" t="s">
        <v>4746</v>
      </c>
      <c r="B947"/>
      <c r="C947"/>
      <c r="D947"/>
    </row>
    <row r="948" spans="1:4" ht="14.25">
      <c r="A948" s="349" t="s">
        <v>4747</v>
      </c>
      <c r="B948"/>
      <c r="C948"/>
      <c r="D948"/>
    </row>
    <row r="949" spans="1:4" ht="14.25">
      <c r="A949" s="349" t="s">
        <v>4746</v>
      </c>
      <c r="B949"/>
      <c r="C949"/>
      <c r="D949"/>
    </row>
    <row r="950" spans="1:4" ht="15.75">
      <c r="A950" s="350" t="s">
        <v>4748</v>
      </c>
      <c r="B950"/>
      <c r="C950"/>
      <c r="D950"/>
    </row>
    <row r="951" spans="1:4" ht="22.5">
      <c r="A951" s="346" t="s">
        <v>4749</v>
      </c>
      <c r="B951"/>
      <c r="C951"/>
      <c r="D951"/>
    </row>
    <row r="952" spans="1:4" ht="22.5">
      <c r="A952" s="346" t="s">
        <v>4750</v>
      </c>
      <c r="B952"/>
      <c r="C952"/>
      <c r="D952"/>
    </row>
    <row r="953" spans="1:4" ht="14.25">
      <c r="A953"/>
      <c r="B953"/>
      <c r="C953"/>
      <c r="D953"/>
    </row>
    <row r="954" spans="1:4" ht="45">
      <c r="A954" s="346" t="s">
        <v>4751</v>
      </c>
      <c r="B954" s="346" t="s">
        <v>4752</v>
      </c>
      <c r="C954" s="346" t="s">
        <v>4753</v>
      </c>
      <c r="D954" s="346" t="s">
        <v>4754</v>
      </c>
    </row>
    <row r="955" spans="1:4" ht="123.75">
      <c r="A955" s="346" t="s">
        <v>5938</v>
      </c>
      <c r="B955" s="346" t="s">
        <v>5939</v>
      </c>
      <c r="C955" s="346" t="s">
        <v>4844</v>
      </c>
      <c r="D955" s="346" t="s">
        <v>3309</v>
      </c>
    </row>
    <row r="956" spans="1:4" ht="101.25">
      <c r="A956" s="346" t="s">
        <v>5940</v>
      </c>
      <c r="B956" s="346" t="s">
        <v>5941</v>
      </c>
      <c r="C956" s="346" t="s">
        <v>4844</v>
      </c>
      <c r="D956" s="346" t="s">
        <v>5917</v>
      </c>
    </row>
    <row r="957" spans="1:4" ht="112.5">
      <c r="A957" s="346" t="s">
        <v>5942</v>
      </c>
      <c r="B957" s="346" t="s">
        <v>5943</v>
      </c>
      <c r="C957" s="346" t="s">
        <v>4844</v>
      </c>
      <c r="D957" s="346" t="s">
        <v>5944</v>
      </c>
    </row>
    <row r="958" spans="1:4" ht="56.25">
      <c r="A958" s="346" t="s">
        <v>5945</v>
      </c>
      <c r="B958" s="346" t="s">
        <v>5946</v>
      </c>
      <c r="C958" s="346" t="s">
        <v>4844</v>
      </c>
      <c r="D958" s="346" t="s">
        <v>5947</v>
      </c>
    </row>
    <row r="959" spans="1:4" ht="67.5">
      <c r="A959" s="346" t="s">
        <v>5948</v>
      </c>
      <c r="B959" s="346" t="s">
        <v>5949</v>
      </c>
      <c r="C959" s="346" t="s">
        <v>4844</v>
      </c>
      <c r="D959" s="346" t="s">
        <v>5950</v>
      </c>
    </row>
    <row r="960" spans="1:4" ht="45">
      <c r="A960" s="346" t="s">
        <v>5951</v>
      </c>
      <c r="B960" s="346" t="s">
        <v>5952</v>
      </c>
      <c r="C960" s="346" t="s">
        <v>4844</v>
      </c>
      <c r="D960" s="346" t="s">
        <v>3422</v>
      </c>
    </row>
    <row r="961" spans="1:4" ht="101.25">
      <c r="A961" s="346" t="s">
        <v>5953</v>
      </c>
      <c r="B961" s="346" t="s">
        <v>5954</v>
      </c>
      <c r="C961" s="346" t="s">
        <v>4844</v>
      </c>
      <c r="D961" s="346" t="s">
        <v>5955</v>
      </c>
    </row>
    <row r="962" spans="1:4" ht="101.25">
      <c r="A962" s="346" t="s">
        <v>5956</v>
      </c>
      <c r="B962" s="346" t="s">
        <v>5957</v>
      </c>
      <c r="C962" s="346" t="s">
        <v>4844</v>
      </c>
      <c r="D962" s="346" t="s">
        <v>5958</v>
      </c>
    </row>
    <row r="963" spans="1:4" ht="67.5">
      <c r="A963" s="346" t="s">
        <v>5959</v>
      </c>
      <c r="B963" s="346" t="s">
        <v>5960</v>
      </c>
      <c r="C963" s="346" t="s">
        <v>4844</v>
      </c>
      <c r="D963" s="346" t="s">
        <v>5961</v>
      </c>
    </row>
    <row r="964" spans="1:4" ht="33.75">
      <c r="A964" s="346" t="s">
        <v>5962</v>
      </c>
      <c r="B964" s="346" t="s">
        <v>5963</v>
      </c>
      <c r="C964" s="346" t="s">
        <v>4844</v>
      </c>
      <c r="D964" s="346" t="s">
        <v>5964</v>
      </c>
    </row>
    <row r="965" spans="1:4" ht="14.25">
      <c r="A965"/>
      <c r="B965"/>
      <c r="C965"/>
      <c r="D965"/>
    </row>
    <row r="966" spans="1:4" ht="14.25">
      <c r="A966" s="347" t="s">
        <v>4737</v>
      </c>
      <c r="B966"/>
      <c r="C966"/>
      <c r="D966"/>
    </row>
    <row r="967" spans="1:4" ht="14.25">
      <c r="A967" s="347" t="s">
        <v>5965</v>
      </c>
      <c r="B967"/>
      <c r="C967"/>
      <c r="D967"/>
    </row>
    <row r="968" spans="1:4" ht="78.75">
      <c r="A968" s="346" t="s">
        <v>5966</v>
      </c>
      <c r="B968"/>
      <c r="C968"/>
      <c r="D968"/>
    </row>
    <row r="969" spans="1:4" ht="78.75">
      <c r="A969" s="346" t="s">
        <v>5967</v>
      </c>
      <c r="B969" s="346" t="s">
        <v>5968</v>
      </c>
      <c r="C969" s="346" t="s">
        <v>4844</v>
      </c>
      <c r="D969" s="346" t="s">
        <v>5969</v>
      </c>
    </row>
    <row r="970" spans="1:4" ht="56.25">
      <c r="A970" s="346" t="s">
        <v>5970</v>
      </c>
      <c r="B970" s="346" t="s">
        <v>5971</v>
      </c>
      <c r="C970" s="346" t="s">
        <v>4844</v>
      </c>
      <c r="D970" s="346" t="s">
        <v>5972</v>
      </c>
    </row>
    <row r="971" spans="1:4" ht="56.25">
      <c r="A971" s="346" t="s">
        <v>5973</v>
      </c>
      <c r="B971" s="346" t="s">
        <v>5974</v>
      </c>
      <c r="C971" s="346" t="s">
        <v>4844</v>
      </c>
      <c r="D971" s="346" t="s">
        <v>5975</v>
      </c>
    </row>
    <row r="972" spans="1:4" ht="14.25">
      <c r="A972" s="348" t="s">
        <v>4742</v>
      </c>
      <c r="B972"/>
      <c r="C972"/>
      <c r="D972"/>
    </row>
    <row r="973" spans="1:4" ht="14.25">
      <c r="A973" s="348" t="s">
        <v>4743</v>
      </c>
      <c r="B973"/>
      <c r="C973"/>
      <c r="D973"/>
    </row>
    <row r="974" spans="1:4" ht="14.25">
      <c r="A974" s="348" t="s">
        <v>4744</v>
      </c>
      <c r="B974"/>
      <c r="C974"/>
      <c r="D974"/>
    </row>
    <row r="975" spans="1:4" ht="14.25">
      <c r="A975" s="347" t="s">
        <v>4737</v>
      </c>
      <c r="B975"/>
      <c r="C975"/>
      <c r="D975"/>
    </row>
    <row r="976" spans="1:4" ht="14.25">
      <c r="A976" s="347" t="s">
        <v>5976</v>
      </c>
      <c r="B976"/>
      <c r="C976"/>
      <c r="D976"/>
    </row>
    <row r="977" spans="1:4" ht="14.25">
      <c r="A977" s="349" t="s">
        <v>4746</v>
      </c>
      <c r="B977"/>
      <c r="C977"/>
      <c r="D977"/>
    </row>
    <row r="978" spans="1:4" ht="14.25">
      <c r="A978" s="349" t="s">
        <v>4747</v>
      </c>
      <c r="B978"/>
      <c r="C978"/>
      <c r="D978"/>
    </row>
    <row r="979" spans="1:4" ht="14.25">
      <c r="A979" s="349" t="s">
        <v>4746</v>
      </c>
      <c r="B979"/>
      <c r="C979"/>
      <c r="D979"/>
    </row>
    <row r="980" spans="1:4" ht="15.75">
      <c r="A980" s="350" t="s">
        <v>4748</v>
      </c>
      <c r="B980"/>
      <c r="C980"/>
      <c r="D980"/>
    </row>
    <row r="981" spans="1:4" ht="22.5">
      <c r="A981" s="346" t="s">
        <v>4749</v>
      </c>
      <c r="B981"/>
      <c r="C981"/>
      <c r="D981"/>
    </row>
    <row r="982" spans="1:4" ht="22.5">
      <c r="A982" s="346" t="s">
        <v>4750</v>
      </c>
      <c r="B982"/>
      <c r="C982"/>
      <c r="D982"/>
    </row>
    <row r="983" spans="1:4" ht="14.25">
      <c r="A983"/>
      <c r="B983"/>
      <c r="C983"/>
      <c r="D983"/>
    </row>
    <row r="984" spans="1:4" ht="45">
      <c r="A984" s="346" t="s">
        <v>4751</v>
      </c>
      <c r="B984" s="346" t="s">
        <v>4752</v>
      </c>
      <c r="C984" s="346" t="s">
        <v>4753</v>
      </c>
      <c r="D984" s="346" t="s">
        <v>4754</v>
      </c>
    </row>
    <row r="985" spans="1:4" ht="56.25">
      <c r="A985" s="346" t="s">
        <v>1196</v>
      </c>
      <c r="B985" s="346" t="s">
        <v>5977</v>
      </c>
      <c r="C985" s="346" t="s">
        <v>4844</v>
      </c>
      <c r="D985" s="346" t="s">
        <v>5978</v>
      </c>
    </row>
    <row r="986" spans="1:4" ht="56.25">
      <c r="A986" s="346" t="s">
        <v>1197</v>
      </c>
      <c r="B986" s="346" t="s">
        <v>5979</v>
      </c>
      <c r="C986" s="346" t="s">
        <v>4844</v>
      </c>
      <c r="D986" s="346" t="s">
        <v>5980</v>
      </c>
    </row>
    <row r="987" spans="1:4" ht="78.75">
      <c r="A987" s="346" t="s">
        <v>1198</v>
      </c>
      <c r="B987" s="346" t="s">
        <v>5981</v>
      </c>
      <c r="C987" s="346" t="s">
        <v>4844</v>
      </c>
      <c r="D987" s="346" t="s">
        <v>3368</v>
      </c>
    </row>
    <row r="988" spans="1:4" ht="90">
      <c r="A988" s="346" t="s">
        <v>1199</v>
      </c>
      <c r="B988" s="346" t="s">
        <v>5982</v>
      </c>
      <c r="C988" s="346" t="s">
        <v>4844</v>
      </c>
      <c r="D988" s="346" t="s">
        <v>1885</v>
      </c>
    </row>
    <row r="989" spans="1:4" ht="78.75">
      <c r="A989" s="346" t="s">
        <v>1200</v>
      </c>
      <c r="B989" s="346" t="s">
        <v>5983</v>
      </c>
      <c r="C989" s="346" t="s">
        <v>4844</v>
      </c>
      <c r="D989" s="346" t="s">
        <v>5914</v>
      </c>
    </row>
    <row r="990" spans="1:4" ht="90">
      <c r="A990" s="346" t="s">
        <v>1201</v>
      </c>
      <c r="B990" s="346" t="s">
        <v>5984</v>
      </c>
      <c r="C990" s="346" t="s">
        <v>4844</v>
      </c>
      <c r="D990" s="346" t="s">
        <v>5917</v>
      </c>
    </row>
    <row r="991" spans="1:4" ht="90">
      <c r="A991" s="346" t="s">
        <v>1202</v>
      </c>
      <c r="B991" s="346" t="s">
        <v>5985</v>
      </c>
      <c r="C991" s="346" t="s">
        <v>4844</v>
      </c>
      <c r="D991" s="346" t="s">
        <v>5920</v>
      </c>
    </row>
    <row r="992" spans="1:4" ht="101.25">
      <c r="A992" s="346" t="s">
        <v>1203</v>
      </c>
      <c r="B992" s="346" t="s">
        <v>5986</v>
      </c>
      <c r="C992" s="346" t="s">
        <v>4844</v>
      </c>
      <c r="D992" s="346" t="s">
        <v>1902</v>
      </c>
    </row>
    <row r="993" spans="1:4" ht="90">
      <c r="A993" s="346" t="s">
        <v>1204</v>
      </c>
      <c r="B993" s="346" t="s">
        <v>5987</v>
      </c>
      <c r="C993" s="346" t="s">
        <v>4844</v>
      </c>
      <c r="D993" s="346" t="s">
        <v>5925</v>
      </c>
    </row>
    <row r="994" spans="1:4" ht="78.75">
      <c r="A994" s="346" t="s">
        <v>5988</v>
      </c>
      <c r="B994" s="346" t="s">
        <v>5927</v>
      </c>
      <c r="C994" s="346" t="s">
        <v>4844</v>
      </c>
      <c r="D994" s="346" t="s">
        <v>5928</v>
      </c>
    </row>
    <row r="995" spans="1:4" ht="14.25">
      <c r="A995"/>
      <c r="B995"/>
      <c r="C995"/>
      <c r="D995"/>
    </row>
    <row r="996" spans="1:4" ht="14.25">
      <c r="A996" s="347" t="s">
        <v>4737</v>
      </c>
      <c r="B996"/>
      <c r="C996"/>
      <c r="D996"/>
    </row>
    <row r="997" spans="1:4" ht="14.25">
      <c r="A997" s="347" t="s">
        <v>5989</v>
      </c>
      <c r="B997"/>
      <c r="C997"/>
      <c r="D997"/>
    </row>
    <row r="998" spans="1:4" ht="33.75">
      <c r="A998" s="346" t="s">
        <v>5990</v>
      </c>
      <c r="B998"/>
      <c r="C998"/>
      <c r="D998"/>
    </row>
    <row r="999" spans="1:4" ht="101.25">
      <c r="A999" s="346" t="s">
        <v>1205</v>
      </c>
      <c r="B999" s="346" t="s">
        <v>5991</v>
      </c>
      <c r="C999" s="346" t="s">
        <v>4844</v>
      </c>
      <c r="D999" s="346" t="s">
        <v>5933</v>
      </c>
    </row>
    <row r="1000" spans="1:4" ht="112.5">
      <c r="A1000" s="346" t="s">
        <v>1206</v>
      </c>
      <c r="B1000" s="346" t="s">
        <v>5992</v>
      </c>
      <c r="C1000" s="346" t="s">
        <v>4844</v>
      </c>
      <c r="D1000" s="346" t="s">
        <v>5936</v>
      </c>
    </row>
    <row r="1001" spans="1:4">
      <c r="A1001" s="161"/>
      <c r="B1001" s="157"/>
      <c r="C1001" s="158"/>
      <c r="D1001" s="159"/>
    </row>
    <row r="1002" spans="1:4">
      <c r="A1002" s="161"/>
      <c r="B1002" s="157"/>
      <c r="C1002" s="158"/>
      <c r="D1002" s="159"/>
    </row>
    <row r="1003" spans="1:4">
      <c r="A1003" s="161"/>
      <c r="B1003" s="157"/>
      <c r="C1003" s="158"/>
      <c r="D1003" s="159"/>
    </row>
    <row r="1004" spans="1:4">
      <c r="A1004" s="161"/>
      <c r="B1004" s="157"/>
      <c r="C1004" s="158"/>
      <c r="D1004" s="159"/>
    </row>
    <row r="1005" spans="1:4">
      <c r="A1005" s="161"/>
      <c r="B1005" s="157"/>
      <c r="C1005" s="158"/>
      <c r="D1005" s="159"/>
    </row>
    <row r="1006" spans="1:4">
      <c r="A1006" s="161"/>
      <c r="B1006" s="157"/>
      <c r="C1006" s="158"/>
      <c r="D1006" s="159"/>
    </row>
    <row r="1007" spans="1:4">
      <c r="A1007" s="161"/>
      <c r="B1007" s="157"/>
      <c r="C1007" s="158"/>
      <c r="D1007" s="159"/>
    </row>
    <row r="1008" spans="1:4">
      <c r="A1008" s="161"/>
      <c r="B1008" s="157"/>
      <c r="C1008" s="158"/>
      <c r="D1008" s="159"/>
    </row>
    <row r="1009" spans="1:4">
      <c r="A1009" s="161"/>
      <c r="B1009" s="157"/>
      <c r="C1009" s="158"/>
      <c r="D1009" s="159"/>
    </row>
    <row r="1010" spans="1:4">
      <c r="A1010" s="161"/>
      <c r="B1010" s="157"/>
      <c r="C1010" s="158"/>
      <c r="D1010" s="159"/>
    </row>
    <row r="1011" spans="1:4">
      <c r="A1011" s="161"/>
      <c r="B1011" s="157"/>
      <c r="C1011" s="158"/>
      <c r="D1011" s="159"/>
    </row>
    <row r="1012" spans="1:4">
      <c r="A1012" s="161"/>
      <c r="B1012" s="157"/>
      <c r="C1012" s="158"/>
      <c r="D1012" s="159"/>
    </row>
    <row r="1013" spans="1:4">
      <c r="A1013" s="161"/>
      <c r="B1013" s="157"/>
      <c r="C1013" s="158"/>
      <c r="D1013" s="159"/>
    </row>
    <row r="1014" spans="1:4">
      <c r="A1014" s="161"/>
      <c r="B1014" s="157"/>
      <c r="C1014" s="158"/>
      <c r="D1014" s="159"/>
    </row>
    <row r="1015" spans="1:4">
      <c r="A1015" s="161"/>
      <c r="B1015" s="157"/>
      <c r="C1015" s="158"/>
      <c r="D1015" s="159"/>
    </row>
    <row r="1016" spans="1:4">
      <c r="A1016" s="161"/>
      <c r="B1016" s="157"/>
      <c r="C1016" s="158"/>
      <c r="D1016" s="159"/>
    </row>
    <row r="1017" spans="1:4">
      <c r="A1017" s="161"/>
      <c r="B1017" s="157"/>
      <c r="C1017" s="158"/>
      <c r="D1017" s="159"/>
    </row>
    <row r="1018" spans="1:4">
      <c r="A1018" s="161"/>
      <c r="B1018" s="157"/>
      <c r="C1018" s="158"/>
      <c r="D1018" s="159"/>
    </row>
    <row r="1019" spans="1:4">
      <c r="A1019" s="161"/>
      <c r="B1019" s="157"/>
      <c r="C1019" s="158"/>
      <c r="D1019" s="159"/>
    </row>
    <row r="1020" spans="1:4">
      <c r="A1020" s="161"/>
      <c r="B1020" s="157"/>
      <c r="C1020" s="158"/>
      <c r="D1020" s="159"/>
    </row>
    <row r="1021" spans="1:4">
      <c r="A1021" s="161"/>
      <c r="B1021" s="157"/>
      <c r="C1021" s="158"/>
      <c r="D1021" s="159"/>
    </row>
    <row r="1022" spans="1:4">
      <c r="A1022" s="161"/>
      <c r="B1022" s="157"/>
      <c r="C1022" s="158"/>
      <c r="D1022" s="159"/>
    </row>
    <row r="1023" spans="1:4">
      <c r="A1023" s="161"/>
      <c r="B1023" s="157"/>
      <c r="C1023" s="158"/>
      <c r="D1023" s="159"/>
    </row>
    <row r="1024" spans="1:4">
      <c r="A1024" s="161"/>
      <c r="B1024" s="157"/>
      <c r="C1024" s="158"/>
      <c r="D1024" s="159"/>
    </row>
    <row r="1025" spans="1:4">
      <c r="A1025" s="161"/>
      <c r="B1025" s="157"/>
      <c r="C1025" s="158"/>
      <c r="D1025" s="159"/>
    </row>
    <row r="1026" spans="1:4">
      <c r="A1026" s="161"/>
      <c r="B1026" s="157"/>
      <c r="C1026" s="158"/>
      <c r="D1026" s="159"/>
    </row>
    <row r="1027" spans="1:4">
      <c r="A1027" s="161"/>
      <c r="B1027" s="157"/>
      <c r="C1027" s="158"/>
      <c r="D1027" s="159"/>
    </row>
    <row r="1028" spans="1:4">
      <c r="A1028" s="161"/>
      <c r="B1028" s="157"/>
      <c r="C1028" s="158"/>
      <c r="D1028" s="159"/>
    </row>
    <row r="1029" spans="1:4">
      <c r="A1029" s="161"/>
      <c r="B1029" s="157"/>
      <c r="C1029" s="158"/>
      <c r="D1029" s="159"/>
    </row>
    <row r="1030" spans="1:4">
      <c r="A1030" s="161"/>
      <c r="B1030" s="157"/>
      <c r="C1030" s="158"/>
      <c r="D1030" s="159"/>
    </row>
    <row r="1031" spans="1:4">
      <c r="A1031" s="161"/>
      <c r="B1031" s="157"/>
      <c r="C1031" s="158"/>
      <c r="D1031" s="159"/>
    </row>
    <row r="1032" spans="1:4">
      <c r="A1032" s="161"/>
      <c r="B1032" s="157"/>
      <c r="C1032" s="158"/>
      <c r="D1032" s="159"/>
    </row>
    <row r="1033" spans="1:4">
      <c r="A1033" s="161"/>
      <c r="B1033" s="157"/>
      <c r="C1033" s="158"/>
      <c r="D1033" s="159"/>
    </row>
    <row r="1034" spans="1:4">
      <c r="A1034" s="161"/>
      <c r="B1034" s="157"/>
      <c r="C1034" s="158"/>
      <c r="D1034" s="159"/>
    </row>
    <row r="1035" spans="1:4">
      <c r="A1035" s="161"/>
      <c r="B1035" s="157"/>
      <c r="C1035" s="158"/>
      <c r="D1035" s="159"/>
    </row>
    <row r="1036" spans="1:4">
      <c r="A1036" s="161"/>
      <c r="B1036" s="157"/>
      <c r="C1036" s="158"/>
      <c r="D1036" s="159"/>
    </row>
    <row r="1037" spans="1:4">
      <c r="A1037" s="161"/>
      <c r="B1037" s="157"/>
      <c r="C1037" s="158"/>
      <c r="D1037" s="159"/>
    </row>
    <row r="1038" spans="1:4">
      <c r="A1038" s="161"/>
      <c r="B1038" s="157"/>
      <c r="C1038" s="158"/>
      <c r="D1038" s="159"/>
    </row>
    <row r="1039" spans="1:4">
      <c r="A1039" s="161"/>
      <c r="B1039" s="157"/>
      <c r="C1039" s="158"/>
      <c r="D1039" s="159"/>
    </row>
    <row r="1040" spans="1:4">
      <c r="A1040" s="161"/>
      <c r="B1040" s="157"/>
      <c r="C1040" s="158"/>
      <c r="D1040" s="159"/>
    </row>
    <row r="1041" spans="1:4">
      <c r="A1041" s="161"/>
      <c r="B1041" s="157"/>
      <c r="C1041" s="158"/>
      <c r="D1041" s="159"/>
    </row>
    <row r="1042" spans="1:4">
      <c r="A1042" s="161"/>
      <c r="B1042" s="157"/>
      <c r="C1042" s="158"/>
      <c r="D1042" s="159"/>
    </row>
    <row r="1043" spans="1:4">
      <c r="A1043" s="161"/>
      <c r="B1043" s="157"/>
      <c r="C1043" s="158"/>
      <c r="D1043" s="159"/>
    </row>
    <row r="1044" spans="1:4">
      <c r="A1044" s="161"/>
      <c r="B1044" s="157"/>
      <c r="C1044" s="158"/>
      <c r="D1044" s="159"/>
    </row>
    <row r="1045" spans="1:4">
      <c r="A1045" s="161"/>
      <c r="B1045" s="157"/>
      <c r="C1045" s="158"/>
      <c r="D1045" s="159"/>
    </row>
    <row r="1046" spans="1:4">
      <c r="A1046" s="161"/>
      <c r="B1046" s="157"/>
      <c r="C1046" s="158"/>
      <c r="D1046" s="159"/>
    </row>
    <row r="1047" spans="1:4">
      <c r="A1047" s="161"/>
      <c r="B1047" s="157"/>
      <c r="C1047" s="158"/>
      <c r="D1047" s="159"/>
    </row>
    <row r="1048" spans="1:4">
      <c r="A1048" s="161"/>
      <c r="B1048" s="157"/>
      <c r="C1048" s="158"/>
      <c r="D1048" s="159"/>
    </row>
    <row r="1049" spans="1:4">
      <c r="A1049" s="161"/>
      <c r="B1049" s="157"/>
      <c r="C1049" s="158"/>
      <c r="D1049" s="159"/>
    </row>
    <row r="1050" spans="1:4">
      <c r="A1050" s="161"/>
      <c r="B1050" s="157"/>
      <c r="C1050" s="158"/>
      <c r="D1050" s="159"/>
    </row>
    <row r="1051" spans="1:4">
      <c r="A1051" s="161"/>
      <c r="B1051" s="157"/>
      <c r="C1051" s="158"/>
      <c r="D1051" s="159"/>
    </row>
    <row r="1052" spans="1:4">
      <c r="A1052" s="161"/>
      <c r="B1052" s="157"/>
      <c r="C1052" s="158"/>
      <c r="D1052" s="159"/>
    </row>
    <row r="1053" spans="1:4">
      <c r="A1053" s="161"/>
      <c r="B1053" s="157"/>
      <c r="C1053" s="158"/>
      <c r="D1053" s="159"/>
    </row>
    <row r="1054" spans="1:4">
      <c r="A1054" s="161"/>
      <c r="B1054" s="157"/>
      <c r="C1054" s="158"/>
      <c r="D1054" s="159"/>
    </row>
    <row r="1055" spans="1:4">
      <c r="A1055" s="161"/>
      <c r="B1055" s="157"/>
      <c r="C1055" s="158"/>
      <c r="D1055" s="159"/>
    </row>
    <row r="1056" spans="1:4">
      <c r="A1056" s="161"/>
      <c r="B1056" s="157"/>
      <c r="C1056" s="158"/>
      <c r="D1056" s="159"/>
    </row>
    <row r="1057" spans="1:4">
      <c r="A1057" s="161"/>
      <c r="B1057" s="157"/>
      <c r="C1057" s="158"/>
      <c r="D1057" s="159"/>
    </row>
    <row r="1058" spans="1:4">
      <c r="A1058" s="161"/>
      <c r="B1058" s="157"/>
      <c r="C1058" s="158"/>
      <c r="D1058" s="159"/>
    </row>
    <row r="1059" spans="1:4">
      <c r="A1059" s="161"/>
      <c r="B1059" s="157"/>
      <c r="C1059" s="158"/>
      <c r="D1059" s="159"/>
    </row>
    <row r="1060" spans="1:4">
      <c r="A1060" s="161"/>
      <c r="B1060" s="157"/>
      <c r="C1060" s="158"/>
      <c r="D1060" s="159"/>
    </row>
    <row r="1061" spans="1:4">
      <c r="A1061" s="161"/>
      <c r="B1061" s="157"/>
      <c r="C1061" s="158"/>
      <c r="D1061" s="159"/>
    </row>
    <row r="1062" spans="1:4">
      <c r="A1062" s="161"/>
      <c r="B1062" s="157"/>
      <c r="C1062" s="158"/>
      <c r="D1062" s="159"/>
    </row>
    <row r="1063" spans="1:4">
      <c r="A1063" s="161"/>
      <c r="B1063" s="157"/>
      <c r="C1063" s="158"/>
      <c r="D1063" s="159"/>
    </row>
    <row r="1064" spans="1:4">
      <c r="A1064" s="161"/>
      <c r="B1064" s="157"/>
      <c r="C1064" s="158"/>
      <c r="D1064" s="159"/>
    </row>
    <row r="1065" spans="1:4">
      <c r="A1065" s="161"/>
      <c r="B1065" s="157"/>
      <c r="C1065" s="158"/>
      <c r="D1065" s="159"/>
    </row>
    <row r="1066" spans="1:4">
      <c r="A1066" s="161"/>
      <c r="B1066" s="157"/>
      <c r="C1066" s="158"/>
      <c r="D1066" s="159"/>
    </row>
    <row r="1067" spans="1:4">
      <c r="A1067" s="161"/>
      <c r="B1067" s="157"/>
      <c r="C1067" s="158"/>
      <c r="D1067" s="159"/>
    </row>
    <row r="1068" spans="1:4">
      <c r="A1068" s="161"/>
      <c r="B1068" s="157"/>
      <c r="C1068" s="158"/>
      <c r="D1068" s="159"/>
    </row>
    <row r="1069" spans="1:4">
      <c r="A1069" s="161"/>
      <c r="B1069" s="157"/>
      <c r="C1069" s="158"/>
      <c r="D1069" s="159"/>
    </row>
    <row r="1070" spans="1:4">
      <c r="A1070" s="161"/>
      <c r="B1070" s="157"/>
      <c r="C1070" s="158"/>
      <c r="D1070" s="159"/>
    </row>
    <row r="1071" spans="1:4">
      <c r="A1071" s="161"/>
      <c r="B1071" s="157"/>
      <c r="C1071" s="158"/>
      <c r="D1071" s="159"/>
    </row>
    <row r="1072" spans="1:4">
      <c r="A1072" s="161"/>
      <c r="B1072" s="157"/>
      <c r="C1072" s="158"/>
      <c r="D1072" s="159"/>
    </row>
    <row r="1073" spans="1:4">
      <c r="A1073" s="161"/>
      <c r="B1073" s="157"/>
      <c r="C1073" s="158"/>
      <c r="D1073" s="159"/>
    </row>
    <row r="1074" spans="1:4">
      <c r="A1074" s="161"/>
      <c r="B1074" s="157"/>
      <c r="C1074" s="158"/>
      <c r="D1074" s="159"/>
    </row>
    <row r="1075" spans="1:4">
      <c r="A1075" s="161"/>
      <c r="B1075" s="157"/>
      <c r="C1075" s="158"/>
      <c r="D1075" s="159"/>
    </row>
    <row r="1076" spans="1:4">
      <c r="A1076" s="161"/>
      <c r="B1076" s="157"/>
      <c r="C1076" s="158"/>
      <c r="D1076" s="159"/>
    </row>
    <row r="1077" spans="1:4">
      <c r="A1077" s="161"/>
      <c r="B1077" s="157"/>
      <c r="C1077" s="158"/>
      <c r="D1077" s="159"/>
    </row>
    <row r="1078" spans="1:4">
      <c r="A1078" s="161"/>
      <c r="B1078" s="157"/>
      <c r="C1078" s="158"/>
      <c r="D1078" s="159"/>
    </row>
    <row r="1079" spans="1:4">
      <c r="A1079" s="161"/>
      <c r="B1079" s="157"/>
      <c r="C1079" s="158"/>
      <c r="D1079" s="159"/>
    </row>
    <row r="1080" spans="1:4">
      <c r="A1080" s="161"/>
      <c r="B1080" s="157"/>
      <c r="C1080" s="158"/>
      <c r="D1080" s="159"/>
    </row>
    <row r="1081" spans="1:4">
      <c r="A1081" s="158"/>
      <c r="B1081" s="157"/>
      <c r="C1081" s="158"/>
      <c r="D1081" s="159"/>
    </row>
    <row r="1082" spans="1:4">
      <c r="A1082" s="160"/>
      <c r="B1082" s="157"/>
      <c r="C1082" s="158"/>
      <c r="D1082" s="159"/>
    </row>
    <row r="1083" spans="1:4">
      <c r="A1083" s="161"/>
      <c r="B1083" s="157"/>
      <c r="C1083" s="158"/>
      <c r="D1083" s="159"/>
    </row>
    <row r="1084" spans="1:4">
      <c r="A1084" s="161"/>
      <c r="B1084" s="157"/>
      <c r="C1084" s="158"/>
      <c r="D1084" s="159"/>
    </row>
    <row r="1085" spans="1:4">
      <c r="A1085" s="161"/>
      <c r="B1085" s="157"/>
      <c r="C1085" s="158"/>
      <c r="D1085" s="159"/>
    </row>
    <row r="1086" spans="1:4">
      <c r="A1086" s="161"/>
      <c r="B1086" s="157"/>
      <c r="C1086" s="158"/>
      <c r="D1086" s="159"/>
    </row>
    <row r="1087" spans="1:4">
      <c r="A1087" s="161"/>
      <c r="B1087" s="157"/>
      <c r="C1087" s="158"/>
      <c r="D1087" s="159"/>
    </row>
    <row r="1088" spans="1:4">
      <c r="A1088" s="161"/>
      <c r="B1088" s="157"/>
      <c r="C1088" s="158"/>
      <c r="D1088" s="159"/>
    </row>
    <row r="1089" spans="1:4">
      <c r="A1089" s="161"/>
      <c r="B1089" s="157"/>
      <c r="C1089" s="158"/>
      <c r="D1089" s="159"/>
    </row>
    <row r="1090" spans="1:4">
      <c r="A1090" s="161"/>
      <c r="B1090" s="157"/>
      <c r="C1090" s="158"/>
      <c r="D1090" s="159"/>
    </row>
    <row r="1091" spans="1:4">
      <c r="A1091" s="161"/>
      <c r="B1091" s="157"/>
      <c r="C1091" s="158"/>
      <c r="D1091" s="159"/>
    </row>
    <row r="1092" spans="1:4">
      <c r="A1092" s="158"/>
      <c r="B1092" s="157"/>
      <c r="C1092" s="158"/>
      <c r="D1092" s="159"/>
    </row>
    <row r="1093" spans="1:4">
      <c r="A1093" s="156"/>
      <c r="B1093" s="157"/>
      <c r="C1093" s="158"/>
      <c r="D1093" s="159"/>
    </row>
    <row r="1094" spans="1:4">
      <c r="A1094" s="160"/>
      <c r="B1094" s="157"/>
      <c r="C1094" s="158"/>
      <c r="D1094" s="159"/>
    </row>
    <row r="1095" spans="1:4">
      <c r="A1095" s="161"/>
      <c r="B1095" s="157"/>
      <c r="C1095" s="158"/>
      <c r="D1095" s="159"/>
    </row>
    <row r="1096" spans="1:4">
      <c r="A1096" s="161"/>
      <c r="B1096" s="157"/>
      <c r="C1096" s="158"/>
      <c r="D1096" s="159"/>
    </row>
    <row r="1097" spans="1:4">
      <c r="A1097" s="161"/>
      <c r="B1097" s="157"/>
      <c r="C1097" s="158"/>
      <c r="D1097" s="159"/>
    </row>
    <row r="1098" spans="1:4">
      <c r="A1098" s="161"/>
      <c r="B1098" s="157"/>
      <c r="C1098" s="158"/>
      <c r="D1098" s="159"/>
    </row>
    <row r="1099" spans="1:4">
      <c r="A1099" s="161"/>
      <c r="B1099" s="157"/>
      <c r="C1099" s="158"/>
      <c r="D1099" s="159"/>
    </row>
    <row r="1100" spans="1:4">
      <c r="A1100" s="158"/>
      <c r="B1100" s="157"/>
      <c r="C1100" s="158"/>
      <c r="D1100" s="159"/>
    </row>
    <row r="1101" spans="1:4">
      <c r="A1101" s="160"/>
      <c r="B1101" s="157"/>
      <c r="C1101" s="158"/>
      <c r="D1101" s="159"/>
    </row>
    <row r="1102" spans="1:4">
      <c r="A1102" s="161"/>
      <c r="B1102" s="157"/>
      <c r="C1102" s="158"/>
      <c r="D1102" s="159"/>
    </row>
    <row r="1103" spans="1:4">
      <c r="A1103" s="161"/>
      <c r="B1103" s="157"/>
      <c r="C1103" s="158"/>
      <c r="D1103" s="159"/>
    </row>
    <row r="1104" spans="1:4">
      <c r="A1104" s="161"/>
      <c r="B1104" s="157"/>
      <c r="C1104" s="158"/>
      <c r="D1104" s="159"/>
    </row>
    <row r="1105" spans="1:4">
      <c r="A1105" s="161"/>
      <c r="B1105" s="157"/>
      <c r="C1105" s="158"/>
      <c r="D1105" s="159"/>
    </row>
    <row r="1106" spans="1:4">
      <c r="A1106" s="161"/>
      <c r="B1106" s="157"/>
      <c r="C1106" s="158"/>
      <c r="D1106" s="159"/>
    </row>
    <row r="1107" spans="1:4">
      <c r="A1107" s="161"/>
      <c r="B1107" s="157"/>
      <c r="C1107" s="158"/>
      <c r="D1107" s="159"/>
    </row>
    <row r="1108" spans="1:4">
      <c r="A1108" s="161"/>
      <c r="B1108" s="157"/>
      <c r="C1108" s="158"/>
      <c r="D1108" s="159"/>
    </row>
    <row r="1109" spans="1:4">
      <c r="A1109" s="161"/>
      <c r="B1109" s="157"/>
      <c r="C1109" s="158"/>
      <c r="D1109" s="159"/>
    </row>
    <row r="1110" spans="1:4">
      <c r="A1110" s="161"/>
      <c r="B1110" s="157"/>
      <c r="C1110" s="158"/>
      <c r="D1110" s="159"/>
    </row>
    <row r="1111" spans="1:4">
      <c r="A1111" s="161"/>
      <c r="B1111" s="157"/>
      <c r="C1111" s="158"/>
      <c r="D1111" s="159"/>
    </row>
    <row r="1112" spans="1:4">
      <c r="A1112" s="161"/>
      <c r="B1112" s="157"/>
      <c r="C1112" s="158"/>
      <c r="D1112" s="159"/>
    </row>
    <row r="1113" spans="1:4">
      <c r="A1113" s="161"/>
      <c r="B1113" s="157"/>
      <c r="C1113" s="158"/>
      <c r="D1113" s="159"/>
    </row>
    <row r="1114" spans="1:4">
      <c r="A1114" s="161"/>
      <c r="B1114" s="157"/>
      <c r="C1114" s="158"/>
      <c r="D1114" s="159"/>
    </row>
    <row r="1115" spans="1:4">
      <c r="A1115" s="161"/>
      <c r="B1115" s="157"/>
      <c r="C1115" s="158"/>
      <c r="D1115" s="159"/>
    </row>
    <row r="1116" spans="1:4">
      <c r="A1116" s="161"/>
      <c r="B1116" s="157"/>
      <c r="C1116" s="158"/>
      <c r="D1116" s="159"/>
    </row>
    <row r="1117" spans="1:4">
      <c r="A1117" s="161"/>
      <c r="B1117" s="157"/>
      <c r="C1117" s="158"/>
      <c r="D1117" s="159"/>
    </row>
    <row r="1118" spans="1:4">
      <c r="A1118" s="161"/>
      <c r="B1118" s="157"/>
      <c r="C1118" s="158"/>
      <c r="D1118" s="159"/>
    </row>
    <row r="1119" spans="1:4">
      <c r="A1119" s="161"/>
      <c r="B1119" s="157"/>
      <c r="C1119" s="158"/>
      <c r="D1119" s="159"/>
    </row>
    <row r="1120" spans="1:4">
      <c r="A1120" s="161"/>
      <c r="B1120" s="157"/>
      <c r="C1120" s="158"/>
      <c r="D1120" s="159"/>
    </row>
    <row r="1121" spans="1:4">
      <c r="A1121" s="161"/>
      <c r="B1121" s="157"/>
      <c r="C1121" s="158"/>
      <c r="D1121" s="159"/>
    </row>
    <row r="1122" spans="1:4">
      <c r="A1122" s="161"/>
      <c r="B1122" s="157"/>
      <c r="C1122" s="158"/>
      <c r="D1122" s="159"/>
    </row>
    <row r="1123" spans="1:4">
      <c r="A1123" s="161"/>
      <c r="B1123" s="157"/>
      <c r="C1123" s="158"/>
      <c r="D1123" s="159"/>
    </row>
    <row r="1124" spans="1:4">
      <c r="A1124" s="161"/>
      <c r="B1124" s="157"/>
      <c r="C1124" s="158"/>
      <c r="D1124" s="159"/>
    </row>
    <row r="1125" spans="1:4">
      <c r="A1125" s="161"/>
      <c r="B1125" s="157"/>
      <c r="C1125" s="158"/>
      <c r="D1125" s="159"/>
    </row>
    <row r="1126" spans="1:4">
      <c r="A1126" s="161"/>
      <c r="B1126" s="157"/>
      <c r="C1126" s="158"/>
      <c r="D1126" s="159"/>
    </row>
    <row r="1127" spans="1:4">
      <c r="A1127" s="161"/>
      <c r="B1127" s="157"/>
      <c r="C1127" s="158"/>
      <c r="D1127" s="159"/>
    </row>
    <row r="1128" spans="1:4">
      <c r="A1128" s="161"/>
      <c r="B1128" s="157"/>
      <c r="C1128" s="158"/>
      <c r="D1128" s="159"/>
    </row>
    <row r="1129" spans="1:4">
      <c r="A1129" s="161"/>
      <c r="B1129" s="157"/>
      <c r="C1129" s="158"/>
      <c r="D1129" s="159"/>
    </row>
    <row r="1130" spans="1:4">
      <c r="A1130" s="161"/>
      <c r="B1130" s="157"/>
      <c r="C1130" s="158"/>
      <c r="D1130" s="159"/>
    </row>
    <row r="1131" spans="1:4">
      <c r="A1131" s="161"/>
      <c r="B1131" s="157"/>
      <c r="C1131" s="158"/>
      <c r="D1131" s="159"/>
    </row>
    <row r="1132" spans="1:4">
      <c r="A1132" s="161"/>
      <c r="B1132" s="157"/>
      <c r="C1132" s="158"/>
      <c r="D1132" s="159"/>
    </row>
    <row r="1133" spans="1:4">
      <c r="A1133" s="161"/>
      <c r="B1133" s="157"/>
      <c r="C1133" s="158"/>
      <c r="D1133" s="159"/>
    </row>
    <row r="1134" spans="1:4">
      <c r="A1134" s="161"/>
      <c r="B1134" s="157"/>
      <c r="C1134" s="158"/>
      <c r="D1134" s="159"/>
    </row>
    <row r="1135" spans="1:4">
      <c r="A1135" s="161"/>
      <c r="B1135" s="157"/>
      <c r="C1135" s="158"/>
      <c r="D1135" s="159"/>
    </row>
    <row r="1136" spans="1:4">
      <c r="A1136" s="161"/>
      <c r="B1136" s="157"/>
      <c r="C1136" s="158"/>
      <c r="D1136" s="159"/>
    </row>
    <row r="1137" spans="1:4">
      <c r="A1137" s="161"/>
      <c r="B1137" s="157"/>
      <c r="C1137" s="158"/>
      <c r="D1137" s="159"/>
    </row>
    <row r="1138" spans="1:4">
      <c r="A1138" s="161"/>
      <c r="B1138" s="157"/>
      <c r="C1138" s="158"/>
      <c r="D1138" s="159"/>
    </row>
    <row r="1139" spans="1:4">
      <c r="A1139" s="161"/>
      <c r="B1139" s="157"/>
      <c r="C1139" s="158"/>
      <c r="D1139" s="159"/>
    </row>
    <row r="1140" spans="1:4">
      <c r="A1140" s="161"/>
      <c r="B1140" s="157"/>
      <c r="C1140" s="158"/>
      <c r="D1140" s="159"/>
    </row>
    <row r="1141" spans="1:4">
      <c r="A1141" s="161"/>
      <c r="B1141" s="157"/>
      <c r="C1141" s="158"/>
      <c r="D1141" s="159"/>
    </row>
    <row r="1142" spans="1:4">
      <c r="A1142" s="161"/>
      <c r="B1142" s="157"/>
      <c r="C1142" s="158"/>
      <c r="D1142" s="159"/>
    </row>
    <row r="1143" spans="1:4">
      <c r="A1143" s="161"/>
      <c r="B1143" s="157"/>
      <c r="C1143" s="158"/>
      <c r="D1143" s="159"/>
    </row>
    <row r="1144" spans="1:4">
      <c r="A1144" s="161"/>
      <c r="B1144" s="157"/>
      <c r="C1144" s="158"/>
      <c r="D1144" s="159"/>
    </row>
    <row r="1145" spans="1:4">
      <c r="A1145" s="161"/>
      <c r="B1145" s="157"/>
      <c r="C1145" s="158"/>
      <c r="D1145" s="159"/>
    </row>
    <row r="1146" spans="1:4">
      <c r="A1146" s="161"/>
      <c r="B1146" s="157"/>
      <c r="C1146" s="158"/>
      <c r="D1146" s="159"/>
    </row>
    <row r="1147" spans="1:4">
      <c r="A1147" s="161"/>
      <c r="B1147" s="157"/>
      <c r="C1147" s="158"/>
      <c r="D1147" s="159"/>
    </row>
    <row r="1148" spans="1:4">
      <c r="A1148" s="161"/>
      <c r="B1148" s="157"/>
      <c r="C1148" s="158"/>
      <c r="D1148" s="159"/>
    </row>
    <row r="1149" spans="1:4">
      <c r="A1149" s="161"/>
      <c r="B1149" s="157"/>
      <c r="C1149" s="158"/>
      <c r="D1149" s="159"/>
    </row>
    <row r="1150" spans="1:4">
      <c r="A1150" s="161"/>
      <c r="B1150" s="157"/>
      <c r="C1150" s="158"/>
      <c r="D1150" s="159"/>
    </row>
    <row r="1151" spans="1:4">
      <c r="A1151" s="161"/>
      <c r="B1151" s="157"/>
      <c r="C1151" s="158"/>
      <c r="D1151" s="159"/>
    </row>
    <row r="1152" spans="1:4">
      <c r="A1152" s="161"/>
      <c r="B1152" s="157"/>
      <c r="C1152" s="158"/>
      <c r="D1152" s="159"/>
    </row>
    <row r="1153" spans="1:4">
      <c r="A1153" s="161"/>
      <c r="B1153" s="157"/>
      <c r="C1153" s="158"/>
      <c r="D1153" s="159"/>
    </row>
    <row r="1154" spans="1:4">
      <c r="A1154" s="161"/>
      <c r="B1154" s="157"/>
      <c r="C1154" s="158"/>
      <c r="D1154" s="159"/>
    </row>
    <row r="1155" spans="1:4">
      <c r="A1155" s="161"/>
      <c r="B1155" s="157"/>
      <c r="C1155" s="158"/>
      <c r="D1155" s="159"/>
    </row>
    <row r="1156" spans="1:4">
      <c r="A1156" s="161"/>
      <c r="B1156" s="157"/>
      <c r="C1156" s="158"/>
      <c r="D1156" s="159"/>
    </row>
    <row r="1157" spans="1:4">
      <c r="A1157" s="161"/>
      <c r="B1157" s="157"/>
      <c r="C1157" s="158"/>
      <c r="D1157" s="159"/>
    </row>
    <row r="1158" spans="1:4">
      <c r="A1158" s="161"/>
      <c r="B1158" s="157"/>
      <c r="C1158" s="158"/>
      <c r="D1158" s="159"/>
    </row>
    <row r="1159" spans="1:4">
      <c r="A1159" s="161"/>
      <c r="B1159" s="157"/>
      <c r="C1159" s="158"/>
      <c r="D1159" s="159"/>
    </row>
    <row r="1160" spans="1:4">
      <c r="A1160" s="161"/>
      <c r="B1160" s="157"/>
      <c r="C1160" s="158"/>
      <c r="D1160" s="159"/>
    </row>
    <row r="1161" spans="1:4">
      <c r="A1161" s="161"/>
      <c r="B1161" s="157"/>
      <c r="C1161" s="158"/>
      <c r="D1161" s="159"/>
    </row>
    <row r="1162" spans="1:4">
      <c r="A1162" s="161"/>
      <c r="B1162" s="157"/>
      <c r="C1162" s="158"/>
      <c r="D1162" s="159"/>
    </row>
    <row r="1163" spans="1:4">
      <c r="A1163" s="161"/>
      <c r="B1163" s="157"/>
      <c r="C1163" s="158"/>
      <c r="D1163" s="159"/>
    </row>
    <row r="1164" spans="1:4">
      <c r="A1164" s="161"/>
      <c r="B1164" s="157"/>
      <c r="C1164" s="158"/>
      <c r="D1164" s="159"/>
    </row>
    <row r="1165" spans="1:4">
      <c r="A1165" s="161"/>
      <c r="B1165" s="157"/>
      <c r="C1165" s="158"/>
      <c r="D1165" s="159"/>
    </row>
    <row r="1166" spans="1:4">
      <c r="A1166" s="161"/>
      <c r="B1166" s="157"/>
      <c r="C1166" s="158"/>
      <c r="D1166" s="159"/>
    </row>
    <row r="1167" spans="1:4">
      <c r="A1167" s="161"/>
      <c r="B1167" s="157"/>
      <c r="C1167" s="158"/>
      <c r="D1167" s="159"/>
    </row>
    <row r="1168" spans="1:4">
      <c r="A1168" s="161"/>
      <c r="B1168" s="157"/>
      <c r="C1168" s="158"/>
      <c r="D1168" s="159"/>
    </row>
    <row r="1169" spans="1:4">
      <c r="A1169" s="161"/>
      <c r="B1169" s="157"/>
      <c r="C1169" s="158"/>
      <c r="D1169" s="159"/>
    </row>
    <row r="1170" spans="1:4">
      <c r="A1170" s="161"/>
      <c r="B1170" s="157"/>
      <c r="C1170" s="158"/>
      <c r="D1170" s="159"/>
    </row>
    <row r="1171" spans="1:4">
      <c r="A1171" s="161"/>
      <c r="B1171" s="157"/>
      <c r="C1171" s="158"/>
      <c r="D1171" s="159"/>
    </row>
    <row r="1172" spans="1:4">
      <c r="A1172" s="161"/>
      <c r="B1172" s="157"/>
      <c r="C1172" s="158"/>
      <c r="D1172" s="159"/>
    </row>
    <row r="1173" spans="1:4">
      <c r="A1173" s="161"/>
      <c r="B1173" s="157"/>
      <c r="C1173" s="158"/>
      <c r="D1173" s="159"/>
    </row>
    <row r="1174" spans="1:4">
      <c r="A1174" s="161"/>
      <c r="B1174" s="157"/>
      <c r="C1174" s="158"/>
      <c r="D1174" s="159"/>
    </row>
    <row r="1175" spans="1:4">
      <c r="A1175" s="161"/>
      <c r="B1175" s="157"/>
      <c r="C1175" s="158"/>
      <c r="D1175" s="159"/>
    </row>
    <row r="1176" spans="1:4">
      <c r="A1176" s="161"/>
      <c r="B1176" s="157"/>
      <c r="C1176" s="158"/>
      <c r="D1176" s="159"/>
    </row>
    <row r="1177" spans="1:4">
      <c r="A1177" s="161"/>
      <c r="B1177" s="157"/>
      <c r="C1177" s="158"/>
      <c r="D1177" s="159"/>
    </row>
    <row r="1178" spans="1:4">
      <c r="A1178" s="161"/>
      <c r="B1178" s="157"/>
      <c r="C1178" s="158"/>
      <c r="D1178" s="159"/>
    </row>
    <row r="1179" spans="1:4">
      <c r="A1179" s="161"/>
      <c r="B1179" s="157"/>
      <c r="C1179" s="158"/>
      <c r="D1179" s="159"/>
    </row>
    <row r="1180" spans="1:4">
      <c r="A1180" s="161"/>
      <c r="B1180" s="157"/>
      <c r="C1180" s="158"/>
      <c r="D1180" s="159"/>
    </row>
    <row r="1181" spans="1:4">
      <c r="A1181" s="161"/>
      <c r="B1181" s="157"/>
      <c r="C1181" s="158"/>
      <c r="D1181" s="159"/>
    </row>
    <row r="1182" spans="1:4">
      <c r="A1182" s="161"/>
      <c r="B1182" s="157"/>
      <c r="C1182" s="158"/>
      <c r="D1182" s="159"/>
    </row>
    <row r="1183" spans="1:4">
      <c r="A1183" s="161"/>
      <c r="B1183" s="157"/>
      <c r="C1183" s="158"/>
      <c r="D1183" s="159"/>
    </row>
    <row r="1184" spans="1:4">
      <c r="A1184" s="161"/>
      <c r="B1184" s="157"/>
      <c r="C1184" s="158"/>
      <c r="D1184" s="159"/>
    </row>
    <row r="1185" spans="1:4">
      <c r="A1185" s="161"/>
      <c r="B1185" s="157"/>
      <c r="C1185" s="158"/>
      <c r="D1185" s="159"/>
    </row>
    <row r="1186" spans="1:4">
      <c r="A1186" s="161"/>
      <c r="B1186" s="157"/>
      <c r="C1186" s="158"/>
      <c r="D1186" s="159"/>
    </row>
    <row r="1187" spans="1:4">
      <c r="A1187" s="161"/>
      <c r="B1187" s="157"/>
      <c r="C1187" s="158"/>
      <c r="D1187" s="159"/>
    </row>
    <row r="1188" spans="1:4">
      <c r="A1188" s="161"/>
      <c r="B1188" s="157"/>
      <c r="C1188" s="158"/>
      <c r="D1188" s="159"/>
    </row>
    <row r="1189" spans="1:4">
      <c r="A1189" s="161"/>
      <c r="B1189" s="157"/>
      <c r="C1189" s="158"/>
      <c r="D1189" s="159"/>
    </row>
    <row r="1190" spans="1:4">
      <c r="A1190" s="161"/>
      <c r="B1190" s="157"/>
      <c r="C1190" s="158"/>
      <c r="D1190" s="159"/>
    </row>
    <row r="1191" spans="1:4">
      <c r="A1191" s="161"/>
      <c r="B1191" s="157"/>
      <c r="C1191" s="158"/>
      <c r="D1191" s="159"/>
    </row>
    <row r="1192" spans="1:4">
      <c r="A1192" s="161"/>
      <c r="B1192" s="157"/>
      <c r="C1192" s="158"/>
      <c r="D1192" s="159"/>
    </row>
    <row r="1193" spans="1:4">
      <c r="A1193" s="161"/>
      <c r="B1193" s="157"/>
      <c r="C1193" s="158"/>
      <c r="D1193" s="159"/>
    </row>
    <row r="1194" spans="1:4">
      <c r="A1194" s="161"/>
      <c r="B1194" s="157"/>
      <c r="C1194" s="158"/>
      <c r="D1194" s="159"/>
    </row>
    <row r="1195" spans="1:4">
      <c r="A1195" s="161"/>
      <c r="B1195" s="157"/>
      <c r="C1195" s="158"/>
      <c r="D1195" s="159"/>
    </row>
    <row r="1196" spans="1:4">
      <c r="A1196" s="161"/>
      <c r="B1196" s="157"/>
      <c r="C1196" s="158"/>
      <c r="D1196" s="159"/>
    </row>
    <row r="1197" spans="1:4">
      <c r="A1197" s="161"/>
      <c r="B1197" s="157"/>
      <c r="C1197" s="158"/>
      <c r="D1197" s="159"/>
    </row>
    <row r="1198" spans="1:4">
      <c r="A1198" s="161"/>
      <c r="B1198" s="157"/>
      <c r="C1198" s="158"/>
      <c r="D1198" s="159"/>
    </row>
    <row r="1199" spans="1:4">
      <c r="A1199" s="161"/>
      <c r="B1199" s="157"/>
      <c r="C1199" s="158"/>
      <c r="D1199" s="159"/>
    </row>
    <row r="1200" spans="1:4">
      <c r="A1200" s="161"/>
      <c r="B1200" s="157"/>
      <c r="C1200" s="158"/>
      <c r="D1200" s="159"/>
    </row>
    <row r="1201" spans="1:4">
      <c r="A1201" s="161"/>
      <c r="B1201" s="157"/>
      <c r="C1201" s="158"/>
      <c r="D1201" s="159"/>
    </row>
    <row r="1202" spans="1:4">
      <c r="A1202" s="161"/>
      <c r="B1202" s="157"/>
      <c r="C1202" s="158"/>
      <c r="D1202" s="159"/>
    </row>
    <row r="1203" spans="1:4">
      <c r="A1203" s="161"/>
      <c r="B1203" s="157"/>
      <c r="C1203" s="158"/>
      <c r="D1203" s="159"/>
    </row>
    <row r="1204" spans="1:4">
      <c r="A1204" s="161"/>
      <c r="B1204" s="157"/>
      <c r="C1204" s="158"/>
      <c r="D1204" s="159"/>
    </row>
    <row r="1205" spans="1:4">
      <c r="A1205" s="161"/>
      <c r="B1205" s="157"/>
      <c r="C1205" s="158"/>
      <c r="D1205" s="159"/>
    </row>
    <row r="1206" spans="1:4">
      <c r="A1206" s="161"/>
      <c r="B1206" s="157"/>
      <c r="C1206" s="158"/>
      <c r="D1206" s="159"/>
    </row>
    <row r="1207" spans="1:4">
      <c r="A1207" s="161"/>
      <c r="B1207" s="157"/>
      <c r="C1207" s="158"/>
      <c r="D1207" s="159"/>
    </row>
    <row r="1208" spans="1:4">
      <c r="A1208" s="161"/>
      <c r="B1208" s="157"/>
      <c r="C1208" s="158"/>
      <c r="D1208" s="159"/>
    </row>
    <row r="1209" spans="1:4">
      <c r="A1209" s="161"/>
      <c r="B1209" s="157"/>
      <c r="C1209" s="158"/>
      <c r="D1209" s="159"/>
    </row>
    <row r="1210" spans="1:4">
      <c r="A1210" s="161"/>
      <c r="B1210" s="157"/>
      <c r="C1210" s="158"/>
      <c r="D1210" s="159"/>
    </row>
    <row r="1211" spans="1:4">
      <c r="A1211" s="161"/>
      <c r="B1211" s="157"/>
      <c r="C1211" s="158"/>
      <c r="D1211" s="159"/>
    </row>
    <row r="1212" spans="1:4">
      <c r="A1212" s="161"/>
      <c r="B1212" s="157"/>
      <c r="C1212" s="158"/>
      <c r="D1212" s="159"/>
    </row>
    <row r="1213" spans="1:4">
      <c r="A1213" s="161"/>
      <c r="B1213" s="157"/>
      <c r="C1213" s="158"/>
      <c r="D1213" s="159"/>
    </row>
    <row r="1214" spans="1:4">
      <c r="A1214" s="161"/>
      <c r="B1214" s="157"/>
      <c r="C1214" s="158"/>
      <c r="D1214" s="159"/>
    </row>
    <row r="1215" spans="1:4">
      <c r="A1215" s="161"/>
      <c r="B1215" s="157"/>
      <c r="C1215" s="158"/>
      <c r="D1215" s="159"/>
    </row>
    <row r="1216" spans="1:4">
      <c r="A1216" s="161"/>
      <c r="B1216" s="157"/>
      <c r="C1216" s="158"/>
      <c r="D1216" s="159"/>
    </row>
    <row r="1217" spans="1:4">
      <c r="A1217" s="161"/>
      <c r="B1217" s="157"/>
      <c r="C1217" s="158"/>
      <c r="D1217" s="159"/>
    </row>
    <row r="1218" spans="1:4">
      <c r="A1218" s="161"/>
      <c r="B1218" s="157"/>
      <c r="C1218" s="158"/>
      <c r="D1218" s="159"/>
    </row>
    <row r="1219" spans="1:4">
      <c r="A1219" s="161"/>
      <c r="B1219" s="157"/>
      <c r="C1219" s="158"/>
      <c r="D1219" s="159"/>
    </row>
    <row r="1220" spans="1:4">
      <c r="A1220" s="161"/>
      <c r="B1220" s="157"/>
      <c r="C1220" s="158"/>
      <c r="D1220" s="159"/>
    </row>
    <row r="1221" spans="1:4">
      <c r="A1221" s="161"/>
      <c r="B1221" s="157"/>
      <c r="C1221" s="158"/>
      <c r="D1221" s="159"/>
    </row>
    <row r="1222" spans="1:4">
      <c r="A1222" s="161"/>
      <c r="B1222" s="157"/>
      <c r="C1222" s="158"/>
      <c r="D1222" s="159"/>
    </row>
    <row r="1223" spans="1:4">
      <c r="A1223" s="158"/>
      <c r="B1223" s="157"/>
      <c r="C1223" s="158"/>
      <c r="D1223" s="159"/>
    </row>
    <row r="1224" spans="1:4">
      <c r="A1224" s="156"/>
      <c r="B1224" s="157"/>
      <c r="C1224" s="158"/>
      <c r="D1224" s="159"/>
    </row>
    <row r="1225" spans="1:4">
      <c r="A1225" s="160"/>
      <c r="B1225" s="157"/>
      <c r="C1225" s="158"/>
      <c r="D1225" s="159"/>
    </row>
    <row r="1226" spans="1:4">
      <c r="A1226" s="161"/>
      <c r="B1226" s="157"/>
      <c r="C1226" s="158"/>
      <c r="D1226" s="159"/>
    </row>
    <row r="1227" spans="1:4">
      <c r="A1227" s="161"/>
      <c r="B1227" s="157"/>
      <c r="C1227" s="158"/>
      <c r="D1227" s="159"/>
    </row>
    <row r="1228" spans="1:4">
      <c r="A1228" s="161"/>
      <c r="B1228" s="157"/>
      <c r="C1228" s="158"/>
      <c r="D1228" s="159"/>
    </row>
    <row r="1229" spans="1:4">
      <c r="A1229" s="161"/>
      <c r="B1229" s="157"/>
      <c r="C1229" s="158"/>
      <c r="D1229" s="159"/>
    </row>
    <row r="1230" spans="1:4">
      <c r="A1230" s="161"/>
      <c r="B1230" s="157"/>
      <c r="C1230" s="158"/>
      <c r="D1230" s="159"/>
    </row>
    <row r="1231" spans="1:4">
      <c r="A1231" s="161"/>
      <c r="B1231" s="157"/>
      <c r="C1231" s="158"/>
      <c r="D1231" s="159"/>
    </row>
    <row r="1232" spans="1:4">
      <c r="A1232" s="161"/>
      <c r="B1232" s="157"/>
      <c r="C1232" s="158"/>
      <c r="D1232" s="159"/>
    </row>
    <row r="1233" spans="1:4">
      <c r="A1233" s="158"/>
      <c r="B1233" s="157"/>
      <c r="C1233" s="158"/>
      <c r="D1233" s="159"/>
    </row>
    <row r="1234" spans="1:4">
      <c r="A1234" s="160"/>
      <c r="B1234" s="157"/>
      <c r="C1234" s="158"/>
      <c r="D1234" s="159"/>
    </row>
    <row r="1235" spans="1:4">
      <c r="A1235" s="161"/>
      <c r="B1235" s="157"/>
      <c r="C1235" s="158"/>
      <c r="D1235" s="159"/>
    </row>
    <row r="1236" spans="1:4">
      <c r="A1236" s="161"/>
      <c r="B1236" s="157"/>
      <c r="C1236" s="158"/>
      <c r="D1236" s="159"/>
    </row>
    <row r="1237" spans="1:4">
      <c r="A1237" s="161"/>
      <c r="B1237" s="157"/>
      <c r="C1237" s="158"/>
      <c r="D1237" s="159"/>
    </row>
    <row r="1238" spans="1:4">
      <c r="A1238" s="158"/>
      <c r="B1238" s="157"/>
      <c r="C1238" s="158"/>
      <c r="D1238" s="159"/>
    </row>
    <row r="1239" spans="1:4">
      <c r="A1239" s="160"/>
      <c r="B1239" s="157"/>
      <c r="C1239" s="158"/>
      <c r="D1239" s="159"/>
    </row>
    <row r="1240" spans="1:4">
      <c r="A1240" s="158"/>
      <c r="B1240" s="157"/>
      <c r="C1240" s="158"/>
      <c r="D1240" s="159"/>
    </row>
    <row r="1241" spans="1:4">
      <c r="A1241" s="160"/>
      <c r="B1241" s="157"/>
      <c r="C1241" s="158"/>
      <c r="D1241" s="159"/>
    </row>
    <row r="1242" spans="1:4">
      <c r="A1242" s="161"/>
      <c r="B1242" s="157"/>
      <c r="C1242" s="158"/>
      <c r="D1242" s="159"/>
    </row>
    <row r="1243" spans="1:4">
      <c r="A1243" s="161"/>
      <c r="B1243" s="157"/>
      <c r="C1243" s="158"/>
      <c r="D1243" s="159"/>
    </row>
    <row r="1244" spans="1:4">
      <c r="A1244" s="161"/>
      <c r="B1244" s="157"/>
      <c r="C1244" s="158"/>
      <c r="D1244" s="159"/>
    </row>
    <row r="1245" spans="1:4">
      <c r="A1245" s="161"/>
      <c r="B1245" s="157"/>
      <c r="C1245" s="158"/>
      <c r="D1245" s="159"/>
    </row>
    <row r="1246" spans="1:4">
      <c r="A1246" s="158"/>
      <c r="B1246" s="157"/>
      <c r="C1246" s="158"/>
      <c r="D1246" s="159"/>
    </row>
    <row r="1247" spans="1:4">
      <c r="A1247" s="160"/>
      <c r="B1247" s="157"/>
      <c r="C1247" s="158"/>
      <c r="D1247" s="159"/>
    </row>
    <row r="1248" spans="1:4">
      <c r="A1248" s="161"/>
      <c r="B1248" s="157"/>
      <c r="C1248" s="158"/>
      <c r="D1248" s="159"/>
    </row>
    <row r="1249" spans="1:4">
      <c r="A1249" s="161"/>
      <c r="B1249" s="157"/>
      <c r="C1249" s="158"/>
      <c r="D1249" s="159"/>
    </row>
    <row r="1250" spans="1:4">
      <c r="A1250" s="161"/>
      <c r="B1250" s="157"/>
      <c r="C1250" s="158"/>
      <c r="D1250" s="159"/>
    </row>
    <row r="1251" spans="1:4">
      <c r="A1251" s="161"/>
      <c r="B1251" s="157"/>
      <c r="C1251" s="158"/>
      <c r="D1251" s="159"/>
    </row>
    <row r="1252" spans="1:4">
      <c r="A1252" s="161"/>
      <c r="B1252" s="157"/>
      <c r="C1252" s="158"/>
      <c r="D1252" s="159"/>
    </row>
    <row r="1253" spans="1:4">
      <c r="A1253" s="161"/>
      <c r="B1253" s="157"/>
      <c r="C1253" s="158"/>
      <c r="D1253" s="159"/>
    </row>
    <row r="1254" spans="1:4">
      <c r="A1254" s="158"/>
      <c r="B1254" s="157"/>
      <c r="C1254" s="158"/>
      <c r="D1254" s="159"/>
    </row>
    <row r="1255" spans="1:4">
      <c r="A1255" s="160"/>
      <c r="B1255" s="157"/>
      <c r="C1255" s="158"/>
      <c r="D1255" s="159"/>
    </row>
    <row r="1256" spans="1:4">
      <c r="A1256" s="161"/>
      <c r="B1256" s="157"/>
      <c r="C1256" s="158"/>
      <c r="D1256" s="159"/>
    </row>
    <row r="1257" spans="1:4">
      <c r="A1257" s="161"/>
      <c r="B1257" s="157"/>
      <c r="C1257" s="158"/>
      <c r="D1257" s="159"/>
    </row>
    <row r="1258" spans="1:4">
      <c r="A1258" s="161"/>
      <c r="B1258" s="157"/>
      <c r="C1258" s="158"/>
      <c r="D1258" s="159"/>
    </row>
    <row r="1259" spans="1:4">
      <c r="A1259" s="158"/>
      <c r="B1259" s="157"/>
      <c r="C1259" s="158"/>
      <c r="D1259" s="159"/>
    </row>
    <row r="1260" spans="1:4">
      <c r="A1260" s="160"/>
      <c r="B1260" s="157"/>
      <c r="C1260" s="158"/>
      <c r="D1260" s="159"/>
    </row>
    <row r="1261" spans="1:4">
      <c r="A1261" s="161"/>
      <c r="B1261" s="157"/>
      <c r="C1261" s="158"/>
      <c r="D1261" s="159"/>
    </row>
    <row r="1262" spans="1:4">
      <c r="A1262" s="161"/>
      <c r="B1262" s="157"/>
      <c r="C1262" s="158"/>
      <c r="D1262" s="159"/>
    </row>
    <row r="1263" spans="1:4">
      <c r="A1263" s="161"/>
      <c r="B1263" s="157"/>
      <c r="C1263" s="158"/>
      <c r="D1263" s="159"/>
    </row>
    <row r="1264" spans="1:4">
      <c r="A1264" s="161"/>
      <c r="B1264" s="157"/>
      <c r="C1264" s="158"/>
      <c r="D1264" s="159"/>
    </row>
    <row r="1265" spans="1:4">
      <c r="A1265" s="158"/>
      <c r="B1265" s="157"/>
      <c r="C1265" s="158"/>
      <c r="D1265" s="159"/>
    </row>
    <row r="1266" spans="1:4">
      <c r="A1266" s="156"/>
      <c r="B1266" s="157"/>
      <c r="C1266" s="158"/>
      <c r="D1266" s="159"/>
    </row>
    <row r="1267" spans="1:4">
      <c r="A1267" s="160"/>
      <c r="B1267" s="157"/>
      <c r="C1267" s="158"/>
      <c r="D1267" s="159"/>
    </row>
    <row r="1268" spans="1:4">
      <c r="A1268" s="158"/>
      <c r="B1268" s="157"/>
      <c r="C1268" s="158"/>
      <c r="D1268" s="159"/>
    </row>
    <row r="1269" spans="1:4">
      <c r="A1269" s="160"/>
      <c r="B1269" s="157"/>
      <c r="C1269" s="158"/>
      <c r="D1269" s="159"/>
    </row>
    <row r="1270" spans="1:4">
      <c r="A1270" s="161"/>
      <c r="B1270" s="157"/>
      <c r="C1270" s="158"/>
      <c r="D1270" s="159"/>
    </row>
    <row r="1271" spans="1:4">
      <c r="A1271" s="161"/>
      <c r="B1271" s="157"/>
      <c r="C1271" s="158"/>
      <c r="D1271" s="159"/>
    </row>
    <row r="1272" spans="1:4">
      <c r="A1272" s="161"/>
      <c r="B1272" s="157"/>
      <c r="C1272" s="158"/>
      <c r="D1272" s="159"/>
    </row>
    <row r="1273" spans="1:4">
      <c r="A1273" s="161"/>
      <c r="B1273" s="157"/>
      <c r="C1273" s="158"/>
      <c r="D1273" s="159"/>
    </row>
    <row r="1274" spans="1:4">
      <c r="A1274" s="161"/>
      <c r="B1274" s="157"/>
      <c r="C1274" s="158"/>
      <c r="D1274" s="159"/>
    </row>
    <row r="1275" spans="1:4">
      <c r="A1275" s="161"/>
      <c r="B1275" s="157"/>
      <c r="C1275" s="158"/>
      <c r="D1275" s="159"/>
    </row>
    <row r="1276" spans="1:4">
      <c r="A1276" s="158"/>
      <c r="B1276" s="157"/>
      <c r="C1276" s="158"/>
      <c r="D1276" s="159"/>
    </row>
    <row r="1277" spans="1:4">
      <c r="A1277" s="160"/>
      <c r="B1277" s="157"/>
      <c r="C1277" s="158"/>
      <c r="D1277" s="159"/>
    </row>
    <row r="1278" spans="1:4">
      <c r="A1278" s="161"/>
      <c r="B1278" s="157"/>
      <c r="C1278" s="158"/>
      <c r="D1278" s="159"/>
    </row>
    <row r="1279" spans="1:4">
      <c r="A1279" s="161"/>
      <c r="B1279" s="157"/>
      <c r="C1279" s="158"/>
      <c r="D1279" s="159"/>
    </row>
    <row r="1280" spans="1:4">
      <c r="A1280" s="161"/>
      <c r="B1280" s="157"/>
      <c r="C1280" s="158"/>
      <c r="D1280" s="159"/>
    </row>
    <row r="1281" spans="1:4">
      <c r="A1281" s="161"/>
      <c r="B1281" s="157"/>
      <c r="C1281" s="158"/>
      <c r="D1281" s="159"/>
    </row>
    <row r="1282" spans="1:4">
      <c r="A1282" s="161"/>
      <c r="B1282" s="157"/>
      <c r="C1282" s="158"/>
      <c r="D1282" s="159"/>
    </row>
    <row r="1283" spans="1:4">
      <c r="A1283" s="161"/>
      <c r="B1283" s="157"/>
      <c r="C1283" s="158"/>
      <c r="D1283" s="159"/>
    </row>
    <row r="1284" spans="1:4">
      <c r="A1284" s="161"/>
      <c r="B1284" s="157"/>
      <c r="C1284" s="158"/>
      <c r="D1284" s="159"/>
    </row>
    <row r="1285" spans="1:4">
      <c r="A1285" s="161"/>
      <c r="B1285" s="157"/>
      <c r="C1285" s="158"/>
      <c r="D1285" s="159"/>
    </row>
    <row r="1286" spans="1:4">
      <c r="A1286" s="161"/>
      <c r="B1286" s="157"/>
      <c r="C1286" s="158"/>
      <c r="D1286" s="159"/>
    </row>
    <row r="1287" spans="1:4">
      <c r="A1287" s="161"/>
      <c r="B1287" s="157"/>
      <c r="C1287" s="158"/>
      <c r="D1287" s="159"/>
    </row>
    <row r="1288" spans="1:4">
      <c r="A1288" s="161"/>
      <c r="B1288" s="157"/>
      <c r="C1288" s="158"/>
      <c r="D1288" s="159"/>
    </row>
    <row r="1289" spans="1:4">
      <c r="A1289" s="161"/>
      <c r="B1289" s="157"/>
      <c r="C1289" s="158"/>
      <c r="D1289" s="159"/>
    </row>
    <row r="1290" spans="1:4">
      <c r="A1290" s="161"/>
      <c r="B1290" s="157"/>
      <c r="C1290" s="158"/>
      <c r="D1290" s="159"/>
    </row>
    <row r="1291" spans="1:4">
      <c r="A1291" s="161"/>
      <c r="B1291" s="157"/>
      <c r="C1291" s="158"/>
      <c r="D1291" s="159"/>
    </row>
    <row r="1292" spans="1:4">
      <c r="A1292" s="161"/>
      <c r="B1292" s="157"/>
      <c r="C1292" s="158"/>
      <c r="D1292" s="159"/>
    </row>
    <row r="1293" spans="1:4">
      <c r="A1293" s="161"/>
      <c r="B1293" s="157"/>
      <c r="C1293" s="158"/>
      <c r="D1293" s="159"/>
    </row>
    <row r="1294" spans="1:4">
      <c r="A1294" s="161"/>
      <c r="B1294" s="157"/>
      <c r="C1294" s="158"/>
      <c r="D1294" s="159"/>
    </row>
    <row r="1295" spans="1:4">
      <c r="A1295" s="161"/>
      <c r="B1295" s="157"/>
      <c r="C1295" s="158"/>
      <c r="D1295" s="159"/>
    </row>
    <row r="1296" spans="1:4">
      <c r="A1296" s="161"/>
      <c r="B1296" s="157"/>
      <c r="C1296" s="158"/>
      <c r="D1296" s="159"/>
    </row>
    <row r="1297" spans="1:4">
      <c r="A1297" s="161"/>
      <c r="B1297" s="157"/>
      <c r="C1297" s="158"/>
      <c r="D1297" s="159"/>
    </row>
    <row r="1298" spans="1:4">
      <c r="A1298" s="158"/>
      <c r="B1298" s="157"/>
      <c r="C1298" s="158"/>
      <c r="D1298" s="159"/>
    </row>
    <row r="1299" spans="1:4">
      <c r="A1299" s="160"/>
      <c r="B1299" s="157"/>
      <c r="C1299" s="158"/>
      <c r="D1299" s="159"/>
    </row>
    <row r="1300" spans="1:4">
      <c r="A1300" s="158"/>
      <c r="B1300" s="157"/>
      <c r="C1300" s="158"/>
      <c r="D1300" s="159"/>
    </row>
    <row r="1301" spans="1:4">
      <c r="A1301" s="156"/>
      <c r="B1301" s="157"/>
      <c r="C1301" s="158"/>
      <c r="D1301" s="159"/>
    </row>
    <row r="1302" spans="1:4">
      <c r="A1302" s="160"/>
      <c r="B1302" s="157"/>
      <c r="C1302" s="158"/>
      <c r="D1302" s="159"/>
    </row>
    <row r="1303" spans="1:4">
      <c r="A1303" s="161"/>
      <c r="B1303" s="157"/>
      <c r="C1303" s="158"/>
      <c r="D1303" s="159"/>
    </row>
    <row r="1304" spans="1:4">
      <c r="A1304" s="158"/>
      <c r="B1304" s="157"/>
      <c r="C1304" s="158"/>
      <c r="D1304" s="159"/>
    </row>
    <row r="1305" spans="1:4">
      <c r="A1305" s="160"/>
      <c r="B1305" s="157"/>
      <c r="C1305" s="158"/>
      <c r="D1305" s="159"/>
    </row>
    <row r="1306" spans="1:4">
      <c r="A1306" s="161"/>
      <c r="B1306" s="157"/>
      <c r="C1306" s="158"/>
      <c r="D1306" s="159"/>
    </row>
    <row r="1307" spans="1:4">
      <c r="A1307" s="161"/>
      <c r="B1307" s="157"/>
      <c r="C1307" s="158"/>
      <c r="D1307" s="159"/>
    </row>
    <row r="1308" spans="1:4">
      <c r="A1308" s="161"/>
      <c r="B1308" s="157"/>
      <c r="C1308" s="158"/>
      <c r="D1308" s="159"/>
    </row>
    <row r="1309" spans="1:4">
      <c r="A1309" s="161"/>
      <c r="B1309" s="157"/>
      <c r="C1309" s="158"/>
      <c r="D1309" s="159"/>
    </row>
    <row r="1310" spans="1:4">
      <c r="A1310" s="158"/>
      <c r="B1310" s="157"/>
      <c r="C1310" s="158"/>
      <c r="D1310" s="159"/>
    </row>
    <row r="1311" spans="1:4">
      <c r="A1311" s="160"/>
      <c r="B1311" s="157"/>
      <c r="C1311" s="158"/>
      <c r="D1311" s="159"/>
    </row>
    <row r="1312" spans="1:4">
      <c r="A1312" s="161"/>
      <c r="B1312" s="157"/>
      <c r="C1312" s="158"/>
      <c r="D1312" s="159"/>
    </row>
    <row r="1313" spans="1:4">
      <c r="A1313" s="161"/>
      <c r="B1313" s="157"/>
      <c r="C1313" s="158"/>
      <c r="D1313" s="159"/>
    </row>
    <row r="1314" spans="1:4">
      <c r="A1314" s="161"/>
      <c r="B1314" s="157"/>
      <c r="C1314" s="158"/>
      <c r="D1314" s="159"/>
    </row>
    <row r="1315" spans="1:4">
      <c r="A1315" s="161"/>
      <c r="B1315" s="157"/>
      <c r="C1315" s="158"/>
      <c r="D1315" s="159"/>
    </row>
    <row r="1316" spans="1:4">
      <c r="A1316" s="158"/>
      <c r="B1316" s="157"/>
      <c r="C1316" s="158"/>
      <c r="D1316" s="159"/>
    </row>
    <row r="1317" spans="1:4">
      <c r="A1317" s="160"/>
      <c r="B1317" s="157"/>
      <c r="C1317" s="158"/>
      <c r="D1317" s="159"/>
    </row>
    <row r="1318" spans="1:4">
      <c r="A1318" s="161"/>
      <c r="B1318" s="157"/>
      <c r="C1318" s="158"/>
      <c r="D1318" s="159"/>
    </row>
    <row r="1319" spans="1:4">
      <c r="A1319" s="161"/>
      <c r="B1319" s="157"/>
      <c r="C1319" s="158"/>
      <c r="D1319" s="159"/>
    </row>
    <row r="1320" spans="1:4">
      <c r="A1320" s="158"/>
      <c r="B1320" s="157"/>
      <c r="C1320" s="158"/>
      <c r="D1320" s="159"/>
    </row>
    <row r="1321" spans="1:4">
      <c r="A1321" s="156"/>
      <c r="B1321" s="157"/>
      <c r="C1321" s="158"/>
      <c r="D1321" s="159"/>
    </row>
    <row r="1322" spans="1:4">
      <c r="A1322" s="160"/>
      <c r="B1322" s="157"/>
      <c r="C1322" s="158"/>
      <c r="D1322" s="159"/>
    </row>
    <row r="1323" spans="1:4">
      <c r="A1323" s="161"/>
      <c r="B1323" s="157"/>
      <c r="C1323" s="158"/>
      <c r="D1323" s="159"/>
    </row>
    <row r="1324" spans="1:4">
      <c r="A1324" s="161"/>
      <c r="B1324" s="157"/>
      <c r="C1324" s="158"/>
      <c r="D1324" s="159"/>
    </row>
    <row r="1325" spans="1:4">
      <c r="A1325" s="161"/>
      <c r="B1325" s="157"/>
      <c r="C1325" s="158"/>
      <c r="D1325" s="159"/>
    </row>
    <row r="1326" spans="1:4">
      <c r="A1326" s="161"/>
      <c r="B1326" s="157"/>
      <c r="C1326" s="158"/>
      <c r="D1326" s="159"/>
    </row>
    <row r="1327" spans="1:4">
      <c r="A1327" s="161"/>
      <c r="B1327" s="157"/>
      <c r="C1327" s="158"/>
      <c r="D1327" s="159"/>
    </row>
    <row r="1328" spans="1:4">
      <c r="A1328" s="161"/>
      <c r="B1328" s="157"/>
      <c r="C1328" s="158"/>
      <c r="D1328" s="159"/>
    </row>
    <row r="1329" spans="1:4">
      <c r="A1329" s="161"/>
      <c r="B1329" s="157"/>
      <c r="C1329" s="158"/>
      <c r="D1329" s="159"/>
    </row>
    <row r="1330" spans="1:4">
      <c r="A1330" s="161"/>
      <c r="B1330" s="157"/>
      <c r="C1330" s="158"/>
      <c r="D1330" s="159"/>
    </row>
    <row r="1331" spans="1:4">
      <c r="A1331" s="161"/>
      <c r="B1331" s="157"/>
      <c r="C1331" s="158"/>
      <c r="D1331" s="159"/>
    </row>
    <row r="1332" spans="1:4">
      <c r="A1332" s="158"/>
      <c r="B1332" s="157"/>
      <c r="C1332" s="158"/>
      <c r="D1332" s="159"/>
    </row>
    <row r="1333" spans="1:4">
      <c r="A1333" s="160"/>
      <c r="B1333" s="157"/>
      <c r="C1333" s="158"/>
      <c r="D1333" s="159"/>
    </row>
    <row r="1334" spans="1:4">
      <c r="A1334" s="161"/>
      <c r="B1334" s="157"/>
      <c r="C1334" s="158"/>
      <c r="D1334" s="159"/>
    </row>
    <row r="1335" spans="1:4">
      <c r="A1335" s="161"/>
      <c r="B1335" s="157"/>
      <c r="C1335" s="158"/>
      <c r="D1335" s="159"/>
    </row>
    <row r="1336" spans="1:4">
      <c r="A1336" s="161"/>
      <c r="B1336" s="157"/>
      <c r="C1336" s="158"/>
      <c r="D1336" s="159"/>
    </row>
    <row r="1337" spans="1:4">
      <c r="A1337" s="161"/>
      <c r="B1337" s="157"/>
      <c r="C1337" s="158"/>
      <c r="D1337" s="159"/>
    </row>
    <row r="1338" spans="1:4">
      <c r="A1338" s="161"/>
      <c r="B1338" s="157"/>
      <c r="C1338" s="158"/>
      <c r="D1338" s="159"/>
    </row>
    <row r="1339" spans="1:4">
      <c r="A1339" s="161"/>
      <c r="B1339" s="157"/>
      <c r="C1339" s="158"/>
      <c r="D1339" s="159"/>
    </row>
    <row r="1340" spans="1:4">
      <c r="A1340" s="158"/>
      <c r="B1340" s="157"/>
      <c r="C1340" s="158"/>
      <c r="D1340" s="159"/>
    </row>
    <row r="1341" spans="1:4">
      <c r="A1341" s="160"/>
      <c r="B1341" s="157"/>
      <c r="C1341" s="158"/>
      <c r="D1341" s="159"/>
    </row>
    <row r="1342" spans="1:4">
      <c r="A1342" s="158"/>
      <c r="B1342" s="157"/>
      <c r="C1342" s="158"/>
      <c r="D1342" s="159"/>
    </row>
    <row r="1343" spans="1:4">
      <c r="A1343" s="160"/>
      <c r="B1343" s="157"/>
      <c r="C1343" s="158"/>
      <c r="D1343" s="159"/>
    </row>
    <row r="1344" spans="1:4">
      <c r="A1344" s="158"/>
      <c r="B1344" s="157"/>
      <c r="C1344" s="158"/>
      <c r="D1344" s="159"/>
    </row>
    <row r="1345" spans="1:4">
      <c r="A1345" s="156"/>
      <c r="B1345" s="157"/>
      <c r="C1345" s="158"/>
      <c r="D1345" s="159"/>
    </row>
    <row r="1346" spans="1:4">
      <c r="A1346" s="160"/>
      <c r="B1346" s="157"/>
      <c r="C1346" s="158"/>
      <c r="D1346" s="159"/>
    </row>
    <row r="1347" spans="1:4">
      <c r="A1347" s="158"/>
      <c r="B1347" s="157"/>
      <c r="C1347" s="158"/>
      <c r="D1347" s="159"/>
    </row>
    <row r="1348" spans="1:4">
      <c r="A1348" s="160"/>
      <c r="B1348" s="157"/>
      <c r="C1348" s="158"/>
      <c r="D1348" s="159"/>
    </row>
    <row r="1349" spans="1:4">
      <c r="A1349" s="161"/>
      <c r="B1349" s="157"/>
      <c r="C1349" s="158"/>
      <c r="D1349" s="159"/>
    </row>
    <row r="1350" spans="1:4">
      <c r="A1350" s="161"/>
      <c r="B1350" s="157"/>
      <c r="C1350" s="158"/>
      <c r="D1350" s="159"/>
    </row>
    <row r="1351" spans="1:4">
      <c r="A1351" s="161"/>
      <c r="B1351" s="157"/>
      <c r="C1351" s="158"/>
      <c r="D1351" s="159"/>
    </row>
    <row r="1352" spans="1:4">
      <c r="A1352" s="158"/>
      <c r="B1352" s="157"/>
      <c r="C1352" s="158"/>
      <c r="D1352" s="159"/>
    </row>
    <row r="1353" spans="1:4">
      <c r="A1353" s="160"/>
      <c r="B1353" s="157"/>
      <c r="C1353" s="158"/>
      <c r="D1353" s="159"/>
    </row>
    <row r="1354" spans="1:4">
      <c r="A1354" s="161"/>
      <c r="B1354" s="157"/>
      <c r="C1354" s="158"/>
      <c r="D1354" s="159"/>
    </row>
    <row r="1355" spans="1:4">
      <c r="A1355" s="161"/>
      <c r="B1355" s="157"/>
      <c r="C1355" s="158"/>
      <c r="D1355" s="159"/>
    </row>
    <row r="1356" spans="1:4">
      <c r="A1356" s="158"/>
      <c r="B1356" s="157"/>
      <c r="C1356" s="158"/>
      <c r="D1356" s="159"/>
    </row>
    <row r="1357" spans="1:4">
      <c r="A1357" s="156"/>
      <c r="B1357" s="157"/>
      <c r="C1357" s="158"/>
      <c r="D1357" s="159"/>
    </row>
    <row r="1358" spans="1:4">
      <c r="A1358" s="160"/>
      <c r="B1358" s="157"/>
      <c r="C1358" s="158"/>
      <c r="D1358" s="159"/>
    </row>
    <row r="1359" spans="1:4">
      <c r="A1359" s="161"/>
      <c r="B1359" s="157"/>
      <c r="C1359" s="158"/>
      <c r="D1359" s="159"/>
    </row>
    <row r="1360" spans="1:4">
      <c r="A1360" s="158"/>
      <c r="B1360" s="157"/>
      <c r="C1360" s="158"/>
      <c r="D1360" s="159"/>
    </row>
    <row r="1361" spans="1:4">
      <c r="A1361" s="156"/>
      <c r="B1361" s="157"/>
      <c r="C1361" s="158"/>
      <c r="D1361" s="159"/>
    </row>
    <row r="1362" spans="1:4">
      <c r="A1362" s="160"/>
      <c r="B1362" s="157"/>
      <c r="C1362" s="158"/>
      <c r="D1362" s="159"/>
    </row>
    <row r="1363" spans="1:4">
      <c r="A1363" s="161"/>
      <c r="B1363" s="157"/>
      <c r="C1363" s="158"/>
      <c r="D1363" s="159"/>
    </row>
    <row r="1364" spans="1:4">
      <c r="A1364" s="158"/>
      <c r="B1364" s="157"/>
      <c r="C1364" s="158"/>
      <c r="D1364" s="159"/>
    </row>
    <row r="1365" spans="1:4">
      <c r="A1365" s="160"/>
      <c r="B1365" s="157"/>
      <c r="C1365" s="158"/>
      <c r="D1365" s="159"/>
    </row>
    <row r="1366" spans="1:4">
      <c r="A1366" s="161"/>
      <c r="B1366" s="157"/>
      <c r="C1366" s="158"/>
      <c r="D1366" s="159"/>
    </row>
    <row r="1367" spans="1:4">
      <c r="A1367" s="158"/>
      <c r="B1367" s="157"/>
      <c r="C1367" s="158"/>
      <c r="D1367" s="159"/>
    </row>
    <row r="1368" spans="1:4">
      <c r="A1368" s="156"/>
      <c r="B1368" s="157"/>
      <c r="C1368" s="158"/>
      <c r="D1368" s="159"/>
    </row>
    <row r="1369" spans="1:4">
      <c r="A1369" s="160"/>
      <c r="B1369" s="157"/>
      <c r="C1369" s="158"/>
      <c r="D1369" s="159"/>
    </row>
    <row r="1370" spans="1:4">
      <c r="A1370" s="161"/>
      <c r="B1370" s="157"/>
      <c r="C1370" s="158"/>
      <c r="D1370" s="159"/>
    </row>
    <row r="1371" spans="1:4">
      <c r="A1371" s="161"/>
      <c r="B1371" s="157"/>
      <c r="C1371" s="158"/>
      <c r="D1371" s="159"/>
    </row>
    <row r="1372" spans="1:4">
      <c r="A1372" s="161"/>
      <c r="B1372" s="157"/>
      <c r="C1372" s="158"/>
      <c r="D1372" s="159"/>
    </row>
    <row r="1373" spans="1:4">
      <c r="A1373" s="161"/>
      <c r="B1373" s="157"/>
      <c r="C1373" s="158"/>
      <c r="D1373" s="159"/>
    </row>
    <row r="1374" spans="1:4">
      <c r="A1374" s="161"/>
      <c r="B1374" s="157"/>
      <c r="C1374" s="158"/>
      <c r="D1374" s="159"/>
    </row>
    <row r="1375" spans="1:4">
      <c r="A1375" s="161"/>
      <c r="B1375" s="157"/>
      <c r="C1375" s="158"/>
      <c r="D1375" s="159"/>
    </row>
    <row r="1376" spans="1:4">
      <c r="A1376" s="161"/>
      <c r="B1376" s="157"/>
      <c r="C1376" s="158"/>
      <c r="D1376" s="159"/>
    </row>
    <row r="1377" spans="1:4">
      <c r="A1377" s="161"/>
      <c r="B1377" s="157"/>
      <c r="C1377" s="158"/>
      <c r="D1377" s="159"/>
    </row>
    <row r="1378" spans="1:4">
      <c r="A1378" s="161"/>
      <c r="B1378" s="157"/>
      <c r="C1378" s="158"/>
      <c r="D1378" s="159"/>
    </row>
    <row r="1379" spans="1:4">
      <c r="A1379" s="161"/>
      <c r="B1379" s="157"/>
      <c r="C1379" s="158"/>
      <c r="D1379" s="159"/>
    </row>
    <row r="1380" spans="1:4">
      <c r="A1380" s="161"/>
      <c r="B1380" s="157"/>
      <c r="C1380" s="158"/>
      <c r="D1380" s="159"/>
    </row>
    <row r="1381" spans="1:4">
      <c r="A1381" s="161"/>
      <c r="B1381" s="157"/>
      <c r="C1381" s="158"/>
      <c r="D1381" s="159"/>
    </row>
    <row r="1382" spans="1:4">
      <c r="A1382" s="161"/>
      <c r="B1382" s="157"/>
      <c r="C1382" s="158"/>
      <c r="D1382" s="159"/>
    </row>
    <row r="1383" spans="1:4">
      <c r="A1383" s="161"/>
      <c r="B1383" s="157"/>
      <c r="C1383" s="158"/>
      <c r="D1383" s="159"/>
    </row>
    <row r="1384" spans="1:4">
      <c r="A1384" s="161"/>
      <c r="B1384" s="157"/>
      <c r="C1384" s="158"/>
      <c r="D1384" s="159"/>
    </row>
    <row r="1385" spans="1:4">
      <c r="A1385" s="161"/>
      <c r="B1385" s="157"/>
      <c r="C1385" s="158"/>
      <c r="D1385" s="159"/>
    </row>
    <row r="1386" spans="1:4">
      <c r="A1386" s="161"/>
      <c r="B1386" s="157"/>
      <c r="C1386" s="158"/>
      <c r="D1386" s="159"/>
    </row>
    <row r="1387" spans="1:4">
      <c r="A1387" s="161"/>
      <c r="B1387" s="157"/>
      <c r="C1387" s="158"/>
      <c r="D1387" s="159"/>
    </row>
    <row r="1388" spans="1:4">
      <c r="A1388" s="161"/>
      <c r="B1388" s="157"/>
      <c r="C1388" s="158"/>
      <c r="D1388" s="159"/>
    </row>
    <row r="1389" spans="1:4">
      <c r="A1389" s="161"/>
      <c r="B1389" s="157"/>
      <c r="C1389" s="158"/>
      <c r="D1389" s="159"/>
    </row>
    <row r="1390" spans="1:4">
      <c r="A1390" s="158"/>
      <c r="B1390" s="157"/>
      <c r="C1390" s="158"/>
      <c r="D1390" s="159"/>
    </row>
    <row r="1391" spans="1:4">
      <c r="A1391" s="160"/>
      <c r="B1391" s="157"/>
      <c r="C1391" s="158"/>
      <c r="D1391" s="159"/>
    </row>
    <row r="1392" spans="1:4">
      <c r="A1392" s="161"/>
      <c r="B1392" s="157"/>
      <c r="C1392" s="158"/>
      <c r="D1392" s="159"/>
    </row>
    <row r="1393" spans="1:4">
      <c r="A1393" s="161"/>
      <c r="B1393" s="157"/>
      <c r="C1393" s="158"/>
      <c r="D1393" s="159"/>
    </row>
    <row r="1394" spans="1:4">
      <c r="A1394" s="161"/>
      <c r="B1394" s="157"/>
      <c r="C1394" s="158"/>
      <c r="D1394" s="159"/>
    </row>
    <row r="1395" spans="1:4">
      <c r="A1395" s="158"/>
      <c r="B1395" s="157"/>
      <c r="C1395" s="158"/>
      <c r="D1395" s="159"/>
    </row>
    <row r="1396" spans="1:4">
      <c r="A1396" s="156"/>
      <c r="B1396" s="157"/>
      <c r="C1396" s="158"/>
      <c r="D1396" s="159"/>
    </row>
    <row r="1397" spans="1:4">
      <c r="A1397" s="160"/>
      <c r="B1397" s="157"/>
      <c r="C1397" s="158"/>
      <c r="D1397" s="159"/>
    </row>
    <row r="1398" spans="1:4">
      <c r="A1398" s="161"/>
      <c r="B1398" s="157"/>
      <c r="C1398" s="158"/>
      <c r="D1398" s="159"/>
    </row>
    <row r="1399" spans="1:4">
      <c r="A1399" s="161"/>
      <c r="B1399" s="157"/>
      <c r="C1399" s="158"/>
      <c r="D1399" s="159"/>
    </row>
    <row r="1400" spans="1:4">
      <c r="A1400" s="161"/>
      <c r="B1400" s="157"/>
      <c r="C1400" s="158"/>
      <c r="D1400" s="159"/>
    </row>
    <row r="1401" spans="1:4">
      <c r="A1401" s="161"/>
      <c r="B1401" s="157"/>
      <c r="C1401" s="158"/>
      <c r="D1401" s="159"/>
    </row>
    <row r="1402" spans="1:4">
      <c r="A1402" s="158"/>
      <c r="B1402" s="157"/>
      <c r="C1402" s="158"/>
      <c r="D1402" s="159"/>
    </row>
    <row r="1403" spans="1:4">
      <c r="A1403" s="160"/>
      <c r="B1403" s="157"/>
      <c r="C1403" s="158"/>
      <c r="D1403" s="159"/>
    </row>
    <row r="1404" spans="1:4">
      <c r="A1404" s="158"/>
      <c r="B1404" s="157"/>
      <c r="C1404" s="158"/>
      <c r="D1404" s="159"/>
    </row>
    <row r="1405" spans="1:4">
      <c r="A1405" s="156"/>
      <c r="B1405" s="157"/>
      <c r="C1405" s="158"/>
      <c r="D1405" s="159"/>
    </row>
    <row r="1406" spans="1:4">
      <c r="A1406" s="160"/>
      <c r="B1406" s="157"/>
      <c r="C1406" s="158"/>
      <c r="D1406" s="159"/>
    </row>
    <row r="1407" spans="1:4">
      <c r="A1407" s="161"/>
      <c r="B1407" s="157"/>
      <c r="C1407" s="158"/>
      <c r="D1407" s="159"/>
    </row>
    <row r="1408" spans="1:4">
      <c r="A1408" s="161"/>
      <c r="B1408" s="157"/>
      <c r="C1408" s="158"/>
      <c r="D1408" s="159"/>
    </row>
    <row r="1409" spans="1:4">
      <c r="A1409" s="161"/>
      <c r="B1409" s="157"/>
      <c r="C1409" s="158"/>
      <c r="D1409" s="159"/>
    </row>
    <row r="1410" spans="1:4">
      <c r="A1410" s="161"/>
      <c r="B1410" s="157"/>
      <c r="C1410" s="158"/>
      <c r="D1410" s="159"/>
    </row>
    <row r="1411" spans="1:4">
      <c r="A1411" s="161"/>
      <c r="B1411" s="157"/>
      <c r="C1411" s="158"/>
      <c r="D1411" s="159"/>
    </row>
    <row r="1412" spans="1:4">
      <c r="A1412" s="161"/>
      <c r="B1412" s="157"/>
      <c r="C1412" s="158"/>
      <c r="D1412" s="159"/>
    </row>
    <row r="1413" spans="1:4">
      <c r="A1413" s="161"/>
      <c r="B1413" s="157"/>
      <c r="C1413" s="158"/>
      <c r="D1413" s="159"/>
    </row>
    <row r="1414" spans="1:4">
      <c r="A1414" s="161"/>
      <c r="B1414" s="157"/>
      <c r="C1414" s="158"/>
      <c r="D1414" s="159"/>
    </row>
    <row r="1415" spans="1:4">
      <c r="A1415" s="161"/>
      <c r="B1415" s="157"/>
      <c r="C1415" s="158"/>
      <c r="D1415" s="159"/>
    </row>
    <row r="1416" spans="1:4">
      <c r="A1416" s="158"/>
      <c r="B1416" s="157"/>
      <c r="C1416" s="158"/>
      <c r="D1416" s="159"/>
    </row>
    <row r="1417" spans="1:4">
      <c r="A1417" s="156"/>
      <c r="B1417" s="157"/>
      <c r="C1417" s="158"/>
      <c r="D1417" s="159"/>
    </row>
    <row r="1418" spans="1:4">
      <c r="A1418" s="160"/>
      <c r="B1418" s="157"/>
      <c r="C1418" s="158"/>
      <c r="D1418" s="159"/>
    </row>
    <row r="1419" spans="1:4">
      <c r="A1419" s="158"/>
      <c r="B1419" s="157"/>
      <c r="C1419" s="158"/>
      <c r="D1419" s="159"/>
    </row>
    <row r="1420" spans="1:4">
      <c r="A1420" s="156"/>
      <c r="B1420" s="157"/>
      <c r="C1420" s="158"/>
      <c r="D1420" s="159"/>
    </row>
    <row r="1421" spans="1:4">
      <c r="A1421" s="160"/>
      <c r="B1421" s="157"/>
      <c r="C1421" s="158"/>
      <c r="D1421" s="159"/>
    </row>
    <row r="1422" spans="1:4">
      <c r="A1422" s="161"/>
      <c r="B1422" s="157"/>
      <c r="C1422" s="158"/>
      <c r="D1422" s="159"/>
    </row>
    <row r="1423" spans="1:4">
      <c r="A1423" s="161"/>
      <c r="B1423" s="157"/>
      <c r="C1423" s="158"/>
      <c r="D1423" s="159"/>
    </row>
    <row r="1424" spans="1:4">
      <c r="A1424" s="161"/>
      <c r="B1424" s="157"/>
      <c r="C1424" s="158"/>
      <c r="D1424" s="159"/>
    </row>
    <row r="1425" spans="1:4">
      <c r="A1425" s="161"/>
      <c r="B1425" s="157"/>
      <c r="C1425" s="158"/>
      <c r="D1425" s="159"/>
    </row>
    <row r="1426" spans="1:4">
      <c r="A1426" s="161"/>
      <c r="B1426" s="157"/>
      <c r="C1426" s="158"/>
      <c r="D1426" s="159"/>
    </row>
    <row r="1427" spans="1:4">
      <c r="A1427" s="161"/>
      <c r="B1427" s="157"/>
      <c r="C1427" s="158"/>
      <c r="D1427" s="159"/>
    </row>
    <row r="1428" spans="1:4">
      <c r="A1428" s="161"/>
      <c r="B1428" s="157"/>
      <c r="C1428" s="158"/>
      <c r="D1428" s="159"/>
    </row>
    <row r="1429" spans="1:4">
      <c r="A1429" s="161"/>
      <c r="B1429" s="157"/>
      <c r="C1429" s="158"/>
      <c r="D1429" s="159"/>
    </row>
    <row r="1430" spans="1:4">
      <c r="A1430" s="161"/>
      <c r="B1430" s="157"/>
      <c r="C1430" s="158"/>
      <c r="D1430" s="159"/>
    </row>
    <row r="1431" spans="1:4">
      <c r="A1431" s="161"/>
      <c r="B1431" s="157"/>
      <c r="C1431" s="158"/>
      <c r="D1431" s="159"/>
    </row>
    <row r="1432" spans="1:4">
      <c r="A1432" s="158"/>
      <c r="B1432" s="157"/>
      <c r="C1432" s="158"/>
      <c r="D1432" s="159"/>
    </row>
    <row r="1433" spans="1:4">
      <c r="A1433" s="156"/>
      <c r="B1433" s="157"/>
      <c r="C1433" s="158"/>
      <c r="D1433" s="159"/>
    </row>
    <row r="1434" spans="1:4">
      <c r="A1434" s="156"/>
      <c r="B1434" s="157"/>
      <c r="C1434" s="158"/>
      <c r="D1434" s="159"/>
    </row>
    <row r="1435" spans="1:4">
      <c r="A1435" s="156"/>
      <c r="B1435" s="157"/>
      <c r="C1435" s="158"/>
      <c r="D1435" s="159"/>
    </row>
    <row r="1436" spans="1:4">
      <c r="A1436" s="160"/>
      <c r="B1436" s="157"/>
      <c r="C1436" s="158"/>
      <c r="D1436" s="159"/>
    </row>
    <row r="1437" spans="1:4">
      <c r="A1437" s="161"/>
      <c r="B1437" s="157"/>
      <c r="C1437" s="158"/>
      <c r="D1437" s="159"/>
    </row>
    <row r="1438" spans="1:4">
      <c r="A1438" s="161"/>
      <c r="B1438" s="157"/>
      <c r="C1438" s="158"/>
      <c r="D1438" s="159"/>
    </row>
    <row r="1439" spans="1:4">
      <c r="A1439" s="161"/>
      <c r="B1439" s="157"/>
      <c r="C1439" s="158"/>
      <c r="D1439" s="159"/>
    </row>
    <row r="1440" spans="1:4">
      <c r="A1440" s="161"/>
      <c r="B1440" s="157"/>
      <c r="C1440" s="158"/>
      <c r="D1440" s="159"/>
    </row>
    <row r="1441" spans="1:4">
      <c r="A1441" s="161"/>
      <c r="B1441" s="157"/>
      <c r="C1441" s="158"/>
      <c r="D1441" s="159"/>
    </row>
    <row r="1442" spans="1:4">
      <c r="A1442" s="161"/>
      <c r="B1442" s="157"/>
      <c r="C1442" s="158"/>
      <c r="D1442" s="159"/>
    </row>
    <row r="1443" spans="1:4">
      <c r="A1443" s="161"/>
      <c r="B1443" s="157"/>
      <c r="C1443" s="158"/>
      <c r="D1443" s="159"/>
    </row>
    <row r="1444" spans="1:4">
      <c r="A1444" s="161"/>
      <c r="B1444" s="157"/>
      <c r="C1444" s="158"/>
      <c r="D1444" s="159"/>
    </row>
    <row r="1445" spans="1:4">
      <c r="A1445" s="161"/>
      <c r="B1445" s="157"/>
      <c r="C1445" s="158"/>
      <c r="D1445" s="159"/>
    </row>
    <row r="1446" spans="1:4">
      <c r="A1446" s="161"/>
      <c r="B1446" s="157"/>
      <c r="C1446" s="158"/>
      <c r="D1446" s="159"/>
    </row>
    <row r="1447" spans="1:4">
      <c r="A1447" s="161"/>
      <c r="B1447" s="157"/>
      <c r="C1447" s="158"/>
      <c r="D1447" s="159"/>
    </row>
    <row r="1448" spans="1:4">
      <c r="A1448" s="161"/>
      <c r="B1448" s="157"/>
      <c r="C1448" s="158"/>
      <c r="D1448" s="159"/>
    </row>
    <row r="1449" spans="1:4">
      <c r="A1449" s="161"/>
      <c r="B1449" s="157"/>
      <c r="C1449" s="158"/>
      <c r="D1449" s="159"/>
    </row>
    <row r="1450" spans="1:4">
      <c r="A1450" s="161"/>
      <c r="B1450" s="157"/>
      <c r="C1450" s="158"/>
      <c r="D1450" s="159"/>
    </row>
    <row r="1451" spans="1:4">
      <c r="A1451" s="161"/>
      <c r="B1451" s="157"/>
      <c r="C1451" s="158"/>
      <c r="D1451" s="159"/>
    </row>
    <row r="1452" spans="1:4">
      <c r="A1452" s="161"/>
      <c r="B1452" s="157"/>
      <c r="C1452" s="158"/>
      <c r="D1452" s="159"/>
    </row>
    <row r="1453" spans="1:4">
      <c r="A1453" s="161"/>
      <c r="B1453" s="157"/>
      <c r="C1453" s="158"/>
      <c r="D1453" s="159"/>
    </row>
    <row r="1454" spans="1:4">
      <c r="A1454" s="161"/>
      <c r="B1454" s="157"/>
      <c r="C1454" s="158"/>
      <c r="D1454" s="159"/>
    </row>
    <row r="1455" spans="1:4">
      <c r="A1455" s="161"/>
      <c r="B1455" s="157"/>
      <c r="C1455" s="158"/>
      <c r="D1455" s="159"/>
    </row>
    <row r="1456" spans="1:4">
      <c r="A1456" s="161"/>
      <c r="B1456" s="157"/>
      <c r="C1456" s="158"/>
      <c r="D1456" s="159"/>
    </row>
    <row r="1457" spans="1:4">
      <c r="A1457" s="161"/>
      <c r="B1457" s="157"/>
      <c r="C1457" s="158"/>
      <c r="D1457" s="159"/>
    </row>
    <row r="1458" spans="1:4">
      <c r="A1458" s="161"/>
      <c r="B1458" s="157"/>
      <c r="C1458" s="158"/>
      <c r="D1458" s="159"/>
    </row>
    <row r="1459" spans="1:4">
      <c r="A1459" s="161"/>
      <c r="B1459" s="157"/>
      <c r="C1459" s="158"/>
      <c r="D1459" s="159"/>
    </row>
    <row r="1460" spans="1:4">
      <c r="A1460" s="161"/>
      <c r="B1460" s="157"/>
      <c r="C1460" s="158"/>
      <c r="D1460" s="159"/>
    </row>
    <row r="1461" spans="1:4">
      <c r="A1461" s="161"/>
      <c r="B1461" s="157"/>
      <c r="C1461" s="158"/>
      <c r="D1461" s="159"/>
    </row>
    <row r="1462" spans="1:4">
      <c r="A1462" s="161"/>
      <c r="B1462" s="157"/>
      <c r="C1462" s="158"/>
      <c r="D1462" s="159"/>
    </row>
    <row r="1463" spans="1:4">
      <c r="A1463" s="161"/>
      <c r="B1463" s="157"/>
      <c r="C1463" s="158"/>
      <c r="D1463" s="159"/>
    </row>
    <row r="1464" spans="1:4">
      <c r="A1464" s="161"/>
      <c r="B1464" s="157"/>
      <c r="C1464" s="158"/>
      <c r="D1464" s="159"/>
    </row>
    <row r="1465" spans="1:4">
      <c r="A1465" s="161"/>
      <c r="B1465" s="157"/>
      <c r="C1465" s="158"/>
      <c r="D1465" s="159"/>
    </row>
    <row r="1466" spans="1:4">
      <c r="A1466" s="161"/>
      <c r="B1466" s="157"/>
      <c r="C1466" s="158"/>
      <c r="D1466" s="159"/>
    </row>
    <row r="1467" spans="1:4">
      <c r="A1467" s="161"/>
      <c r="B1467" s="157"/>
      <c r="C1467" s="158"/>
      <c r="D1467" s="159"/>
    </row>
    <row r="1468" spans="1:4">
      <c r="A1468" s="161"/>
      <c r="B1468" s="157"/>
      <c r="C1468" s="158"/>
      <c r="D1468" s="159"/>
    </row>
    <row r="1469" spans="1:4">
      <c r="A1469" s="161"/>
      <c r="B1469" s="157"/>
      <c r="C1469" s="158"/>
      <c r="D1469" s="159"/>
    </row>
    <row r="1470" spans="1:4">
      <c r="A1470" s="161"/>
      <c r="B1470" s="157"/>
      <c r="C1470" s="158"/>
      <c r="D1470" s="159"/>
    </row>
    <row r="1471" spans="1:4">
      <c r="A1471" s="161"/>
      <c r="B1471" s="157"/>
      <c r="C1471" s="158"/>
      <c r="D1471" s="159"/>
    </row>
    <row r="1472" spans="1:4">
      <c r="A1472" s="161"/>
      <c r="B1472" s="157"/>
      <c r="C1472" s="158"/>
      <c r="D1472" s="159"/>
    </row>
    <row r="1473" spans="1:4">
      <c r="A1473" s="161"/>
      <c r="B1473" s="157"/>
      <c r="C1473" s="158"/>
      <c r="D1473" s="159"/>
    </row>
    <row r="1474" spans="1:4">
      <c r="A1474" s="161"/>
      <c r="B1474" s="157"/>
      <c r="C1474" s="158"/>
      <c r="D1474" s="159"/>
    </row>
    <row r="1475" spans="1:4">
      <c r="A1475" s="161"/>
      <c r="B1475" s="157"/>
      <c r="C1475" s="158"/>
      <c r="D1475" s="159"/>
    </row>
    <row r="1476" spans="1:4">
      <c r="A1476" s="161"/>
      <c r="B1476" s="157"/>
      <c r="C1476" s="158"/>
      <c r="D1476" s="159"/>
    </row>
    <row r="1477" spans="1:4">
      <c r="A1477" s="161"/>
      <c r="B1477" s="157"/>
      <c r="C1477" s="158"/>
      <c r="D1477" s="159"/>
    </row>
    <row r="1478" spans="1:4">
      <c r="A1478" s="161"/>
      <c r="B1478" s="157"/>
      <c r="C1478" s="158"/>
      <c r="D1478" s="159"/>
    </row>
    <row r="1479" spans="1:4">
      <c r="A1479" s="161"/>
      <c r="B1479" s="157"/>
      <c r="C1479" s="158"/>
      <c r="D1479" s="159"/>
    </row>
    <row r="1480" spans="1:4">
      <c r="A1480" s="161"/>
      <c r="B1480" s="157"/>
      <c r="C1480" s="158"/>
      <c r="D1480" s="159"/>
    </row>
    <row r="1481" spans="1:4">
      <c r="A1481" s="161"/>
      <c r="B1481" s="157"/>
      <c r="C1481" s="158"/>
      <c r="D1481" s="159"/>
    </row>
    <row r="1482" spans="1:4">
      <c r="A1482" s="161"/>
      <c r="B1482" s="157"/>
      <c r="C1482" s="158"/>
      <c r="D1482" s="159"/>
    </row>
    <row r="1483" spans="1:4">
      <c r="A1483" s="161"/>
      <c r="B1483" s="157"/>
      <c r="C1483" s="158"/>
      <c r="D1483" s="159"/>
    </row>
    <row r="1484" spans="1:4">
      <c r="A1484" s="161"/>
      <c r="B1484" s="157"/>
      <c r="C1484" s="158"/>
      <c r="D1484" s="159"/>
    </row>
    <row r="1485" spans="1:4">
      <c r="A1485" s="161"/>
      <c r="B1485" s="157"/>
      <c r="C1485" s="158"/>
      <c r="D1485" s="159"/>
    </row>
    <row r="1486" spans="1:4">
      <c r="A1486" s="161"/>
      <c r="B1486" s="157"/>
      <c r="C1486" s="158"/>
      <c r="D1486" s="159"/>
    </row>
    <row r="1487" spans="1:4">
      <c r="A1487" s="161"/>
      <c r="B1487" s="157"/>
      <c r="C1487" s="158"/>
      <c r="D1487" s="159"/>
    </row>
    <row r="1488" spans="1:4">
      <c r="A1488" s="161"/>
      <c r="B1488" s="157"/>
      <c r="C1488" s="158"/>
      <c r="D1488" s="159"/>
    </row>
    <row r="1489" spans="1:4">
      <c r="A1489" s="161"/>
      <c r="B1489" s="157"/>
      <c r="C1489" s="158"/>
      <c r="D1489" s="159"/>
    </row>
    <row r="1490" spans="1:4">
      <c r="A1490" s="161"/>
      <c r="B1490" s="157"/>
      <c r="C1490" s="158"/>
      <c r="D1490" s="159"/>
    </row>
    <row r="1491" spans="1:4">
      <c r="A1491" s="161"/>
      <c r="B1491" s="157"/>
      <c r="C1491" s="158"/>
      <c r="D1491" s="159"/>
    </row>
    <row r="1492" spans="1:4">
      <c r="A1492" s="161"/>
      <c r="B1492" s="157"/>
      <c r="C1492" s="158"/>
      <c r="D1492" s="159"/>
    </row>
    <row r="1493" spans="1:4">
      <c r="A1493" s="161"/>
      <c r="B1493" s="157"/>
      <c r="C1493" s="158"/>
      <c r="D1493" s="159"/>
    </row>
    <row r="1494" spans="1:4">
      <c r="A1494" s="161"/>
      <c r="B1494" s="157"/>
      <c r="C1494" s="158"/>
      <c r="D1494" s="159"/>
    </row>
    <row r="1495" spans="1:4">
      <c r="A1495" s="161"/>
      <c r="B1495" s="157"/>
      <c r="C1495" s="158"/>
      <c r="D1495" s="159"/>
    </row>
    <row r="1496" spans="1:4">
      <c r="A1496" s="161"/>
      <c r="B1496" s="157"/>
      <c r="C1496" s="158"/>
      <c r="D1496" s="159"/>
    </row>
    <row r="1497" spans="1:4">
      <c r="A1497" s="161"/>
      <c r="B1497" s="157"/>
      <c r="C1497" s="158"/>
      <c r="D1497" s="159"/>
    </row>
    <row r="1498" spans="1:4">
      <c r="A1498" s="158"/>
      <c r="B1498" s="157"/>
      <c r="C1498" s="158"/>
      <c r="D1498" s="159"/>
    </row>
    <row r="1499" spans="1:4">
      <c r="A1499" s="160"/>
      <c r="B1499" s="157"/>
      <c r="C1499" s="158"/>
      <c r="D1499" s="159"/>
    </row>
    <row r="1500" spans="1:4">
      <c r="A1500" s="161"/>
      <c r="B1500" s="157"/>
      <c r="C1500" s="158"/>
      <c r="D1500" s="159"/>
    </row>
    <row r="1501" spans="1:4">
      <c r="A1501" s="161"/>
      <c r="B1501" s="157"/>
      <c r="C1501" s="158"/>
      <c r="D1501" s="159"/>
    </row>
    <row r="1502" spans="1:4">
      <c r="A1502" s="158"/>
      <c r="B1502" s="157"/>
      <c r="C1502" s="158"/>
      <c r="D1502" s="159"/>
    </row>
    <row r="1503" spans="1:4">
      <c r="A1503" s="160"/>
      <c r="B1503" s="157"/>
      <c r="C1503" s="158"/>
      <c r="D1503" s="159"/>
    </row>
    <row r="1504" spans="1:4">
      <c r="A1504" s="158"/>
      <c r="B1504" s="157"/>
      <c r="C1504" s="158"/>
      <c r="D1504" s="159"/>
    </row>
    <row r="1505" spans="1:4">
      <c r="A1505" s="156"/>
      <c r="B1505" s="157"/>
      <c r="C1505" s="158"/>
      <c r="D1505" s="159"/>
    </row>
    <row r="1506" spans="1:4">
      <c r="A1506" s="160"/>
      <c r="B1506" s="157"/>
      <c r="C1506" s="158"/>
      <c r="D1506" s="159"/>
    </row>
    <row r="1507" spans="1:4">
      <c r="A1507" s="161"/>
      <c r="B1507" s="157"/>
      <c r="C1507" s="158"/>
      <c r="D1507" s="159"/>
    </row>
    <row r="1508" spans="1:4">
      <c r="A1508" s="158"/>
      <c r="B1508" s="157"/>
      <c r="C1508" s="158"/>
      <c r="D1508" s="159"/>
    </row>
    <row r="1509" spans="1:4">
      <c r="A1509" s="156"/>
      <c r="B1509" s="157"/>
      <c r="C1509" s="158"/>
      <c r="D1509" s="159"/>
    </row>
    <row r="1510" spans="1:4">
      <c r="A1510" s="160"/>
      <c r="B1510" s="157"/>
      <c r="C1510" s="158"/>
      <c r="D1510" s="159"/>
    </row>
    <row r="1511" spans="1:4">
      <c r="A1511" s="161"/>
      <c r="B1511" s="157"/>
      <c r="C1511" s="158"/>
      <c r="D1511" s="159"/>
    </row>
    <row r="1512" spans="1:4">
      <c r="A1512" s="161"/>
      <c r="B1512" s="157"/>
      <c r="C1512" s="158"/>
      <c r="D1512" s="159"/>
    </row>
    <row r="1513" spans="1:4">
      <c r="A1513" s="161"/>
      <c r="B1513" s="157"/>
      <c r="C1513" s="158"/>
      <c r="D1513" s="159"/>
    </row>
    <row r="1514" spans="1:4">
      <c r="A1514" s="161"/>
      <c r="B1514" s="157"/>
      <c r="C1514" s="158"/>
      <c r="D1514" s="159"/>
    </row>
    <row r="1515" spans="1:4">
      <c r="A1515" s="161"/>
      <c r="B1515" s="157"/>
      <c r="C1515" s="158"/>
      <c r="D1515" s="159"/>
    </row>
    <row r="1516" spans="1:4">
      <c r="A1516" s="161"/>
      <c r="B1516" s="157"/>
      <c r="C1516" s="158"/>
      <c r="D1516" s="159"/>
    </row>
    <row r="1517" spans="1:4">
      <c r="A1517" s="161"/>
      <c r="B1517" s="157"/>
      <c r="C1517" s="158"/>
      <c r="D1517" s="159"/>
    </row>
    <row r="1518" spans="1:4">
      <c r="A1518" s="161"/>
      <c r="B1518" s="157"/>
      <c r="C1518" s="158"/>
      <c r="D1518" s="159"/>
    </row>
    <row r="1519" spans="1:4">
      <c r="A1519" s="161"/>
      <c r="B1519" s="157"/>
      <c r="C1519" s="158"/>
      <c r="D1519" s="159"/>
    </row>
    <row r="1520" spans="1:4">
      <c r="A1520" s="161"/>
      <c r="B1520" s="157"/>
      <c r="C1520" s="158"/>
      <c r="D1520" s="159"/>
    </row>
    <row r="1521" spans="1:4">
      <c r="A1521" s="161"/>
      <c r="B1521" s="157"/>
      <c r="C1521" s="158"/>
      <c r="D1521" s="159"/>
    </row>
    <row r="1522" spans="1:4">
      <c r="A1522" s="161"/>
      <c r="B1522" s="157"/>
      <c r="C1522" s="158"/>
      <c r="D1522" s="159"/>
    </row>
    <row r="1523" spans="1:4">
      <c r="A1523" s="161"/>
      <c r="B1523" s="157"/>
      <c r="C1523" s="158"/>
      <c r="D1523" s="159"/>
    </row>
    <row r="1524" spans="1:4">
      <c r="A1524" s="161"/>
      <c r="B1524" s="157"/>
      <c r="C1524" s="158"/>
      <c r="D1524" s="159"/>
    </row>
    <row r="1525" spans="1:4">
      <c r="A1525" s="161"/>
      <c r="B1525" s="157"/>
      <c r="C1525" s="158"/>
      <c r="D1525" s="159"/>
    </row>
    <row r="1526" spans="1:4">
      <c r="A1526" s="161"/>
      <c r="B1526" s="157"/>
      <c r="C1526" s="158"/>
      <c r="D1526" s="159"/>
    </row>
    <row r="1527" spans="1:4">
      <c r="A1527" s="161"/>
      <c r="B1527" s="157"/>
      <c r="C1527" s="158"/>
      <c r="D1527" s="159"/>
    </row>
    <row r="1528" spans="1:4">
      <c r="A1528" s="161"/>
      <c r="B1528" s="157"/>
      <c r="C1528" s="158"/>
      <c r="D1528" s="159"/>
    </row>
    <row r="1529" spans="1:4">
      <c r="A1529" s="161"/>
      <c r="B1529" s="157"/>
      <c r="C1529" s="158"/>
      <c r="D1529" s="159"/>
    </row>
    <row r="1530" spans="1:4">
      <c r="A1530" s="161"/>
      <c r="B1530" s="157"/>
      <c r="C1530" s="158"/>
      <c r="D1530" s="159"/>
    </row>
    <row r="1531" spans="1:4">
      <c r="A1531" s="161"/>
      <c r="B1531" s="157"/>
      <c r="C1531" s="158"/>
      <c r="D1531" s="159"/>
    </row>
    <row r="1532" spans="1:4">
      <c r="A1532" s="161"/>
      <c r="B1532" s="157"/>
      <c r="C1532" s="158"/>
      <c r="D1532" s="159"/>
    </row>
    <row r="1533" spans="1:4">
      <c r="A1533" s="161"/>
      <c r="B1533" s="157"/>
      <c r="C1533" s="158"/>
      <c r="D1533" s="159"/>
    </row>
    <row r="1534" spans="1:4">
      <c r="A1534" s="161"/>
      <c r="B1534" s="157"/>
      <c r="C1534" s="158"/>
      <c r="D1534" s="159"/>
    </row>
    <row r="1535" spans="1:4">
      <c r="A1535" s="161"/>
      <c r="B1535" s="157"/>
      <c r="C1535" s="158"/>
      <c r="D1535" s="159"/>
    </row>
    <row r="1536" spans="1:4">
      <c r="A1536" s="161"/>
      <c r="B1536" s="157"/>
      <c r="C1536" s="158"/>
      <c r="D1536" s="159"/>
    </row>
    <row r="1537" spans="1:4">
      <c r="A1537" s="161"/>
      <c r="B1537" s="157"/>
      <c r="C1537" s="158"/>
      <c r="D1537" s="159"/>
    </row>
    <row r="1538" spans="1:4">
      <c r="A1538" s="161"/>
      <c r="B1538" s="157"/>
      <c r="C1538" s="158"/>
      <c r="D1538" s="159"/>
    </row>
    <row r="1539" spans="1:4">
      <c r="A1539" s="161"/>
      <c r="B1539" s="157"/>
      <c r="C1539" s="158"/>
      <c r="D1539" s="159"/>
    </row>
    <row r="1540" spans="1:4">
      <c r="A1540" s="161"/>
      <c r="B1540" s="157"/>
      <c r="C1540" s="158"/>
      <c r="D1540" s="159"/>
    </row>
    <row r="1541" spans="1:4">
      <c r="A1541" s="161"/>
      <c r="B1541" s="157"/>
      <c r="C1541" s="158"/>
      <c r="D1541" s="159"/>
    </row>
    <row r="1542" spans="1:4">
      <c r="A1542" s="161"/>
      <c r="B1542" s="157"/>
      <c r="C1542" s="158"/>
      <c r="D1542" s="159"/>
    </row>
    <row r="1543" spans="1:4">
      <c r="A1543" s="161"/>
      <c r="B1543" s="157"/>
      <c r="C1543" s="158"/>
      <c r="D1543" s="159"/>
    </row>
    <row r="1544" spans="1:4">
      <c r="A1544" s="161"/>
      <c r="B1544" s="157"/>
      <c r="C1544" s="158"/>
      <c r="D1544" s="159"/>
    </row>
    <row r="1545" spans="1:4">
      <c r="A1545" s="158"/>
      <c r="B1545" s="157"/>
      <c r="C1545" s="158"/>
      <c r="D1545" s="159"/>
    </row>
    <row r="1546" spans="1:4">
      <c r="A1546" s="156"/>
      <c r="B1546" s="157"/>
      <c r="C1546" s="158"/>
      <c r="D1546" s="159"/>
    </row>
    <row r="1547" spans="1:4">
      <c r="A1547" s="160"/>
      <c r="B1547" s="157"/>
      <c r="C1547" s="158"/>
      <c r="D1547" s="159"/>
    </row>
    <row r="1548" spans="1:4">
      <c r="A1548" s="161"/>
      <c r="B1548" s="157"/>
      <c r="C1548" s="158"/>
      <c r="D1548" s="159"/>
    </row>
    <row r="1549" spans="1:4">
      <c r="A1549" s="161"/>
      <c r="B1549" s="157"/>
      <c r="C1549" s="158"/>
      <c r="D1549" s="159"/>
    </row>
    <row r="1550" spans="1:4">
      <c r="A1550" s="161"/>
      <c r="B1550" s="157"/>
      <c r="C1550" s="158"/>
      <c r="D1550" s="159"/>
    </row>
    <row r="1551" spans="1:4">
      <c r="A1551" s="161"/>
      <c r="B1551" s="157"/>
      <c r="C1551" s="158"/>
      <c r="D1551" s="159"/>
    </row>
    <row r="1552" spans="1:4">
      <c r="A1552" s="161"/>
      <c r="B1552" s="157"/>
      <c r="C1552" s="158"/>
      <c r="D1552" s="159"/>
    </row>
    <row r="1553" spans="1:4">
      <c r="A1553" s="161"/>
      <c r="B1553" s="157"/>
      <c r="C1553" s="158"/>
      <c r="D1553" s="159"/>
    </row>
    <row r="1554" spans="1:4">
      <c r="A1554" s="161"/>
      <c r="B1554" s="157"/>
      <c r="C1554" s="158"/>
      <c r="D1554" s="159"/>
    </row>
    <row r="1555" spans="1:4">
      <c r="A1555" s="161"/>
      <c r="B1555" s="157"/>
      <c r="C1555" s="158"/>
      <c r="D1555" s="159"/>
    </row>
    <row r="1556" spans="1:4">
      <c r="A1556" s="161"/>
      <c r="B1556" s="157"/>
      <c r="C1556" s="158"/>
      <c r="D1556" s="159"/>
    </row>
    <row r="1557" spans="1:4">
      <c r="A1557" s="161"/>
      <c r="B1557" s="157"/>
      <c r="C1557" s="158"/>
      <c r="D1557" s="159"/>
    </row>
    <row r="1558" spans="1:4">
      <c r="A1558" s="161"/>
      <c r="B1558" s="157"/>
      <c r="C1558" s="158"/>
      <c r="D1558" s="159"/>
    </row>
    <row r="1559" spans="1:4">
      <c r="A1559" s="161"/>
      <c r="B1559" s="157"/>
      <c r="C1559" s="158"/>
      <c r="D1559" s="159"/>
    </row>
    <row r="1560" spans="1:4">
      <c r="A1560" s="161"/>
      <c r="B1560" s="157"/>
      <c r="C1560" s="158"/>
      <c r="D1560" s="159"/>
    </row>
    <row r="1561" spans="1:4">
      <c r="A1561" s="161"/>
      <c r="B1561" s="157"/>
      <c r="C1561" s="158"/>
      <c r="D1561" s="159"/>
    </row>
    <row r="1562" spans="1:4">
      <c r="A1562" s="161"/>
      <c r="B1562" s="157"/>
      <c r="C1562" s="158"/>
      <c r="D1562" s="159"/>
    </row>
    <row r="1563" spans="1:4">
      <c r="A1563" s="161"/>
      <c r="B1563" s="157"/>
      <c r="C1563" s="158"/>
      <c r="D1563" s="159"/>
    </row>
    <row r="1564" spans="1:4">
      <c r="A1564" s="161"/>
      <c r="B1564" s="157"/>
      <c r="C1564" s="158"/>
      <c r="D1564" s="159"/>
    </row>
    <row r="1565" spans="1:4">
      <c r="A1565" s="161"/>
      <c r="B1565" s="157"/>
      <c r="C1565" s="158"/>
      <c r="D1565" s="159"/>
    </row>
    <row r="1566" spans="1:4">
      <c r="A1566" s="161"/>
      <c r="B1566" s="157"/>
      <c r="C1566" s="158"/>
      <c r="D1566" s="159"/>
    </row>
    <row r="1567" spans="1:4">
      <c r="A1567" s="161"/>
      <c r="B1567" s="157"/>
      <c r="C1567" s="158"/>
      <c r="D1567" s="159"/>
    </row>
    <row r="1568" spans="1:4">
      <c r="A1568" s="161"/>
      <c r="B1568" s="157"/>
      <c r="C1568" s="158"/>
      <c r="D1568" s="159"/>
    </row>
    <row r="1569" spans="1:4">
      <c r="A1569" s="161"/>
      <c r="B1569" s="157"/>
      <c r="C1569" s="158"/>
      <c r="D1569" s="159"/>
    </row>
    <row r="1570" spans="1:4">
      <c r="A1570" s="161"/>
      <c r="B1570" s="157"/>
      <c r="C1570" s="158"/>
      <c r="D1570" s="159"/>
    </row>
    <row r="1571" spans="1:4">
      <c r="A1571" s="161"/>
      <c r="B1571" s="157"/>
      <c r="C1571" s="158"/>
      <c r="D1571" s="159"/>
    </row>
    <row r="1572" spans="1:4">
      <c r="A1572" s="161"/>
      <c r="B1572" s="157"/>
      <c r="C1572" s="158"/>
      <c r="D1572" s="159"/>
    </row>
    <row r="1573" spans="1:4">
      <c r="A1573" s="161"/>
      <c r="B1573" s="157"/>
      <c r="C1573" s="158"/>
      <c r="D1573" s="159"/>
    </row>
    <row r="1574" spans="1:4">
      <c r="A1574" s="161"/>
      <c r="B1574" s="157"/>
      <c r="C1574" s="158"/>
      <c r="D1574" s="159"/>
    </row>
    <row r="1575" spans="1:4">
      <c r="A1575" s="161"/>
      <c r="B1575" s="157"/>
      <c r="C1575" s="158"/>
      <c r="D1575" s="159"/>
    </row>
    <row r="1576" spans="1:4">
      <c r="A1576" s="161"/>
      <c r="B1576" s="157"/>
      <c r="C1576" s="158"/>
      <c r="D1576" s="159"/>
    </row>
    <row r="1577" spans="1:4">
      <c r="A1577" s="161"/>
      <c r="B1577" s="157"/>
      <c r="C1577" s="158"/>
      <c r="D1577" s="159"/>
    </row>
    <row r="1578" spans="1:4">
      <c r="A1578" s="161"/>
      <c r="B1578" s="157"/>
      <c r="C1578" s="158"/>
      <c r="D1578" s="159"/>
    </row>
    <row r="1579" spans="1:4">
      <c r="A1579" s="161"/>
      <c r="B1579" s="157"/>
      <c r="C1579" s="158"/>
      <c r="D1579" s="159"/>
    </row>
    <row r="1580" spans="1:4">
      <c r="A1580" s="161"/>
      <c r="B1580" s="157"/>
      <c r="C1580" s="158"/>
      <c r="D1580" s="159"/>
    </row>
    <row r="1581" spans="1:4">
      <c r="A1581" s="161"/>
      <c r="B1581" s="157"/>
      <c r="C1581" s="158"/>
      <c r="D1581" s="159"/>
    </row>
    <row r="1582" spans="1:4">
      <c r="A1582" s="161"/>
      <c r="B1582" s="157"/>
      <c r="C1582" s="158"/>
      <c r="D1582" s="159"/>
    </row>
    <row r="1583" spans="1:4">
      <c r="A1583" s="161"/>
      <c r="B1583" s="157"/>
      <c r="C1583" s="158"/>
      <c r="D1583" s="159"/>
    </row>
    <row r="1584" spans="1:4">
      <c r="A1584" s="161"/>
      <c r="B1584" s="157"/>
      <c r="C1584" s="158"/>
      <c r="D1584" s="159"/>
    </row>
    <row r="1585" spans="1:4">
      <c r="A1585" s="161"/>
      <c r="B1585" s="157"/>
      <c r="C1585" s="158"/>
      <c r="D1585" s="159"/>
    </row>
    <row r="1586" spans="1:4">
      <c r="A1586" s="161"/>
      <c r="B1586" s="157"/>
      <c r="C1586" s="158"/>
      <c r="D1586" s="159"/>
    </row>
    <row r="1587" spans="1:4">
      <c r="A1587" s="161"/>
      <c r="B1587" s="157"/>
      <c r="C1587" s="158"/>
      <c r="D1587" s="159"/>
    </row>
    <row r="1588" spans="1:4">
      <c r="A1588" s="161"/>
      <c r="B1588" s="157"/>
      <c r="C1588" s="158"/>
      <c r="D1588" s="159"/>
    </row>
    <row r="1589" spans="1:4">
      <c r="A1589" s="161"/>
      <c r="B1589" s="157"/>
      <c r="C1589" s="158"/>
      <c r="D1589" s="159"/>
    </row>
    <row r="1590" spans="1:4">
      <c r="A1590" s="161"/>
      <c r="B1590" s="157"/>
      <c r="C1590" s="158"/>
      <c r="D1590" s="159"/>
    </row>
    <row r="1591" spans="1:4">
      <c r="A1591" s="161"/>
      <c r="B1591" s="157"/>
      <c r="C1591" s="158"/>
      <c r="D1591" s="159"/>
    </row>
    <row r="1592" spans="1:4">
      <c r="A1592" s="161"/>
      <c r="B1592" s="157"/>
      <c r="C1592" s="158"/>
      <c r="D1592" s="159"/>
    </row>
    <row r="1593" spans="1:4">
      <c r="A1593" s="161"/>
      <c r="B1593" s="157"/>
      <c r="C1593" s="158"/>
      <c r="D1593" s="159"/>
    </row>
    <row r="1594" spans="1:4">
      <c r="A1594" s="161"/>
      <c r="B1594" s="157"/>
      <c r="C1594" s="158"/>
      <c r="D1594" s="159"/>
    </row>
    <row r="1595" spans="1:4">
      <c r="A1595" s="161"/>
      <c r="B1595" s="157"/>
      <c r="C1595" s="158"/>
      <c r="D1595" s="159"/>
    </row>
    <row r="1596" spans="1:4">
      <c r="A1596" s="161"/>
      <c r="B1596" s="157"/>
      <c r="C1596" s="158"/>
      <c r="D1596" s="159"/>
    </row>
    <row r="1597" spans="1:4">
      <c r="A1597" s="161"/>
      <c r="B1597" s="157"/>
      <c r="C1597" s="158"/>
      <c r="D1597" s="159"/>
    </row>
    <row r="1598" spans="1:4">
      <c r="A1598" s="161"/>
      <c r="B1598" s="157"/>
      <c r="C1598" s="158"/>
      <c r="D1598" s="159"/>
    </row>
    <row r="1599" spans="1:4">
      <c r="A1599" s="161"/>
      <c r="B1599" s="157"/>
      <c r="C1599" s="158"/>
      <c r="D1599" s="159"/>
    </row>
    <row r="1600" spans="1:4">
      <c r="A1600" s="161"/>
      <c r="B1600" s="157"/>
      <c r="C1600" s="158"/>
      <c r="D1600" s="159"/>
    </row>
    <row r="1601" spans="1:4">
      <c r="A1601" s="161"/>
      <c r="B1601" s="157"/>
      <c r="C1601" s="158"/>
      <c r="D1601" s="159"/>
    </row>
    <row r="1602" spans="1:4">
      <c r="A1602" s="158"/>
      <c r="B1602" s="157"/>
      <c r="C1602" s="158"/>
      <c r="D1602" s="159"/>
    </row>
    <row r="1603" spans="1:4">
      <c r="A1603" s="156"/>
      <c r="B1603" s="157"/>
      <c r="C1603" s="158"/>
      <c r="D1603" s="159"/>
    </row>
    <row r="1604" spans="1:4">
      <c r="A1604" s="160"/>
      <c r="B1604" s="157"/>
      <c r="C1604" s="158"/>
      <c r="D1604" s="159"/>
    </row>
    <row r="1605" spans="1:4">
      <c r="A1605" s="161"/>
      <c r="B1605" s="157"/>
      <c r="C1605" s="158"/>
      <c r="D1605" s="159"/>
    </row>
    <row r="1606" spans="1:4">
      <c r="A1606" s="161"/>
      <c r="B1606" s="157"/>
      <c r="C1606" s="158"/>
      <c r="D1606" s="159"/>
    </row>
    <row r="1607" spans="1:4">
      <c r="A1607" s="161"/>
      <c r="B1607" s="157"/>
      <c r="C1607" s="158"/>
      <c r="D1607" s="159"/>
    </row>
    <row r="1608" spans="1:4">
      <c r="A1608" s="161"/>
      <c r="B1608" s="157"/>
      <c r="C1608" s="158"/>
      <c r="D1608" s="159"/>
    </row>
    <row r="1609" spans="1:4">
      <c r="A1609" s="161"/>
      <c r="B1609" s="157"/>
      <c r="C1609" s="158"/>
      <c r="D1609" s="159"/>
    </row>
    <row r="1610" spans="1:4">
      <c r="A1610" s="161"/>
      <c r="B1610" s="157"/>
      <c r="C1610" s="158"/>
      <c r="D1610" s="159"/>
    </row>
    <row r="1611" spans="1:4">
      <c r="A1611" s="161"/>
      <c r="B1611" s="157"/>
      <c r="C1611" s="158"/>
      <c r="D1611" s="159"/>
    </row>
    <row r="1612" spans="1:4">
      <c r="A1612" s="161"/>
      <c r="B1612" s="157"/>
      <c r="C1612" s="158"/>
      <c r="D1612" s="159"/>
    </row>
    <row r="1613" spans="1:4">
      <c r="A1613" s="161"/>
      <c r="B1613" s="157"/>
      <c r="C1613" s="158"/>
      <c r="D1613" s="159"/>
    </row>
    <row r="1614" spans="1:4">
      <c r="A1614" s="161"/>
      <c r="B1614" s="157"/>
      <c r="C1614" s="158"/>
      <c r="D1614" s="159"/>
    </row>
    <row r="1615" spans="1:4">
      <c r="A1615" s="161"/>
      <c r="B1615" s="157"/>
      <c r="C1615" s="158"/>
      <c r="D1615" s="159"/>
    </row>
    <row r="1616" spans="1:4">
      <c r="A1616" s="161"/>
      <c r="B1616" s="157"/>
      <c r="C1616" s="158"/>
      <c r="D1616" s="159"/>
    </row>
    <row r="1617" spans="1:4">
      <c r="A1617" s="161"/>
      <c r="B1617" s="157"/>
      <c r="C1617" s="158"/>
      <c r="D1617" s="159"/>
    </row>
    <row r="1618" spans="1:4">
      <c r="A1618" s="161"/>
      <c r="B1618" s="157"/>
      <c r="C1618" s="158"/>
      <c r="D1618" s="159"/>
    </row>
    <row r="1619" spans="1:4">
      <c r="A1619" s="161"/>
      <c r="B1619" s="157"/>
      <c r="C1619" s="158"/>
      <c r="D1619" s="159"/>
    </row>
    <row r="1620" spans="1:4">
      <c r="A1620" s="161"/>
      <c r="B1620" s="157"/>
      <c r="C1620" s="158"/>
      <c r="D1620" s="159"/>
    </row>
    <row r="1621" spans="1:4">
      <c r="A1621" s="158"/>
      <c r="B1621" s="157"/>
      <c r="C1621" s="158"/>
      <c r="D1621" s="159"/>
    </row>
    <row r="1622" spans="1:4">
      <c r="A1622" s="156"/>
      <c r="B1622" s="157"/>
      <c r="C1622" s="158"/>
      <c r="D1622" s="159"/>
    </row>
    <row r="1623" spans="1:4">
      <c r="A1623" s="160"/>
      <c r="B1623" s="157"/>
      <c r="C1623" s="158"/>
      <c r="D1623" s="159"/>
    </row>
    <row r="1624" spans="1:4">
      <c r="A1624" s="161"/>
      <c r="B1624" s="157"/>
      <c r="C1624" s="158"/>
      <c r="D1624" s="159"/>
    </row>
    <row r="1625" spans="1:4">
      <c r="A1625" s="161"/>
      <c r="B1625" s="157"/>
      <c r="C1625" s="158"/>
      <c r="D1625" s="159"/>
    </row>
    <row r="1626" spans="1:4">
      <c r="A1626" s="161"/>
      <c r="B1626" s="157"/>
      <c r="C1626" s="158"/>
      <c r="D1626" s="159"/>
    </row>
    <row r="1627" spans="1:4">
      <c r="A1627" s="161"/>
      <c r="B1627" s="157"/>
      <c r="C1627" s="158"/>
      <c r="D1627" s="159"/>
    </row>
    <row r="1628" spans="1:4">
      <c r="A1628" s="161"/>
      <c r="B1628" s="157"/>
      <c r="C1628" s="158"/>
      <c r="D1628" s="159"/>
    </row>
    <row r="1629" spans="1:4">
      <c r="A1629" s="161"/>
      <c r="B1629" s="157"/>
      <c r="C1629" s="158"/>
      <c r="D1629" s="159"/>
    </row>
    <row r="1630" spans="1:4">
      <c r="A1630" s="161"/>
      <c r="B1630" s="157"/>
      <c r="C1630" s="158"/>
      <c r="D1630" s="159"/>
    </row>
    <row r="1631" spans="1:4">
      <c r="A1631" s="161"/>
      <c r="B1631" s="157"/>
      <c r="C1631" s="158"/>
      <c r="D1631" s="159"/>
    </row>
    <row r="1632" spans="1:4">
      <c r="A1632" s="161"/>
      <c r="B1632" s="157"/>
      <c r="C1632" s="158"/>
      <c r="D1632" s="159"/>
    </row>
    <row r="1633" spans="1:4">
      <c r="A1633" s="158"/>
      <c r="B1633" s="157"/>
      <c r="C1633" s="158"/>
      <c r="D1633" s="159"/>
    </row>
    <row r="1634" spans="1:4">
      <c r="A1634" s="156"/>
      <c r="B1634" s="157"/>
      <c r="C1634" s="158"/>
      <c r="D1634" s="159"/>
    </row>
    <row r="1635" spans="1:4">
      <c r="A1635" s="160"/>
      <c r="B1635" s="157"/>
      <c r="C1635" s="158"/>
      <c r="D1635" s="159"/>
    </row>
    <row r="1636" spans="1:4">
      <c r="A1636" s="161"/>
      <c r="B1636" s="157"/>
      <c r="C1636" s="158"/>
      <c r="D1636" s="159"/>
    </row>
    <row r="1637" spans="1:4">
      <c r="A1637" s="161"/>
      <c r="B1637" s="157"/>
      <c r="C1637" s="158"/>
      <c r="D1637" s="159"/>
    </row>
    <row r="1638" spans="1:4">
      <c r="A1638" s="158"/>
      <c r="B1638" s="157"/>
      <c r="C1638" s="158"/>
      <c r="D1638" s="159"/>
    </row>
    <row r="1639" spans="1:4">
      <c r="A1639" s="160"/>
      <c r="B1639" s="157"/>
      <c r="C1639" s="158"/>
      <c r="D1639" s="159"/>
    </row>
    <row r="1640" spans="1:4">
      <c r="A1640" s="161"/>
      <c r="B1640" s="157"/>
      <c r="C1640" s="158"/>
      <c r="D1640" s="159"/>
    </row>
    <row r="1641" spans="1:4">
      <c r="A1641" s="161"/>
      <c r="B1641" s="157"/>
      <c r="C1641" s="158"/>
      <c r="D1641" s="159"/>
    </row>
    <row r="1642" spans="1:4">
      <c r="A1642" s="161"/>
      <c r="B1642" s="157"/>
      <c r="C1642" s="158"/>
      <c r="D1642" s="159"/>
    </row>
    <row r="1643" spans="1:4">
      <c r="A1643" s="161"/>
      <c r="B1643" s="157"/>
      <c r="C1643" s="158"/>
      <c r="D1643" s="159"/>
    </row>
    <row r="1644" spans="1:4">
      <c r="A1644" s="161"/>
      <c r="B1644" s="157"/>
      <c r="C1644" s="158"/>
      <c r="D1644" s="159"/>
    </row>
    <row r="1645" spans="1:4">
      <c r="A1645" s="161"/>
      <c r="B1645" s="157"/>
      <c r="C1645" s="158"/>
      <c r="D1645" s="159"/>
    </row>
    <row r="1646" spans="1:4">
      <c r="A1646" s="161"/>
      <c r="B1646" s="157"/>
      <c r="C1646" s="158"/>
      <c r="D1646" s="159"/>
    </row>
    <row r="1647" spans="1:4">
      <c r="A1647" s="161"/>
      <c r="B1647" s="157"/>
      <c r="C1647" s="158"/>
      <c r="D1647" s="159"/>
    </row>
    <row r="1648" spans="1:4">
      <c r="A1648" s="161"/>
      <c r="B1648" s="157"/>
      <c r="C1648" s="158"/>
      <c r="D1648" s="159"/>
    </row>
    <row r="1649" spans="1:4">
      <c r="A1649" s="161"/>
      <c r="B1649" s="157"/>
      <c r="C1649" s="158"/>
      <c r="D1649" s="159"/>
    </row>
    <row r="1650" spans="1:4">
      <c r="A1650" s="161"/>
      <c r="B1650" s="157"/>
      <c r="C1650" s="158"/>
      <c r="D1650" s="159"/>
    </row>
    <row r="1651" spans="1:4">
      <c r="A1651" s="161"/>
      <c r="B1651" s="157"/>
      <c r="C1651" s="158"/>
      <c r="D1651" s="159"/>
    </row>
    <row r="1652" spans="1:4">
      <c r="A1652" s="161"/>
      <c r="B1652" s="157"/>
      <c r="C1652" s="158"/>
      <c r="D1652" s="159"/>
    </row>
    <row r="1653" spans="1:4">
      <c r="A1653" s="161"/>
      <c r="B1653" s="157"/>
      <c r="C1653" s="158"/>
      <c r="D1653" s="159"/>
    </row>
    <row r="1654" spans="1:4">
      <c r="A1654" s="161"/>
      <c r="B1654" s="157"/>
      <c r="C1654" s="158"/>
      <c r="D1654" s="159"/>
    </row>
    <row r="1655" spans="1:4">
      <c r="A1655" s="161"/>
      <c r="B1655" s="157"/>
      <c r="C1655" s="158"/>
      <c r="D1655" s="159"/>
    </row>
    <row r="1656" spans="1:4">
      <c r="A1656" s="161"/>
      <c r="B1656" s="157"/>
      <c r="C1656" s="158"/>
      <c r="D1656" s="159"/>
    </row>
    <row r="1657" spans="1:4">
      <c r="A1657" s="161"/>
      <c r="B1657" s="157"/>
      <c r="C1657" s="158"/>
      <c r="D1657" s="159"/>
    </row>
    <row r="1658" spans="1:4">
      <c r="A1658" s="161"/>
      <c r="B1658" s="157"/>
      <c r="C1658" s="158"/>
      <c r="D1658" s="159"/>
    </row>
    <row r="1659" spans="1:4">
      <c r="A1659" s="161"/>
      <c r="B1659" s="157"/>
      <c r="C1659" s="158"/>
      <c r="D1659" s="159"/>
    </row>
    <row r="1660" spans="1:4">
      <c r="A1660" s="161"/>
      <c r="B1660" s="157"/>
      <c r="C1660" s="158"/>
      <c r="D1660" s="159"/>
    </row>
    <row r="1661" spans="1:4">
      <c r="A1661" s="161"/>
      <c r="B1661" s="157"/>
      <c r="C1661" s="158"/>
      <c r="D1661" s="159"/>
    </row>
    <row r="1662" spans="1:4">
      <c r="A1662" s="161"/>
      <c r="B1662" s="157"/>
      <c r="C1662" s="158"/>
      <c r="D1662" s="159"/>
    </row>
    <row r="1663" spans="1:4">
      <c r="A1663" s="161"/>
      <c r="B1663" s="157"/>
      <c r="C1663" s="158"/>
      <c r="D1663" s="159"/>
    </row>
    <row r="1664" spans="1:4">
      <c r="A1664" s="161"/>
      <c r="B1664" s="157"/>
      <c r="C1664" s="158"/>
      <c r="D1664" s="159"/>
    </row>
    <row r="1665" spans="1:4">
      <c r="A1665" s="161"/>
      <c r="B1665" s="157"/>
      <c r="C1665" s="158"/>
      <c r="D1665" s="159"/>
    </row>
    <row r="1666" spans="1:4">
      <c r="A1666" s="161"/>
      <c r="B1666" s="157"/>
      <c r="C1666" s="158"/>
      <c r="D1666" s="159"/>
    </row>
    <row r="1667" spans="1:4">
      <c r="A1667" s="161"/>
      <c r="B1667" s="157"/>
      <c r="C1667" s="158"/>
      <c r="D1667" s="159"/>
    </row>
    <row r="1668" spans="1:4">
      <c r="A1668" s="161"/>
      <c r="B1668" s="157"/>
      <c r="C1668" s="158"/>
      <c r="D1668" s="159"/>
    </row>
    <row r="1669" spans="1:4">
      <c r="A1669" s="161"/>
      <c r="B1669" s="157"/>
      <c r="C1669" s="158"/>
      <c r="D1669" s="159"/>
    </row>
    <row r="1670" spans="1:4">
      <c r="A1670" s="161"/>
      <c r="B1670" s="157"/>
      <c r="C1670" s="158"/>
      <c r="D1670" s="159"/>
    </row>
    <row r="1671" spans="1:4">
      <c r="A1671" s="161"/>
      <c r="B1671" s="157"/>
      <c r="C1671" s="158"/>
      <c r="D1671" s="159"/>
    </row>
    <row r="1672" spans="1:4">
      <c r="A1672" s="161"/>
      <c r="B1672" s="157"/>
      <c r="C1672" s="158"/>
      <c r="D1672" s="159"/>
    </row>
    <row r="1673" spans="1:4">
      <c r="A1673" s="161"/>
      <c r="B1673" s="157"/>
      <c r="C1673" s="158"/>
      <c r="D1673" s="159"/>
    </row>
    <row r="1674" spans="1:4">
      <c r="A1674" s="161"/>
      <c r="B1674" s="157"/>
      <c r="C1674" s="158"/>
      <c r="D1674" s="159"/>
    </row>
    <row r="1675" spans="1:4">
      <c r="A1675" s="161"/>
      <c r="B1675" s="157"/>
      <c r="C1675" s="158"/>
      <c r="D1675" s="159"/>
    </row>
    <row r="1676" spans="1:4">
      <c r="A1676" s="161"/>
      <c r="B1676" s="157"/>
      <c r="C1676" s="158"/>
      <c r="D1676" s="159"/>
    </row>
    <row r="1677" spans="1:4">
      <c r="A1677" s="158"/>
      <c r="B1677" s="157"/>
      <c r="C1677" s="158"/>
      <c r="D1677" s="159"/>
    </row>
    <row r="1678" spans="1:4">
      <c r="A1678" s="160"/>
      <c r="B1678" s="157"/>
      <c r="C1678" s="158"/>
      <c r="D1678" s="159"/>
    </row>
    <row r="1679" spans="1:4">
      <c r="A1679" s="161"/>
      <c r="B1679" s="157"/>
      <c r="C1679" s="158"/>
      <c r="D1679" s="159"/>
    </row>
    <row r="1680" spans="1:4">
      <c r="A1680" s="161"/>
      <c r="B1680" s="157"/>
      <c r="C1680" s="158"/>
      <c r="D1680" s="159"/>
    </row>
    <row r="1681" spans="1:4">
      <c r="A1681" s="161"/>
      <c r="B1681" s="157"/>
      <c r="C1681" s="158"/>
      <c r="D1681" s="159"/>
    </row>
    <row r="1682" spans="1:4">
      <c r="A1682" s="161"/>
      <c r="B1682" s="157"/>
      <c r="C1682" s="158"/>
      <c r="D1682" s="159"/>
    </row>
    <row r="1683" spans="1:4">
      <c r="A1683" s="161"/>
      <c r="B1683" s="157"/>
      <c r="C1683" s="158"/>
      <c r="D1683" s="159"/>
    </row>
    <row r="1684" spans="1:4">
      <c r="A1684" s="161"/>
      <c r="B1684" s="157"/>
      <c r="C1684" s="158"/>
      <c r="D1684" s="159"/>
    </row>
    <row r="1685" spans="1:4">
      <c r="A1685" s="161"/>
      <c r="B1685" s="157"/>
      <c r="C1685" s="158"/>
      <c r="D1685" s="159"/>
    </row>
    <row r="1686" spans="1:4">
      <c r="A1686" s="161"/>
      <c r="B1686" s="157"/>
      <c r="C1686" s="158"/>
      <c r="D1686" s="159"/>
    </row>
    <row r="1687" spans="1:4">
      <c r="A1687" s="161"/>
      <c r="B1687" s="157"/>
      <c r="C1687" s="158"/>
      <c r="D1687" s="159"/>
    </row>
    <row r="1688" spans="1:4">
      <c r="A1688" s="161"/>
      <c r="B1688" s="157"/>
      <c r="C1688" s="158"/>
      <c r="D1688" s="159"/>
    </row>
    <row r="1689" spans="1:4">
      <c r="A1689" s="161"/>
      <c r="B1689" s="157"/>
      <c r="C1689" s="158"/>
      <c r="D1689" s="159"/>
    </row>
    <row r="1690" spans="1:4">
      <c r="A1690" s="161"/>
      <c r="B1690" s="157"/>
      <c r="C1690" s="158"/>
      <c r="D1690" s="159"/>
    </row>
    <row r="1691" spans="1:4">
      <c r="A1691" s="161"/>
      <c r="B1691" s="157"/>
      <c r="C1691" s="158"/>
      <c r="D1691" s="159"/>
    </row>
    <row r="1692" spans="1:4">
      <c r="A1692" s="161"/>
      <c r="B1692" s="157"/>
      <c r="C1692" s="158"/>
      <c r="D1692" s="159"/>
    </row>
    <row r="1693" spans="1:4">
      <c r="A1693" s="161"/>
      <c r="B1693" s="157"/>
      <c r="C1693" s="158"/>
      <c r="D1693" s="159"/>
    </row>
    <row r="1694" spans="1:4">
      <c r="A1694" s="158"/>
      <c r="B1694" s="157"/>
      <c r="C1694" s="158"/>
      <c r="D1694" s="159"/>
    </row>
    <row r="1695" spans="1:4">
      <c r="A1695" s="156"/>
      <c r="B1695" s="157"/>
      <c r="C1695" s="158"/>
      <c r="D1695" s="159"/>
    </row>
    <row r="1696" spans="1:4">
      <c r="A1696" s="160"/>
      <c r="B1696" s="157"/>
      <c r="C1696" s="158"/>
      <c r="D1696" s="159"/>
    </row>
    <row r="1697" spans="1:4">
      <c r="A1697" s="161"/>
      <c r="B1697" s="157"/>
      <c r="C1697" s="158"/>
      <c r="D1697" s="159"/>
    </row>
    <row r="1698" spans="1:4">
      <c r="A1698" s="161"/>
      <c r="B1698" s="157"/>
      <c r="C1698" s="158"/>
      <c r="D1698" s="159"/>
    </row>
    <row r="1699" spans="1:4">
      <c r="A1699" s="161"/>
      <c r="B1699" s="157"/>
      <c r="C1699" s="158"/>
      <c r="D1699" s="159"/>
    </row>
    <row r="1700" spans="1:4">
      <c r="A1700" s="161"/>
      <c r="B1700" s="157"/>
      <c r="C1700" s="158"/>
      <c r="D1700" s="159"/>
    </row>
    <row r="1701" spans="1:4">
      <c r="A1701" s="161"/>
      <c r="B1701" s="157"/>
      <c r="C1701" s="158"/>
      <c r="D1701" s="159"/>
    </row>
    <row r="1702" spans="1:4">
      <c r="A1702" s="161"/>
      <c r="B1702" s="157"/>
      <c r="C1702" s="158"/>
      <c r="D1702" s="159"/>
    </row>
    <row r="1703" spans="1:4">
      <c r="A1703" s="161"/>
      <c r="B1703" s="157"/>
      <c r="C1703" s="158"/>
      <c r="D1703" s="159"/>
    </row>
    <row r="1704" spans="1:4">
      <c r="A1704" s="158"/>
      <c r="B1704" s="157"/>
      <c r="C1704" s="158"/>
      <c r="D1704" s="159"/>
    </row>
    <row r="1705" spans="1:4">
      <c r="A1705" s="156"/>
      <c r="B1705" s="157"/>
      <c r="C1705" s="158"/>
      <c r="D1705" s="159"/>
    </row>
    <row r="1706" spans="1:4">
      <c r="A1706" s="160"/>
      <c r="B1706" s="157"/>
      <c r="C1706" s="158"/>
      <c r="D1706" s="159"/>
    </row>
    <row r="1707" spans="1:4">
      <c r="A1707" s="161"/>
      <c r="B1707" s="157"/>
      <c r="C1707" s="158"/>
      <c r="D1707" s="159"/>
    </row>
    <row r="1708" spans="1:4">
      <c r="A1708" s="161"/>
      <c r="B1708" s="157"/>
      <c r="C1708" s="158"/>
      <c r="D1708" s="159"/>
    </row>
    <row r="1709" spans="1:4">
      <c r="A1709" s="161"/>
      <c r="B1709" s="157"/>
      <c r="C1709" s="158"/>
      <c r="D1709" s="159"/>
    </row>
    <row r="1710" spans="1:4">
      <c r="A1710" s="161"/>
      <c r="B1710" s="157"/>
      <c r="C1710" s="158"/>
      <c r="D1710" s="159"/>
    </row>
    <row r="1711" spans="1:4">
      <c r="A1711" s="161"/>
      <c r="B1711" s="157"/>
      <c r="C1711" s="158"/>
      <c r="D1711" s="159"/>
    </row>
    <row r="1712" spans="1:4">
      <c r="A1712" s="161"/>
      <c r="B1712" s="157"/>
      <c r="C1712" s="158"/>
      <c r="D1712" s="159"/>
    </row>
    <row r="1713" spans="1:4">
      <c r="A1713" s="161"/>
      <c r="B1713" s="157"/>
      <c r="C1713" s="158"/>
      <c r="D1713" s="159"/>
    </row>
    <row r="1714" spans="1:4">
      <c r="A1714" s="161"/>
      <c r="B1714" s="157"/>
      <c r="C1714" s="158"/>
      <c r="D1714" s="159"/>
    </row>
    <row r="1715" spans="1:4">
      <c r="A1715" s="161"/>
      <c r="B1715" s="157"/>
      <c r="C1715" s="158"/>
      <c r="D1715" s="159"/>
    </row>
    <row r="1716" spans="1:4">
      <c r="A1716" s="161"/>
      <c r="B1716" s="157"/>
      <c r="C1716" s="158"/>
      <c r="D1716" s="159"/>
    </row>
    <row r="1717" spans="1:4">
      <c r="A1717" s="161"/>
      <c r="B1717" s="157"/>
      <c r="C1717" s="158"/>
      <c r="D1717" s="159"/>
    </row>
    <row r="1718" spans="1:4">
      <c r="A1718" s="161"/>
      <c r="B1718" s="157"/>
      <c r="C1718" s="158"/>
      <c r="D1718" s="159"/>
    </row>
    <row r="1719" spans="1:4">
      <c r="A1719" s="161"/>
      <c r="B1719" s="157"/>
      <c r="C1719" s="158"/>
      <c r="D1719" s="159"/>
    </row>
    <row r="1720" spans="1:4">
      <c r="A1720" s="161"/>
      <c r="B1720" s="157"/>
      <c r="C1720" s="158"/>
      <c r="D1720" s="159"/>
    </row>
    <row r="1721" spans="1:4">
      <c r="A1721" s="161"/>
      <c r="B1721" s="157"/>
      <c r="C1721" s="158"/>
      <c r="D1721" s="159"/>
    </row>
    <row r="1722" spans="1:4">
      <c r="A1722" s="161"/>
      <c r="B1722" s="157"/>
      <c r="C1722" s="158"/>
      <c r="D1722" s="159"/>
    </row>
    <row r="1723" spans="1:4">
      <c r="A1723" s="161"/>
      <c r="B1723" s="157"/>
      <c r="C1723" s="158"/>
      <c r="D1723" s="159"/>
    </row>
    <row r="1724" spans="1:4">
      <c r="A1724" s="158"/>
      <c r="B1724" s="157"/>
      <c r="C1724" s="158"/>
      <c r="D1724" s="159"/>
    </row>
    <row r="1725" spans="1:4">
      <c r="A1725" s="160"/>
      <c r="B1725" s="157"/>
      <c r="C1725" s="158"/>
      <c r="D1725" s="159"/>
    </row>
    <row r="1726" spans="1:4">
      <c r="A1726" s="161"/>
      <c r="B1726" s="157"/>
      <c r="C1726" s="158"/>
      <c r="D1726" s="159"/>
    </row>
    <row r="1727" spans="1:4">
      <c r="A1727" s="161"/>
      <c r="B1727" s="157"/>
      <c r="C1727" s="158"/>
      <c r="D1727" s="159"/>
    </row>
    <row r="1728" spans="1:4">
      <c r="A1728" s="161"/>
      <c r="B1728" s="157"/>
      <c r="C1728" s="158"/>
      <c r="D1728" s="159"/>
    </row>
    <row r="1729" spans="1:4">
      <c r="A1729" s="161"/>
      <c r="B1729" s="157"/>
      <c r="C1729" s="158"/>
      <c r="D1729" s="159"/>
    </row>
    <row r="1730" spans="1:4">
      <c r="A1730" s="161"/>
      <c r="B1730" s="157"/>
      <c r="C1730" s="158"/>
      <c r="D1730" s="159"/>
    </row>
    <row r="1731" spans="1:4">
      <c r="A1731" s="161"/>
      <c r="B1731" s="157"/>
      <c r="C1731" s="158"/>
      <c r="D1731" s="159"/>
    </row>
    <row r="1732" spans="1:4">
      <c r="A1732" s="158"/>
      <c r="B1732" s="157"/>
      <c r="C1732" s="158"/>
      <c r="D1732" s="159"/>
    </row>
    <row r="1733" spans="1:4">
      <c r="A1733" s="160"/>
      <c r="B1733" s="157"/>
      <c r="C1733" s="158"/>
      <c r="D1733" s="159"/>
    </row>
    <row r="1734" spans="1:4">
      <c r="A1734" s="158"/>
      <c r="B1734" s="157"/>
      <c r="C1734" s="158"/>
      <c r="D1734" s="159"/>
    </row>
    <row r="1735" spans="1:4">
      <c r="A1735" s="156"/>
      <c r="B1735" s="157"/>
      <c r="C1735" s="158"/>
      <c r="D1735" s="159"/>
    </row>
    <row r="1736" spans="1:4">
      <c r="A1736" s="160"/>
      <c r="B1736" s="157"/>
      <c r="C1736" s="158"/>
      <c r="D1736" s="159"/>
    </row>
    <row r="1737" spans="1:4">
      <c r="A1737" s="161"/>
      <c r="B1737" s="157"/>
      <c r="C1737" s="158"/>
      <c r="D1737" s="159"/>
    </row>
    <row r="1738" spans="1:4">
      <c r="A1738" s="161"/>
      <c r="B1738" s="157"/>
      <c r="C1738" s="158"/>
      <c r="D1738" s="159"/>
    </row>
    <row r="1739" spans="1:4">
      <c r="A1739" s="158"/>
      <c r="B1739" s="157"/>
      <c r="C1739" s="158"/>
      <c r="D1739" s="159"/>
    </row>
    <row r="1740" spans="1:4">
      <c r="A1740" s="156"/>
      <c r="B1740" s="157"/>
      <c r="C1740" s="158"/>
      <c r="D1740" s="159"/>
    </row>
    <row r="1741" spans="1:4">
      <c r="A1741" s="160"/>
      <c r="B1741" s="157"/>
      <c r="C1741" s="158"/>
      <c r="D1741" s="159"/>
    </row>
    <row r="1742" spans="1:4">
      <c r="A1742" s="158"/>
      <c r="B1742" s="157"/>
      <c r="C1742" s="158"/>
      <c r="D1742" s="159"/>
    </row>
    <row r="1743" spans="1:4">
      <c r="A1743" s="160"/>
      <c r="B1743" s="157"/>
      <c r="C1743" s="158"/>
      <c r="D1743" s="159"/>
    </row>
    <row r="1744" spans="1:4">
      <c r="A1744" s="161"/>
      <c r="B1744" s="157"/>
      <c r="C1744" s="158"/>
      <c r="D1744" s="159"/>
    </row>
    <row r="1745" spans="1:4">
      <c r="A1745" s="161"/>
      <c r="B1745" s="157"/>
      <c r="C1745" s="158"/>
      <c r="D1745" s="159"/>
    </row>
    <row r="1746" spans="1:4">
      <c r="A1746" s="161"/>
      <c r="B1746" s="157"/>
      <c r="C1746" s="158"/>
      <c r="D1746" s="159"/>
    </row>
    <row r="1747" spans="1:4">
      <c r="A1747" s="161"/>
      <c r="B1747" s="157"/>
      <c r="C1747" s="158"/>
      <c r="D1747" s="159"/>
    </row>
    <row r="1748" spans="1:4">
      <c r="A1748" s="158"/>
      <c r="B1748" s="157"/>
      <c r="C1748" s="158"/>
      <c r="D1748" s="159"/>
    </row>
    <row r="1749" spans="1:4">
      <c r="A1749" s="160"/>
      <c r="B1749" s="157"/>
      <c r="C1749" s="158"/>
      <c r="D1749" s="159"/>
    </row>
    <row r="1750" spans="1:4">
      <c r="A1750" s="161"/>
      <c r="B1750" s="157"/>
      <c r="C1750" s="158"/>
      <c r="D1750" s="159"/>
    </row>
    <row r="1751" spans="1:4">
      <c r="A1751" s="161"/>
      <c r="B1751" s="157"/>
      <c r="C1751" s="158"/>
      <c r="D1751" s="159"/>
    </row>
    <row r="1752" spans="1:4">
      <c r="A1752" s="161"/>
      <c r="B1752" s="157"/>
      <c r="C1752" s="158"/>
      <c r="D1752" s="159"/>
    </row>
    <row r="1753" spans="1:4">
      <c r="A1753" s="161"/>
      <c r="B1753" s="157"/>
      <c r="C1753" s="158"/>
      <c r="D1753" s="159"/>
    </row>
    <row r="1754" spans="1:4">
      <c r="A1754" s="161"/>
      <c r="B1754" s="157"/>
      <c r="C1754" s="158"/>
      <c r="D1754" s="159"/>
    </row>
    <row r="1755" spans="1:4">
      <c r="A1755" s="161"/>
      <c r="B1755" s="157"/>
      <c r="C1755" s="158"/>
      <c r="D1755" s="159"/>
    </row>
    <row r="1756" spans="1:4">
      <c r="A1756" s="158"/>
      <c r="B1756" s="157"/>
      <c r="C1756" s="158"/>
      <c r="D1756" s="159"/>
    </row>
    <row r="1757" spans="1:4">
      <c r="A1757" s="156"/>
      <c r="B1757" s="157"/>
      <c r="C1757" s="158"/>
      <c r="D1757" s="159"/>
    </row>
    <row r="1758" spans="1:4">
      <c r="A1758" s="156"/>
      <c r="B1758" s="157"/>
      <c r="C1758" s="158"/>
      <c r="D1758" s="159"/>
    </row>
    <row r="1759" spans="1:4">
      <c r="A1759" s="156"/>
      <c r="B1759" s="157"/>
      <c r="C1759" s="158"/>
      <c r="D1759" s="159"/>
    </row>
    <row r="1760" spans="1:4">
      <c r="A1760" s="160"/>
      <c r="B1760" s="157"/>
      <c r="C1760" s="158"/>
      <c r="D1760" s="159"/>
    </row>
    <row r="1761" spans="1:4">
      <c r="A1761" s="161"/>
      <c r="B1761" s="157"/>
      <c r="C1761" s="158"/>
      <c r="D1761" s="159"/>
    </row>
    <row r="1762" spans="1:4">
      <c r="A1762" s="161"/>
      <c r="B1762" s="157"/>
      <c r="C1762" s="158"/>
      <c r="D1762" s="159"/>
    </row>
    <row r="1763" spans="1:4">
      <c r="A1763" s="161"/>
      <c r="B1763" s="157"/>
      <c r="C1763" s="158"/>
      <c r="D1763" s="159"/>
    </row>
    <row r="1764" spans="1:4">
      <c r="A1764" s="161"/>
      <c r="B1764" s="157"/>
      <c r="C1764" s="158"/>
      <c r="D1764" s="159"/>
    </row>
    <row r="1765" spans="1:4">
      <c r="A1765" s="161"/>
      <c r="B1765" s="157"/>
      <c r="C1765" s="158"/>
      <c r="D1765" s="159"/>
    </row>
    <row r="1766" spans="1:4">
      <c r="A1766" s="161"/>
      <c r="B1766" s="157"/>
      <c r="C1766" s="158"/>
      <c r="D1766" s="159"/>
    </row>
    <row r="1767" spans="1:4">
      <c r="A1767" s="158"/>
      <c r="B1767" s="157"/>
      <c r="C1767" s="158"/>
      <c r="D1767" s="159"/>
    </row>
    <row r="1768" spans="1:4">
      <c r="A1768" s="160"/>
      <c r="B1768" s="157"/>
      <c r="C1768" s="158"/>
      <c r="D1768" s="159"/>
    </row>
    <row r="1769" spans="1:4">
      <c r="A1769" s="158"/>
      <c r="B1769" s="157"/>
      <c r="C1769" s="158"/>
      <c r="D1769" s="159"/>
    </row>
    <row r="1770" spans="1:4">
      <c r="A1770" s="160"/>
      <c r="B1770" s="157"/>
      <c r="C1770" s="158"/>
      <c r="D1770" s="159"/>
    </row>
    <row r="1771" spans="1:4">
      <c r="A1771" s="161"/>
      <c r="B1771" s="157"/>
      <c r="C1771" s="158"/>
      <c r="D1771" s="159"/>
    </row>
    <row r="1772" spans="1:4">
      <c r="A1772" s="161"/>
      <c r="B1772" s="157"/>
      <c r="C1772" s="158"/>
      <c r="D1772" s="159"/>
    </row>
    <row r="1773" spans="1:4">
      <c r="A1773" s="161"/>
      <c r="B1773" s="157"/>
      <c r="C1773" s="158"/>
      <c r="D1773" s="159"/>
    </row>
    <row r="1774" spans="1:4">
      <c r="A1774" s="161"/>
      <c r="B1774" s="157"/>
      <c r="C1774" s="158"/>
      <c r="D1774" s="159"/>
    </row>
    <row r="1775" spans="1:4">
      <c r="A1775" s="161"/>
      <c r="B1775" s="157"/>
      <c r="C1775" s="158"/>
      <c r="D1775" s="159"/>
    </row>
    <row r="1776" spans="1:4">
      <c r="A1776" s="161"/>
      <c r="B1776" s="157"/>
      <c r="C1776" s="158"/>
      <c r="D1776" s="159"/>
    </row>
    <row r="1777" spans="1:4">
      <c r="A1777" s="161"/>
      <c r="B1777" s="157"/>
      <c r="C1777" s="158"/>
      <c r="D1777" s="159"/>
    </row>
    <row r="1778" spans="1:4">
      <c r="A1778" s="161"/>
      <c r="B1778" s="157"/>
      <c r="C1778" s="158"/>
      <c r="D1778" s="159"/>
    </row>
    <row r="1779" spans="1:4">
      <c r="A1779" s="161"/>
      <c r="B1779" s="157"/>
      <c r="C1779" s="158"/>
      <c r="D1779" s="159"/>
    </row>
    <row r="1780" spans="1:4">
      <c r="A1780" s="161"/>
      <c r="B1780" s="157"/>
      <c r="C1780" s="158"/>
      <c r="D1780" s="159"/>
    </row>
    <row r="1781" spans="1:4">
      <c r="A1781" s="161"/>
      <c r="B1781" s="157"/>
      <c r="C1781" s="158"/>
      <c r="D1781" s="159"/>
    </row>
    <row r="1782" spans="1:4">
      <c r="A1782" s="161"/>
      <c r="B1782" s="157"/>
      <c r="C1782" s="158"/>
      <c r="D1782" s="159"/>
    </row>
    <row r="1783" spans="1:4">
      <c r="A1783" s="161"/>
      <c r="B1783" s="157"/>
      <c r="C1783" s="158"/>
      <c r="D1783" s="159"/>
    </row>
    <row r="1784" spans="1:4">
      <c r="A1784" s="158"/>
      <c r="B1784" s="157"/>
      <c r="C1784" s="158"/>
      <c r="D1784" s="159"/>
    </row>
    <row r="1785" spans="1:4">
      <c r="A1785" s="160"/>
      <c r="B1785" s="157"/>
      <c r="C1785" s="158"/>
      <c r="D1785" s="159"/>
    </row>
    <row r="1786" spans="1:4">
      <c r="A1786" s="161"/>
      <c r="B1786" s="157"/>
      <c r="C1786" s="158"/>
      <c r="D1786" s="159"/>
    </row>
    <row r="1787" spans="1:4">
      <c r="A1787" s="161"/>
      <c r="B1787" s="157"/>
      <c r="C1787" s="158"/>
      <c r="D1787" s="159"/>
    </row>
    <row r="1788" spans="1:4">
      <c r="A1788" s="161"/>
      <c r="B1788" s="157"/>
      <c r="C1788" s="158"/>
      <c r="D1788" s="159"/>
    </row>
    <row r="1789" spans="1:4">
      <c r="A1789" s="161"/>
      <c r="B1789" s="157"/>
      <c r="C1789" s="158"/>
      <c r="D1789" s="159"/>
    </row>
    <row r="1790" spans="1:4">
      <c r="A1790" s="158"/>
      <c r="B1790" s="157"/>
      <c r="C1790" s="158"/>
      <c r="D1790" s="159"/>
    </row>
    <row r="1791" spans="1:4">
      <c r="A1791" s="160"/>
      <c r="B1791" s="157"/>
      <c r="C1791" s="158"/>
      <c r="D1791" s="159"/>
    </row>
    <row r="1792" spans="1:4">
      <c r="A1792" s="161"/>
      <c r="B1792" s="157"/>
      <c r="C1792" s="158"/>
      <c r="D1792" s="159"/>
    </row>
    <row r="1793" spans="1:4">
      <c r="A1793" s="161"/>
      <c r="B1793" s="157"/>
      <c r="C1793" s="158"/>
      <c r="D1793" s="159"/>
    </row>
    <row r="1794" spans="1:4">
      <c r="A1794" s="161"/>
      <c r="B1794" s="157"/>
      <c r="C1794" s="158"/>
      <c r="D1794" s="159"/>
    </row>
    <row r="1795" spans="1:4">
      <c r="A1795" s="161"/>
      <c r="B1795" s="157"/>
      <c r="C1795" s="158"/>
      <c r="D1795" s="159"/>
    </row>
    <row r="1796" spans="1:4">
      <c r="A1796" s="161"/>
      <c r="B1796" s="157"/>
      <c r="C1796" s="158"/>
      <c r="D1796" s="159"/>
    </row>
    <row r="1797" spans="1:4">
      <c r="A1797" s="161"/>
      <c r="B1797" s="157"/>
      <c r="C1797" s="158"/>
      <c r="D1797" s="159"/>
    </row>
    <row r="1798" spans="1:4">
      <c r="A1798" s="161"/>
      <c r="B1798" s="157"/>
      <c r="C1798" s="158"/>
      <c r="D1798" s="159"/>
    </row>
    <row r="1799" spans="1:4">
      <c r="A1799" s="161"/>
      <c r="B1799" s="157"/>
      <c r="C1799" s="158"/>
      <c r="D1799" s="159"/>
    </row>
    <row r="1800" spans="1:4">
      <c r="A1800" s="161"/>
      <c r="B1800" s="157"/>
      <c r="C1800" s="158"/>
      <c r="D1800" s="159"/>
    </row>
    <row r="1801" spans="1:4">
      <c r="A1801" s="161"/>
      <c r="B1801" s="157"/>
      <c r="C1801" s="158"/>
      <c r="D1801" s="159"/>
    </row>
    <row r="1802" spans="1:4">
      <c r="A1802" s="161"/>
      <c r="B1802" s="157"/>
      <c r="C1802" s="158"/>
      <c r="D1802" s="159"/>
    </row>
    <row r="1803" spans="1:4">
      <c r="A1803" s="161"/>
      <c r="B1803" s="157"/>
      <c r="C1803" s="158"/>
      <c r="D1803" s="159"/>
    </row>
    <row r="1804" spans="1:4">
      <c r="A1804" s="161"/>
      <c r="B1804" s="157"/>
      <c r="C1804" s="158"/>
      <c r="D1804" s="159"/>
    </row>
    <row r="1805" spans="1:4">
      <c r="A1805" s="161"/>
      <c r="B1805" s="157"/>
      <c r="C1805" s="158"/>
      <c r="D1805" s="159"/>
    </row>
    <row r="1806" spans="1:4">
      <c r="A1806" s="161"/>
      <c r="B1806" s="157"/>
      <c r="C1806" s="158"/>
      <c r="D1806" s="159"/>
    </row>
    <row r="1807" spans="1:4">
      <c r="A1807" s="161"/>
      <c r="B1807" s="157"/>
      <c r="C1807" s="158"/>
      <c r="D1807" s="159"/>
    </row>
    <row r="1808" spans="1:4">
      <c r="A1808" s="161"/>
      <c r="B1808" s="157"/>
      <c r="C1808" s="158"/>
      <c r="D1808" s="159"/>
    </row>
    <row r="1809" spans="1:4">
      <c r="A1809" s="161"/>
      <c r="B1809" s="157"/>
      <c r="C1809" s="158"/>
      <c r="D1809" s="159"/>
    </row>
    <row r="1810" spans="1:4">
      <c r="A1810" s="161"/>
      <c r="B1810" s="157"/>
      <c r="C1810" s="158"/>
      <c r="D1810" s="159"/>
    </row>
    <row r="1811" spans="1:4">
      <c r="A1811" s="161"/>
      <c r="B1811" s="157"/>
      <c r="C1811" s="158"/>
      <c r="D1811" s="159"/>
    </row>
    <row r="1812" spans="1:4">
      <c r="A1812" s="161"/>
      <c r="B1812" s="157"/>
      <c r="C1812" s="158"/>
      <c r="D1812" s="159"/>
    </row>
    <row r="1813" spans="1:4">
      <c r="A1813" s="161"/>
      <c r="B1813" s="157"/>
      <c r="C1813" s="158"/>
      <c r="D1813" s="159"/>
    </row>
    <row r="1814" spans="1:4">
      <c r="A1814" s="161"/>
      <c r="B1814" s="157"/>
      <c r="C1814" s="158"/>
      <c r="D1814" s="159"/>
    </row>
    <row r="1815" spans="1:4">
      <c r="A1815" s="161"/>
      <c r="B1815" s="157"/>
      <c r="C1815" s="158"/>
      <c r="D1815" s="159"/>
    </row>
    <row r="1816" spans="1:4">
      <c r="A1816" s="161"/>
      <c r="B1816" s="157"/>
      <c r="C1816" s="158"/>
      <c r="D1816" s="159"/>
    </row>
    <row r="1817" spans="1:4">
      <c r="A1817" s="161"/>
      <c r="B1817" s="157"/>
      <c r="C1817" s="158"/>
      <c r="D1817" s="159"/>
    </row>
    <row r="1818" spans="1:4">
      <c r="A1818" s="161"/>
      <c r="B1818" s="157"/>
      <c r="C1818" s="158"/>
      <c r="D1818" s="159"/>
    </row>
    <row r="1819" spans="1:4">
      <c r="A1819" s="161"/>
      <c r="B1819" s="157"/>
      <c r="C1819" s="158"/>
      <c r="D1819" s="159"/>
    </row>
    <row r="1820" spans="1:4">
      <c r="A1820" s="161"/>
      <c r="B1820" s="157"/>
      <c r="C1820" s="158"/>
      <c r="D1820" s="159"/>
    </row>
    <row r="1821" spans="1:4">
      <c r="A1821" s="161"/>
      <c r="B1821" s="157"/>
      <c r="C1821" s="158"/>
      <c r="D1821" s="159"/>
    </row>
    <row r="1822" spans="1:4">
      <c r="A1822" s="158"/>
      <c r="B1822" s="157"/>
      <c r="C1822" s="158"/>
      <c r="D1822" s="159"/>
    </row>
    <row r="1823" spans="1:4">
      <c r="A1823" s="160"/>
      <c r="B1823" s="157"/>
      <c r="C1823" s="158"/>
      <c r="D1823" s="159"/>
    </row>
    <row r="1824" spans="1:4">
      <c r="A1824" s="161"/>
      <c r="B1824" s="157"/>
      <c r="C1824" s="158"/>
      <c r="D1824" s="159"/>
    </row>
    <row r="1825" spans="1:4">
      <c r="A1825" s="158"/>
      <c r="B1825" s="157"/>
      <c r="C1825" s="158"/>
      <c r="D1825" s="159"/>
    </row>
    <row r="1826" spans="1:4">
      <c r="A1826" s="160"/>
      <c r="B1826" s="157"/>
      <c r="C1826" s="158"/>
      <c r="D1826" s="159"/>
    </row>
    <row r="1827" spans="1:4">
      <c r="A1827" s="161"/>
      <c r="B1827" s="157"/>
      <c r="C1827" s="158"/>
      <c r="D1827" s="159"/>
    </row>
    <row r="1828" spans="1:4">
      <c r="A1828" s="161"/>
      <c r="B1828" s="157"/>
      <c r="C1828" s="158"/>
      <c r="D1828" s="159"/>
    </row>
    <row r="1829" spans="1:4">
      <c r="A1829" s="161"/>
      <c r="B1829" s="157"/>
      <c r="C1829" s="158"/>
      <c r="D1829" s="159"/>
    </row>
    <row r="1830" spans="1:4">
      <c r="A1830" s="161"/>
      <c r="B1830" s="157"/>
      <c r="C1830" s="158"/>
      <c r="D1830" s="159"/>
    </row>
    <row r="1831" spans="1:4">
      <c r="A1831" s="161"/>
      <c r="B1831" s="157"/>
      <c r="C1831" s="158"/>
      <c r="D1831" s="159"/>
    </row>
    <row r="1832" spans="1:4">
      <c r="A1832" s="161"/>
      <c r="B1832" s="157"/>
      <c r="C1832" s="158"/>
      <c r="D1832" s="159"/>
    </row>
    <row r="1833" spans="1:4">
      <c r="A1833" s="161"/>
      <c r="B1833" s="157"/>
      <c r="C1833" s="158"/>
      <c r="D1833" s="159"/>
    </row>
    <row r="1834" spans="1:4">
      <c r="A1834" s="161"/>
      <c r="B1834" s="157"/>
      <c r="C1834" s="158"/>
      <c r="D1834" s="159"/>
    </row>
    <row r="1835" spans="1:4">
      <c r="A1835" s="161"/>
      <c r="B1835" s="157"/>
      <c r="C1835" s="158"/>
      <c r="D1835" s="159"/>
    </row>
    <row r="1836" spans="1:4">
      <c r="A1836" s="158"/>
      <c r="B1836" s="157"/>
      <c r="C1836" s="158"/>
      <c r="D1836" s="159"/>
    </row>
    <row r="1837" spans="1:4">
      <c r="A1837" s="160"/>
      <c r="B1837" s="157"/>
      <c r="C1837" s="158"/>
      <c r="D1837" s="159"/>
    </row>
    <row r="1838" spans="1:4">
      <c r="A1838" s="161"/>
      <c r="B1838" s="157"/>
      <c r="C1838" s="158"/>
      <c r="D1838" s="159"/>
    </row>
    <row r="1839" spans="1:4">
      <c r="A1839" s="158"/>
      <c r="B1839" s="157"/>
      <c r="C1839" s="158"/>
      <c r="D1839" s="159"/>
    </row>
    <row r="1840" spans="1:4">
      <c r="A1840" s="160"/>
      <c r="B1840" s="157"/>
      <c r="C1840" s="158"/>
      <c r="D1840" s="159"/>
    </row>
    <row r="1841" spans="1:4">
      <c r="A1841" s="161"/>
      <c r="B1841" s="157"/>
      <c r="C1841" s="158"/>
      <c r="D1841" s="159"/>
    </row>
    <row r="1842" spans="1:4">
      <c r="A1842" s="161"/>
      <c r="B1842" s="157"/>
      <c r="C1842" s="158"/>
      <c r="D1842" s="159"/>
    </row>
    <row r="1843" spans="1:4">
      <c r="A1843" s="161"/>
      <c r="B1843" s="157"/>
      <c r="C1843" s="158"/>
      <c r="D1843" s="159"/>
    </row>
    <row r="1844" spans="1:4">
      <c r="A1844" s="161"/>
      <c r="B1844" s="157"/>
      <c r="C1844" s="158"/>
      <c r="D1844" s="159"/>
    </row>
    <row r="1845" spans="1:4">
      <c r="A1845" s="161"/>
      <c r="B1845" s="157"/>
      <c r="C1845" s="158"/>
      <c r="D1845" s="159"/>
    </row>
    <row r="1846" spans="1:4">
      <c r="A1846" s="161"/>
      <c r="B1846" s="157"/>
      <c r="C1846" s="158"/>
      <c r="D1846" s="159"/>
    </row>
    <row r="1847" spans="1:4">
      <c r="A1847" s="161"/>
      <c r="B1847" s="157"/>
      <c r="C1847" s="158"/>
      <c r="D1847" s="159"/>
    </row>
    <row r="1848" spans="1:4">
      <c r="A1848" s="161"/>
      <c r="B1848" s="157"/>
      <c r="C1848" s="158"/>
      <c r="D1848" s="159"/>
    </row>
    <row r="1849" spans="1:4">
      <c r="A1849" s="161"/>
      <c r="B1849" s="157"/>
      <c r="C1849" s="158"/>
      <c r="D1849" s="159"/>
    </row>
    <row r="1850" spans="1:4">
      <c r="A1850" s="161"/>
      <c r="B1850" s="157"/>
      <c r="C1850" s="158"/>
      <c r="D1850" s="159"/>
    </row>
    <row r="1851" spans="1:4">
      <c r="A1851" s="161"/>
      <c r="B1851" s="157"/>
      <c r="C1851" s="158"/>
      <c r="D1851" s="159"/>
    </row>
    <row r="1852" spans="1:4">
      <c r="A1852" s="161"/>
      <c r="B1852" s="157"/>
      <c r="C1852" s="158"/>
      <c r="D1852" s="159"/>
    </row>
    <row r="1853" spans="1:4">
      <c r="A1853" s="161"/>
      <c r="B1853" s="157"/>
      <c r="C1853" s="158"/>
      <c r="D1853" s="159"/>
    </row>
    <row r="1854" spans="1:4">
      <c r="A1854" s="161"/>
      <c r="B1854" s="157"/>
      <c r="C1854" s="158"/>
      <c r="D1854" s="159"/>
    </row>
    <row r="1855" spans="1:4">
      <c r="A1855" s="158"/>
      <c r="B1855" s="157"/>
      <c r="C1855" s="158"/>
      <c r="D1855" s="159"/>
    </row>
    <row r="1856" spans="1:4">
      <c r="A1856" s="156"/>
      <c r="B1856" s="157"/>
      <c r="C1856" s="158"/>
      <c r="D1856" s="159"/>
    </row>
    <row r="1857" spans="1:4">
      <c r="A1857" s="160"/>
      <c r="B1857" s="157"/>
      <c r="C1857" s="158"/>
      <c r="D1857" s="159"/>
    </row>
    <row r="1858" spans="1:4">
      <c r="A1858" s="161"/>
      <c r="B1858" s="157"/>
      <c r="C1858" s="158"/>
      <c r="D1858" s="159"/>
    </row>
    <row r="1859" spans="1:4">
      <c r="A1859" s="161"/>
      <c r="B1859" s="157"/>
      <c r="C1859" s="158"/>
      <c r="D1859" s="159"/>
    </row>
    <row r="1860" spans="1:4">
      <c r="A1860" s="161"/>
      <c r="B1860" s="157"/>
      <c r="C1860" s="158"/>
      <c r="D1860" s="159"/>
    </row>
    <row r="1861" spans="1:4">
      <c r="A1861" s="158"/>
      <c r="B1861" s="157"/>
      <c r="C1861" s="158"/>
      <c r="D1861" s="159"/>
    </row>
    <row r="1862" spans="1:4">
      <c r="A1862" s="160"/>
      <c r="B1862" s="157"/>
      <c r="C1862" s="158"/>
      <c r="D1862" s="159"/>
    </row>
    <row r="1863" spans="1:4">
      <c r="A1863" s="161"/>
      <c r="B1863" s="157"/>
      <c r="C1863" s="158"/>
      <c r="D1863" s="159"/>
    </row>
    <row r="1864" spans="1:4">
      <c r="A1864" s="161"/>
      <c r="B1864" s="157"/>
      <c r="C1864" s="158"/>
      <c r="D1864" s="159"/>
    </row>
    <row r="1865" spans="1:4">
      <c r="A1865" s="161"/>
      <c r="B1865" s="157"/>
      <c r="C1865" s="158"/>
      <c r="D1865" s="159"/>
    </row>
    <row r="1866" spans="1:4">
      <c r="A1866" s="161"/>
      <c r="B1866" s="157"/>
      <c r="C1866" s="158"/>
      <c r="D1866" s="159"/>
    </row>
    <row r="1867" spans="1:4">
      <c r="A1867" s="161"/>
      <c r="B1867" s="157"/>
      <c r="C1867" s="158"/>
      <c r="D1867" s="159"/>
    </row>
    <row r="1868" spans="1:4">
      <c r="A1868" s="161"/>
      <c r="B1868" s="157"/>
      <c r="C1868" s="158"/>
      <c r="D1868" s="159"/>
    </row>
    <row r="1869" spans="1:4">
      <c r="A1869" s="161"/>
      <c r="B1869" s="157"/>
      <c r="C1869" s="158"/>
      <c r="D1869" s="159"/>
    </row>
    <row r="1870" spans="1:4">
      <c r="A1870" s="161"/>
      <c r="B1870" s="157"/>
      <c r="C1870" s="158"/>
      <c r="D1870" s="159"/>
    </row>
    <row r="1871" spans="1:4">
      <c r="A1871" s="161"/>
      <c r="B1871" s="157"/>
      <c r="C1871" s="158"/>
      <c r="D1871" s="159"/>
    </row>
    <row r="1872" spans="1:4">
      <c r="A1872" s="161"/>
      <c r="B1872" s="157"/>
      <c r="C1872" s="158"/>
      <c r="D1872" s="159"/>
    </row>
    <row r="1873" spans="1:4">
      <c r="A1873" s="161"/>
      <c r="B1873" s="157"/>
      <c r="C1873" s="158"/>
      <c r="D1873" s="159"/>
    </row>
    <row r="1874" spans="1:4">
      <c r="A1874" s="161"/>
      <c r="B1874" s="157"/>
      <c r="C1874" s="158"/>
      <c r="D1874" s="159"/>
    </row>
    <row r="1875" spans="1:4">
      <c r="A1875" s="161"/>
      <c r="B1875" s="157"/>
      <c r="C1875" s="158"/>
      <c r="D1875" s="159"/>
    </row>
    <row r="1876" spans="1:4">
      <c r="A1876" s="161"/>
      <c r="B1876" s="157"/>
      <c r="C1876" s="158"/>
      <c r="D1876" s="159"/>
    </row>
    <row r="1877" spans="1:4">
      <c r="A1877" s="161"/>
      <c r="B1877" s="157"/>
      <c r="C1877" s="158"/>
      <c r="D1877" s="159"/>
    </row>
    <row r="1878" spans="1:4">
      <c r="A1878" s="161"/>
      <c r="B1878" s="157"/>
      <c r="C1878" s="158"/>
      <c r="D1878" s="159"/>
    </row>
    <row r="1879" spans="1:4">
      <c r="A1879" s="161"/>
      <c r="B1879" s="157"/>
      <c r="C1879" s="158"/>
      <c r="D1879" s="159"/>
    </row>
    <row r="1880" spans="1:4">
      <c r="A1880" s="158"/>
      <c r="B1880" s="157"/>
      <c r="C1880" s="158"/>
      <c r="D1880" s="159"/>
    </row>
    <row r="1881" spans="1:4">
      <c r="A1881" s="160"/>
      <c r="B1881" s="157"/>
      <c r="C1881" s="158"/>
      <c r="D1881" s="159"/>
    </row>
    <row r="1882" spans="1:4">
      <c r="A1882" s="161"/>
      <c r="B1882" s="157"/>
      <c r="C1882" s="158"/>
      <c r="D1882" s="159"/>
    </row>
    <row r="1883" spans="1:4">
      <c r="A1883" s="161"/>
      <c r="B1883" s="157"/>
      <c r="C1883" s="158"/>
      <c r="D1883" s="159"/>
    </row>
    <row r="1884" spans="1:4">
      <c r="A1884" s="161"/>
      <c r="B1884" s="157"/>
      <c r="C1884" s="158"/>
      <c r="D1884" s="159"/>
    </row>
    <row r="1885" spans="1:4">
      <c r="A1885" s="161"/>
      <c r="B1885" s="157"/>
      <c r="C1885" s="158"/>
      <c r="D1885" s="159"/>
    </row>
    <row r="1886" spans="1:4">
      <c r="A1886" s="161"/>
      <c r="B1886" s="157"/>
      <c r="C1886" s="158"/>
      <c r="D1886" s="159"/>
    </row>
    <row r="1887" spans="1:4">
      <c r="A1887" s="158"/>
      <c r="B1887" s="157"/>
      <c r="C1887" s="158"/>
      <c r="D1887" s="159"/>
    </row>
    <row r="1888" spans="1:4">
      <c r="A1888" s="160"/>
      <c r="B1888" s="157"/>
      <c r="C1888" s="158"/>
      <c r="D1888" s="159"/>
    </row>
    <row r="1889" spans="1:4">
      <c r="A1889" s="161"/>
      <c r="B1889" s="157"/>
      <c r="C1889" s="158"/>
      <c r="D1889" s="159"/>
    </row>
    <row r="1890" spans="1:4">
      <c r="A1890" s="161"/>
      <c r="B1890" s="157"/>
      <c r="C1890" s="158"/>
      <c r="D1890" s="159"/>
    </row>
    <row r="1891" spans="1:4">
      <c r="A1891" s="161"/>
      <c r="B1891" s="157"/>
      <c r="C1891" s="158"/>
      <c r="D1891" s="159"/>
    </row>
    <row r="1892" spans="1:4">
      <c r="A1892" s="161"/>
      <c r="B1892" s="157"/>
      <c r="C1892" s="158"/>
      <c r="D1892" s="159"/>
    </row>
    <row r="1893" spans="1:4">
      <c r="A1893" s="161"/>
      <c r="B1893" s="157"/>
      <c r="C1893" s="158"/>
      <c r="D1893" s="159"/>
    </row>
    <row r="1894" spans="1:4">
      <c r="A1894" s="161"/>
      <c r="B1894" s="157"/>
      <c r="C1894" s="158"/>
      <c r="D1894" s="159"/>
    </row>
    <row r="1895" spans="1:4">
      <c r="A1895" s="161"/>
      <c r="B1895" s="157"/>
      <c r="C1895" s="158"/>
      <c r="D1895" s="159"/>
    </row>
    <row r="1896" spans="1:4">
      <c r="A1896" s="161"/>
      <c r="B1896" s="157"/>
      <c r="C1896" s="158"/>
      <c r="D1896" s="159"/>
    </row>
    <row r="1897" spans="1:4">
      <c r="A1897" s="161"/>
      <c r="B1897" s="157"/>
      <c r="C1897" s="158"/>
      <c r="D1897" s="159"/>
    </row>
    <row r="1898" spans="1:4">
      <c r="A1898" s="161"/>
      <c r="B1898" s="157"/>
      <c r="C1898" s="158"/>
      <c r="D1898" s="159"/>
    </row>
    <row r="1899" spans="1:4">
      <c r="A1899" s="158"/>
      <c r="B1899" s="157"/>
      <c r="C1899" s="158"/>
      <c r="D1899" s="159"/>
    </row>
    <row r="1900" spans="1:4">
      <c r="A1900" s="160"/>
      <c r="B1900" s="157"/>
      <c r="C1900" s="158"/>
      <c r="D1900" s="159"/>
    </row>
    <row r="1901" spans="1:4">
      <c r="A1901" s="161"/>
      <c r="B1901" s="157"/>
      <c r="C1901" s="158"/>
      <c r="D1901" s="159"/>
    </row>
    <row r="1902" spans="1:4">
      <c r="A1902" s="161"/>
      <c r="B1902" s="157"/>
      <c r="C1902" s="158"/>
      <c r="D1902" s="159"/>
    </row>
    <row r="1903" spans="1:4">
      <c r="A1903" s="161"/>
      <c r="B1903" s="157"/>
      <c r="C1903" s="158"/>
      <c r="D1903" s="159"/>
    </row>
    <row r="1904" spans="1:4">
      <c r="A1904" s="161"/>
      <c r="B1904" s="157"/>
      <c r="C1904" s="158"/>
      <c r="D1904" s="159"/>
    </row>
    <row r="1905" spans="1:4">
      <c r="A1905" s="161"/>
      <c r="B1905" s="157"/>
      <c r="C1905" s="158"/>
      <c r="D1905" s="159"/>
    </row>
    <row r="1906" spans="1:4">
      <c r="A1906" s="161"/>
      <c r="B1906" s="157"/>
      <c r="C1906" s="158"/>
      <c r="D1906" s="159"/>
    </row>
    <row r="1907" spans="1:4">
      <c r="A1907" s="161"/>
      <c r="B1907" s="157"/>
      <c r="C1907" s="158"/>
      <c r="D1907" s="159"/>
    </row>
    <row r="1908" spans="1:4">
      <c r="A1908" s="161"/>
      <c r="B1908" s="157"/>
      <c r="C1908" s="158"/>
      <c r="D1908" s="159"/>
    </row>
    <row r="1909" spans="1:4">
      <c r="A1909" s="161"/>
      <c r="B1909" s="157"/>
      <c r="C1909" s="158"/>
      <c r="D1909" s="159"/>
    </row>
    <row r="1910" spans="1:4">
      <c r="A1910" s="161"/>
      <c r="B1910" s="157"/>
      <c r="C1910" s="158"/>
      <c r="D1910" s="159"/>
    </row>
    <row r="1911" spans="1:4">
      <c r="A1911" s="161"/>
      <c r="B1911" s="157"/>
      <c r="C1911" s="158"/>
      <c r="D1911" s="159"/>
    </row>
    <row r="1912" spans="1:4">
      <c r="A1912" s="161"/>
      <c r="B1912" s="157"/>
      <c r="C1912" s="158"/>
      <c r="D1912" s="159"/>
    </row>
    <row r="1913" spans="1:4">
      <c r="A1913" s="161"/>
      <c r="B1913" s="157"/>
      <c r="C1913" s="158"/>
      <c r="D1913" s="159"/>
    </row>
    <row r="1914" spans="1:4">
      <c r="A1914" s="161"/>
      <c r="B1914" s="157"/>
      <c r="C1914" s="158"/>
      <c r="D1914" s="159"/>
    </row>
    <row r="1915" spans="1:4">
      <c r="A1915" s="161"/>
      <c r="B1915" s="157"/>
      <c r="C1915" s="158"/>
      <c r="D1915" s="159"/>
    </row>
    <row r="1916" spans="1:4">
      <c r="A1916" s="161"/>
      <c r="B1916" s="157"/>
      <c r="C1916" s="158"/>
      <c r="D1916" s="159"/>
    </row>
    <row r="1917" spans="1:4">
      <c r="A1917" s="161"/>
      <c r="B1917" s="157"/>
      <c r="C1917" s="158"/>
      <c r="D1917" s="159"/>
    </row>
    <row r="1918" spans="1:4">
      <c r="A1918" s="158"/>
      <c r="B1918" s="157"/>
      <c r="C1918" s="158"/>
      <c r="D1918" s="159"/>
    </row>
    <row r="1919" spans="1:4">
      <c r="A1919" s="160"/>
      <c r="B1919" s="157"/>
      <c r="C1919" s="158"/>
      <c r="D1919" s="159"/>
    </row>
    <row r="1920" spans="1:4">
      <c r="A1920" s="161"/>
      <c r="B1920" s="157"/>
      <c r="C1920" s="158"/>
      <c r="D1920" s="159"/>
    </row>
    <row r="1921" spans="1:4">
      <c r="A1921" s="161"/>
      <c r="B1921" s="157"/>
      <c r="C1921" s="158"/>
      <c r="D1921" s="159"/>
    </row>
    <row r="1922" spans="1:4">
      <c r="A1922" s="161"/>
      <c r="B1922" s="157"/>
      <c r="C1922" s="158"/>
      <c r="D1922" s="159"/>
    </row>
    <row r="1923" spans="1:4">
      <c r="A1923" s="161"/>
      <c r="B1923" s="157"/>
      <c r="C1923" s="158"/>
      <c r="D1923" s="159"/>
    </row>
    <row r="1924" spans="1:4">
      <c r="A1924" s="161"/>
      <c r="B1924" s="157"/>
      <c r="C1924" s="158"/>
      <c r="D1924" s="159"/>
    </row>
    <row r="1925" spans="1:4">
      <c r="A1925" s="161"/>
      <c r="B1925" s="157"/>
      <c r="C1925" s="158"/>
      <c r="D1925" s="159"/>
    </row>
    <row r="1926" spans="1:4">
      <c r="A1926" s="158"/>
      <c r="B1926" s="157"/>
      <c r="C1926" s="158"/>
      <c r="D1926" s="159"/>
    </row>
    <row r="1927" spans="1:4">
      <c r="A1927" s="160"/>
      <c r="B1927" s="157"/>
      <c r="C1927" s="158"/>
      <c r="D1927" s="159"/>
    </row>
    <row r="1928" spans="1:4">
      <c r="A1928" s="161"/>
      <c r="B1928" s="157"/>
      <c r="C1928" s="158"/>
      <c r="D1928" s="159"/>
    </row>
    <row r="1929" spans="1:4">
      <c r="A1929" s="161"/>
      <c r="B1929" s="157"/>
      <c r="C1929" s="158"/>
      <c r="D1929" s="159"/>
    </row>
    <row r="1930" spans="1:4">
      <c r="A1930" s="158"/>
      <c r="B1930" s="157"/>
      <c r="C1930" s="158"/>
      <c r="D1930" s="159"/>
    </row>
    <row r="1931" spans="1:4">
      <c r="A1931" s="160"/>
      <c r="B1931" s="157"/>
      <c r="C1931" s="158"/>
      <c r="D1931" s="159"/>
    </row>
    <row r="1932" spans="1:4">
      <c r="A1932" s="161"/>
      <c r="B1932" s="157"/>
      <c r="C1932" s="158"/>
      <c r="D1932" s="159"/>
    </row>
    <row r="1933" spans="1:4">
      <c r="A1933" s="161"/>
      <c r="B1933" s="157"/>
      <c r="C1933" s="158"/>
      <c r="D1933" s="159"/>
    </row>
    <row r="1934" spans="1:4">
      <c r="A1934" s="161"/>
      <c r="B1934" s="157"/>
      <c r="C1934" s="158"/>
      <c r="D1934" s="159"/>
    </row>
    <row r="1935" spans="1:4">
      <c r="A1935" s="161"/>
      <c r="B1935" s="157"/>
      <c r="C1935" s="158"/>
      <c r="D1935" s="159"/>
    </row>
    <row r="1936" spans="1:4">
      <c r="A1936" s="161"/>
      <c r="B1936" s="157"/>
      <c r="C1936" s="158"/>
      <c r="D1936" s="159"/>
    </row>
    <row r="1937" spans="1:4">
      <c r="A1937" s="161"/>
      <c r="B1937" s="157"/>
      <c r="C1937" s="158"/>
      <c r="D1937" s="159"/>
    </row>
    <row r="1938" spans="1:4">
      <c r="A1938" s="161"/>
      <c r="B1938" s="157"/>
      <c r="C1938" s="158"/>
      <c r="D1938" s="159"/>
    </row>
    <row r="1939" spans="1:4">
      <c r="A1939" s="161"/>
      <c r="B1939" s="157"/>
      <c r="C1939" s="158"/>
      <c r="D1939" s="159"/>
    </row>
    <row r="1940" spans="1:4">
      <c r="A1940" s="161"/>
      <c r="B1940" s="157"/>
      <c r="C1940" s="158"/>
      <c r="D1940" s="159"/>
    </row>
    <row r="1941" spans="1:4">
      <c r="A1941" s="161"/>
      <c r="B1941" s="157"/>
      <c r="C1941" s="158"/>
      <c r="D1941" s="159"/>
    </row>
    <row r="1942" spans="1:4">
      <c r="A1942" s="161"/>
      <c r="B1942" s="157"/>
      <c r="C1942" s="158"/>
      <c r="D1942" s="159"/>
    </row>
    <row r="1943" spans="1:4">
      <c r="A1943" s="161"/>
      <c r="B1943" s="157"/>
      <c r="C1943" s="158"/>
      <c r="D1943" s="159"/>
    </row>
    <row r="1944" spans="1:4">
      <c r="A1944" s="161"/>
      <c r="B1944" s="157"/>
      <c r="C1944" s="158"/>
      <c r="D1944" s="159"/>
    </row>
    <row r="1945" spans="1:4">
      <c r="A1945" s="161"/>
      <c r="B1945" s="157"/>
      <c r="C1945" s="158"/>
      <c r="D1945" s="159"/>
    </row>
    <row r="1946" spans="1:4">
      <c r="A1946" s="161"/>
      <c r="B1946" s="157"/>
      <c r="C1946" s="158"/>
      <c r="D1946" s="159"/>
    </row>
    <row r="1947" spans="1:4">
      <c r="A1947" s="161"/>
      <c r="B1947" s="157"/>
      <c r="C1947" s="158"/>
      <c r="D1947" s="159"/>
    </row>
    <row r="1948" spans="1:4">
      <c r="A1948" s="161"/>
      <c r="B1948" s="157"/>
      <c r="C1948" s="158"/>
      <c r="D1948" s="159"/>
    </row>
    <row r="1949" spans="1:4">
      <c r="A1949" s="158"/>
      <c r="B1949" s="157"/>
      <c r="C1949" s="158"/>
      <c r="D1949" s="159"/>
    </row>
    <row r="1950" spans="1:4">
      <c r="A1950" s="156"/>
      <c r="B1950" s="157"/>
      <c r="C1950" s="158"/>
      <c r="D1950" s="159"/>
    </row>
    <row r="1951" spans="1:4">
      <c r="A1951" s="160"/>
      <c r="B1951" s="157"/>
      <c r="C1951" s="158"/>
      <c r="D1951" s="159"/>
    </row>
    <row r="1952" spans="1:4">
      <c r="A1952" s="161"/>
      <c r="B1952" s="157"/>
      <c r="C1952" s="158"/>
      <c r="D1952" s="159"/>
    </row>
    <row r="1953" spans="1:4">
      <c r="A1953" s="161"/>
      <c r="B1953" s="157"/>
      <c r="C1953" s="158"/>
      <c r="D1953" s="159"/>
    </row>
    <row r="1954" spans="1:4">
      <c r="A1954" s="161"/>
      <c r="B1954" s="157"/>
      <c r="C1954" s="158"/>
      <c r="D1954" s="159"/>
    </row>
    <row r="1955" spans="1:4">
      <c r="A1955" s="158"/>
      <c r="B1955" s="157"/>
      <c r="C1955" s="158"/>
      <c r="D1955" s="159"/>
    </row>
    <row r="1956" spans="1:4">
      <c r="A1956" s="160"/>
      <c r="B1956" s="157"/>
      <c r="C1956" s="158"/>
      <c r="D1956" s="159"/>
    </row>
    <row r="1957" spans="1:4">
      <c r="A1957" s="161"/>
      <c r="B1957" s="157"/>
      <c r="C1957" s="158"/>
      <c r="D1957" s="159"/>
    </row>
    <row r="1958" spans="1:4">
      <c r="A1958" s="161"/>
      <c r="B1958" s="157"/>
      <c r="C1958" s="158"/>
      <c r="D1958" s="159"/>
    </row>
    <row r="1959" spans="1:4">
      <c r="A1959" s="161"/>
      <c r="B1959" s="157"/>
      <c r="C1959" s="158"/>
      <c r="D1959" s="159"/>
    </row>
    <row r="1960" spans="1:4">
      <c r="A1960" s="161"/>
      <c r="B1960" s="157"/>
      <c r="C1960" s="158"/>
      <c r="D1960" s="159"/>
    </row>
    <row r="1961" spans="1:4">
      <c r="A1961" s="161"/>
      <c r="B1961" s="157"/>
      <c r="C1961" s="158"/>
      <c r="D1961" s="159"/>
    </row>
    <row r="1962" spans="1:4">
      <c r="A1962" s="161"/>
      <c r="B1962" s="157"/>
      <c r="C1962" s="158"/>
      <c r="D1962" s="159"/>
    </row>
    <row r="1963" spans="1:4">
      <c r="A1963" s="161"/>
      <c r="B1963" s="157"/>
      <c r="C1963" s="158"/>
      <c r="D1963" s="159"/>
    </row>
    <row r="1964" spans="1:4">
      <c r="A1964" s="161"/>
      <c r="B1964" s="157"/>
      <c r="C1964" s="158"/>
      <c r="D1964" s="159"/>
    </row>
    <row r="1965" spans="1:4">
      <c r="A1965" s="161"/>
      <c r="B1965" s="157"/>
      <c r="C1965" s="158"/>
      <c r="D1965" s="159"/>
    </row>
    <row r="1966" spans="1:4">
      <c r="A1966" s="161"/>
      <c r="B1966" s="157"/>
      <c r="C1966" s="158"/>
      <c r="D1966" s="159"/>
    </row>
    <row r="1967" spans="1:4">
      <c r="A1967" s="161"/>
      <c r="B1967" s="157"/>
      <c r="C1967" s="158"/>
      <c r="D1967" s="159"/>
    </row>
    <row r="1968" spans="1:4">
      <c r="A1968" s="161"/>
      <c r="B1968" s="157"/>
      <c r="C1968" s="158"/>
      <c r="D1968" s="159"/>
    </row>
    <row r="1969" spans="1:4">
      <c r="A1969" s="161"/>
      <c r="B1969" s="157"/>
      <c r="C1969" s="158"/>
      <c r="D1969" s="159"/>
    </row>
    <row r="1970" spans="1:4">
      <c r="A1970" s="161"/>
      <c r="B1970" s="157"/>
      <c r="C1970" s="158"/>
      <c r="D1970" s="159"/>
    </row>
    <row r="1971" spans="1:4">
      <c r="A1971" s="158"/>
      <c r="B1971" s="157"/>
      <c r="C1971" s="158"/>
      <c r="D1971" s="159"/>
    </row>
    <row r="1972" spans="1:4">
      <c r="A1972" s="160"/>
      <c r="B1972" s="157"/>
      <c r="C1972" s="158"/>
      <c r="D1972" s="159"/>
    </row>
    <row r="1973" spans="1:4">
      <c r="A1973" s="161"/>
      <c r="B1973" s="157"/>
      <c r="C1973" s="158"/>
      <c r="D1973" s="159"/>
    </row>
    <row r="1974" spans="1:4">
      <c r="A1974" s="161"/>
      <c r="B1974" s="157"/>
      <c r="C1974" s="158"/>
      <c r="D1974" s="159"/>
    </row>
    <row r="1975" spans="1:4">
      <c r="A1975" s="161"/>
      <c r="B1975" s="157"/>
      <c r="C1975" s="158"/>
      <c r="D1975" s="159"/>
    </row>
    <row r="1976" spans="1:4">
      <c r="A1976" s="158"/>
      <c r="B1976" s="157"/>
      <c r="C1976" s="158"/>
      <c r="D1976" s="159"/>
    </row>
    <row r="1977" spans="1:4">
      <c r="A1977" s="156"/>
      <c r="B1977" s="157"/>
      <c r="C1977" s="158"/>
      <c r="D1977" s="159"/>
    </row>
    <row r="1978" spans="1:4">
      <c r="A1978" s="160"/>
      <c r="B1978" s="157"/>
      <c r="C1978" s="158"/>
      <c r="D1978" s="159"/>
    </row>
    <row r="1979" spans="1:4">
      <c r="A1979" s="161"/>
      <c r="B1979" s="157"/>
      <c r="C1979" s="158"/>
      <c r="D1979" s="159"/>
    </row>
    <row r="1980" spans="1:4">
      <c r="A1980" s="161"/>
      <c r="B1980" s="157"/>
      <c r="C1980" s="158"/>
      <c r="D1980" s="159"/>
    </row>
    <row r="1981" spans="1:4">
      <c r="A1981" s="161"/>
      <c r="B1981" s="157"/>
      <c r="C1981" s="158"/>
      <c r="D1981" s="159"/>
    </row>
    <row r="1982" spans="1:4">
      <c r="A1982" s="161"/>
      <c r="B1982" s="157"/>
      <c r="C1982" s="158"/>
      <c r="D1982" s="159"/>
    </row>
    <row r="1983" spans="1:4">
      <c r="A1983" s="161"/>
      <c r="B1983" s="157"/>
      <c r="C1983" s="158"/>
      <c r="D1983" s="159"/>
    </row>
    <row r="1984" spans="1:4">
      <c r="A1984" s="161"/>
      <c r="B1984" s="157"/>
      <c r="C1984" s="158"/>
      <c r="D1984" s="159"/>
    </row>
    <row r="1985" spans="1:4">
      <c r="A1985" s="161"/>
      <c r="B1985" s="157"/>
      <c r="C1985" s="158"/>
      <c r="D1985" s="159"/>
    </row>
    <row r="1986" spans="1:4">
      <c r="A1986" s="161"/>
      <c r="B1986" s="157"/>
      <c r="C1986" s="158"/>
      <c r="D1986" s="159"/>
    </row>
    <row r="1987" spans="1:4">
      <c r="A1987" s="158"/>
      <c r="B1987" s="157"/>
      <c r="C1987" s="158"/>
      <c r="D1987" s="159"/>
    </row>
    <row r="1988" spans="1:4">
      <c r="A1988" s="160"/>
      <c r="B1988" s="157"/>
      <c r="C1988" s="158"/>
      <c r="D1988" s="159"/>
    </row>
    <row r="1989" spans="1:4">
      <c r="A1989" s="161"/>
      <c r="B1989" s="157"/>
      <c r="C1989" s="158"/>
      <c r="D1989" s="159"/>
    </row>
    <row r="1990" spans="1:4">
      <c r="A1990" s="161"/>
      <c r="B1990" s="157"/>
      <c r="C1990" s="158"/>
      <c r="D1990" s="159"/>
    </row>
    <row r="1991" spans="1:4">
      <c r="A1991" s="161"/>
      <c r="B1991" s="157"/>
      <c r="C1991" s="158"/>
      <c r="D1991" s="159"/>
    </row>
    <row r="1992" spans="1:4">
      <c r="A1992" s="161"/>
      <c r="B1992" s="157"/>
      <c r="C1992" s="158"/>
      <c r="D1992" s="159"/>
    </row>
    <row r="1993" spans="1:4">
      <c r="A1993" s="161"/>
      <c r="B1993" s="157"/>
      <c r="C1993" s="158"/>
      <c r="D1993" s="159"/>
    </row>
    <row r="1994" spans="1:4">
      <c r="A1994" s="161"/>
      <c r="B1994" s="157"/>
      <c r="C1994" s="158"/>
      <c r="D1994" s="159"/>
    </row>
    <row r="1995" spans="1:4">
      <c r="A1995" s="161"/>
      <c r="B1995" s="157"/>
      <c r="C1995" s="158"/>
      <c r="D1995" s="159"/>
    </row>
    <row r="1996" spans="1:4">
      <c r="A1996" s="161"/>
      <c r="B1996" s="157"/>
      <c r="C1996" s="158"/>
      <c r="D1996" s="159"/>
    </row>
    <row r="1997" spans="1:4">
      <c r="A1997" s="161"/>
      <c r="B1997" s="157"/>
      <c r="C1997" s="158"/>
      <c r="D1997" s="159"/>
    </row>
    <row r="1998" spans="1:4">
      <c r="A1998" s="161"/>
      <c r="B1998" s="157"/>
      <c r="C1998" s="158"/>
      <c r="D1998" s="159"/>
    </row>
    <row r="1999" spans="1:4">
      <c r="A1999" s="161"/>
      <c r="B1999" s="157"/>
      <c r="C1999" s="158"/>
      <c r="D1999" s="159"/>
    </row>
    <row r="2000" spans="1:4">
      <c r="A2000" s="161"/>
      <c r="B2000" s="157"/>
      <c r="C2000" s="158"/>
      <c r="D2000" s="159"/>
    </row>
    <row r="2001" spans="1:4">
      <c r="A2001" s="161"/>
      <c r="B2001" s="157"/>
      <c r="C2001" s="158"/>
      <c r="D2001" s="159"/>
    </row>
    <row r="2002" spans="1:4">
      <c r="A2002" s="161"/>
      <c r="B2002" s="157"/>
      <c r="C2002" s="158"/>
      <c r="D2002" s="159"/>
    </row>
    <row r="2003" spans="1:4">
      <c r="A2003" s="161"/>
      <c r="B2003" s="157"/>
      <c r="C2003" s="158"/>
      <c r="D2003" s="159"/>
    </row>
    <row r="2004" spans="1:4">
      <c r="A2004" s="161"/>
      <c r="B2004" s="157"/>
      <c r="C2004" s="158"/>
      <c r="D2004" s="159"/>
    </row>
    <row r="2005" spans="1:4">
      <c r="A2005" s="161"/>
      <c r="B2005" s="157"/>
      <c r="C2005" s="158"/>
      <c r="D2005" s="159"/>
    </row>
    <row r="2006" spans="1:4">
      <c r="A2006" s="161"/>
      <c r="B2006" s="157"/>
      <c r="C2006" s="158"/>
      <c r="D2006" s="159"/>
    </row>
    <row r="2007" spans="1:4">
      <c r="A2007" s="161"/>
      <c r="B2007" s="157"/>
      <c r="C2007" s="158"/>
      <c r="D2007" s="159"/>
    </row>
    <row r="2008" spans="1:4">
      <c r="A2008" s="161"/>
      <c r="B2008" s="157"/>
      <c r="C2008" s="158"/>
      <c r="D2008" s="159"/>
    </row>
    <row r="2009" spans="1:4">
      <c r="A2009" s="161"/>
      <c r="B2009" s="157"/>
      <c r="C2009" s="158"/>
      <c r="D2009" s="159"/>
    </row>
    <row r="2010" spans="1:4">
      <c r="A2010" s="161"/>
      <c r="B2010" s="157"/>
      <c r="C2010" s="158"/>
      <c r="D2010" s="159"/>
    </row>
    <row r="2011" spans="1:4">
      <c r="A2011" s="161"/>
      <c r="B2011" s="157"/>
      <c r="C2011" s="158"/>
      <c r="D2011" s="159"/>
    </row>
    <row r="2012" spans="1:4">
      <c r="A2012" s="161"/>
      <c r="B2012" s="157"/>
      <c r="C2012" s="158"/>
      <c r="D2012" s="159"/>
    </row>
    <row r="2013" spans="1:4">
      <c r="A2013" s="161"/>
      <c r="B2013" s="157"/>
      <c r="C2013" s="158"/>
      <c r="D2013" s="159"/>
    </row>
    <row r="2014" spans="1:4">
      <c r="A2014" s="161"/>
      <c r="B2014" s="157"/>
      <c r="C2014" s="158"/>
      <c r="D2014" s="159"/>
    </row>
    <row r="2015" spans="1:4">
      <c r="A2015" s="161"/>
      <c r="B2015" s="157"/>
      <c r="C2015" s="158"/>
      <c r="D2015" s="159"/>
    </row>
    <row r="2016" spans="1:4">
      <c r="A2016" s="161"/>
      <c r="B2016" s="157"/>
      <c r="C2016" s="158"/>
      <c r="D2016" s="159"/>
    </row>
    <row r="2017" spans="1:4">
      <c r="A2017" s="161"/>
      <c r="B2017" s="157"/>
      <c r="C2017" s="158"/>
      <c r="D2017" s="159"/>
    </row>
    <row r="2018" spans="1:4">
      <c r="A2018" s="161"/>
      <c r="B2018" s="157"/>
      <c r="C2018" s="158"/>
      <c r="D2018" s="159"/>
    </row>
    <row r="2019" spans="1:4">
      <c r="A2019" s="161"/>
      <c r="B2019" s="157"/>
      <c r="C2019" s="158"/>
      <c r="D2019" s="159"/>
    </row>
    <row r="2020" spans="1:4">
      <c r="A2020" s="161"/>
      <c r="B2020" s="157"/>
      <c r="C2020" s="158"/>
      <c r="D2020" s="159"/>
    </row>
    <row r="2021" spans="1:4">
      <c r="A2021" s="161"/>
      <c r="B2021" s="157"/>
      <c r="C2021" s="158"/>
      <c r="D2021" s="159"/>
    </row>
    <row r="2022" spans="1:4">
      <c r="A2022" s="161"/>
      <c r="B2022" s="157"/>
      <c r="C2022" s="158"/>
      <c r="D2022" s="159"/>
    </row>
    <row r="2023" spans="1:4">
      <c r="A2023" s="158"/>
      <c r="B2023" s="157"/>
      <c r="C2023" s="158"/>
      <c r="D2023" s="159"/>
    </row>
    <row r="2024" spans="1:4">
      <c r="A2024" s="156"/>
      <c r="B2024" s="157"/>
      <c r="C2024" s="158"/>
      <c r="D2024" s="159"/>
    </row>
    <row r="2025" spans="1:4">
      <c r="A2025" s="160"/>
      <c r="B2025" s="157"/>
      <c r="C2025" s="158"/>
      <c r="D2025" s="159"/>
    </row>
    <row r="2026" spans="1:4">
      <c r="A2026" s="161"/>
      <c r="B2026" s="157"/>
      <c r="C2026" s="158"/>
      <c r="D2026" s="159"/>
    </row>
    <row r="2027" spans="1:4">
      <c r="A2027" s="161"/>
      <c r="B2027" s="157"/>
      <c r="C2027" s="158"/>
      <c r="D2027" s="159"/>
    </row>
    <row r="2028" spans="1:4">
      <c r="A2028" s="161"/>
      <c r="B2028" s="157"/>
      <c r="C2028" s="158"/>
      <c r="D2028" s="159"/>
    </row>
    <row r="2029" spans="1:4">
      <c r="A2029" s="158"/>
      <c r="B2029" s="157"/>
      <c r="C2029" s="158"/>
      <c r="D2029" s="159"/>
    </row>
    <row r="2030" spans="1:4">
      <c r="A2030" s="160"/>
      <c r="B2030" s="157"/>
      <c r="C2030" s="158"/>
      <c r="D2030" s="159"/>
    </row>
    <row r="2031" spans="1:4">
      <c r="A2031" s="158"/>
      <c r="B2031" s="157"/>
      <c r="C2031" s="158"/>
      <c r="D2031" s="159"/>
    </row>
    <row r="2032" spans="1:4">
      <c r="A2032" s="156"/>
      <c r="B2032" s="157"/>
      <c r="C2032" s="158"/>
      <c r="D2032" s="159"/>
    </row>
    <row r="2033" spans="1:4">
      <c r="A2033" s="160"/>
      <c r="B2033" s="157"/>
      <c r="C2033" s="158"/>
      <c r="D2033" s="159"/>
    </row>
    <row r="2034" spans="1:4">
      <c r="A2034" s="158"/>
      <c r="B2034" s="157"/>
      <c r="C2034" s="158"/>
      <c r="D2034" s="159"/>
    </row>
    <row r="2035" spans="1:4">
      <c r="A2035" s="156"/>
      <c r="B2035" s="157"/>
      <c r="C2035" s="158"/>
      <c r="D2035" s="159"/>
    </row>
    <row r="2036" spans="1:4">
      <c r="A2036" s="160"/>
      <c r="B2036" s="157"/>
      <c r="C2036" s="158"/>
      <c r="D2036" s="159"/>
    </row>
    <row r="2037" spans="1:4">
      <c r="A2037" s="161"/>
      <c r="B2037" s="157"/>
      <c r="C2037" s="158"/>
      <c r="D2037" s="159"/>
    </row>
    <row r="2038" spans="1:4">
      <c r="A2038" s="161"/>
      <c r="B2038" s="157"/>
      <c r="C2038" s="158"/>
      <c r="D2038" s="159"/>
    </row>
    <row r="2039" spans="1:4">
      <c r="A2039" s="161"/>
      <c r="B2039" s="157"/>
      <c r="C2039" s="158"/>
      <c r="D2039" s="159"/>
    </row>
    <row r="2040" spans="1:4">
      <c r="A2040" s="161"/>
      <c r="B2040" s="157"/>
      <c r="C2040" s="158"/>
      <c r="D2040" s="159"/>
    </row>
    <row r="2041" spans="1:4">
      <c r="A2041" s="161"/>
      <c r="B2041" s="157"/>
      <c r="C2041" s="158"/>
      <c r="D2041" s="159"/>
    </row>
    <row r="2042" spans="1:4">
      <c r="A2042" s="161"/>
      <c r="B2042" s="157"/>
      <c r="C2042" s="158"/>
      <c r="D2042" s="159"/>
    </row>
    <row r="2043" spans="1:4">
      <c r="A2043" s="161"/>
      <c r="B2043" s="157"/>
      <c r="C2043" s="158"/>
      <c r="D2043" s="159"/>
    </row>
    <row r="2044" spans="1:4">
      <c r="A2044" s="161"/>
      <c r="B2044" s="157"/>
      <c r="C2044" s="158"/>
      <c r="D2044" s="159"/>
    </row>
    <row r="2045" spans="1:4">
      <c r="A2045" s="161"/>
      <c r="B2045" s="157"/>
      <c r="C2045" s="158"/>
      <c r="D2045" s="159"/>
    </row>
    <row r="2046" spans="1:4">
      <c r="A2046" s="161"/>
      <c r="B2046" s="157"/>
      <c r="C2046" s="158"/>
      <c r="D2046" s="159"/>
    </row>
    <row r="2047" spans="1:4">
      <c r="A2047" s="161"/>
      <c r="B2047" s="157"/>
      <c r="C2047" s="158"/>
      <c r="D2047" s="159"/>
    </row>
    <row r="2048" spans="1:4">
      <c r="A2048" s="161"/>
      <c r="B2048" s="157"/>
      <c r="C2048" s="158"/>
      <c r="D2048" s="159"/>
    </row>
    <row r="2049" spans="1:4">
      <c r="A2049" s="161"/>
      <c r="B2049" s="157"/>
      <c r="C2049" s="158"/>
      <c r="D2049" s="159"/>
    </row>
    <row r="2050" spans="1:4">
      <c r="A2050" s="158"/>
      <c r="B2050" s="157"/>
      <c r="C2050" s="158"/>
      <c r="D2050" s="159"/>
    </row>
    <row r="2051" spans="1:4">
      <c r="A2051" s="156"/>
      <c r="B2051" s="157"/>
      <c r="C2051" s="158"/>
      <c r="D2051" s="159"/>
    </row>
    <row r="2052" spans="1:4">
      <c r="A2052" s="160"/>
      <c r="B2052" s="157"/>
      <c r="C2052" s="158"/>
      <c r="D2052" s="159"/>
    </row>
    <row r="2053" spans="1:4">
      <c r="A2053" s="161"/>
      <c r="B2053" s="157"/>
      <c r="C2053" s="158"/>
      <c r="D2053" s="159"/>
    </row>
    <row r="2054" spans="1:4">
      <c r="A2054" s="161"/>
      <c r="B2054" s="157"/>
      <c r="C2054" s="158"/>
      <c r="D2054" s="159"/>
    </row>
    <row r="2055" spans="1:4">
      <c r="A2055" s="161"/>
      <c r="B2055" s="157"/>
      <c r="C2055" s="158"/>
      <c r="D2055" s="159"/>
    </row>
    <row r="2056" spans="1:4">
      <c r="A2056" s="161"/>
      <c r="B2056" s="157"/>
      <c r="C2056" s="158"/>
      <c r="D2056" s="159"/>
    </row>
    <row r="2057" spans="1:4">
      <c r="A2057" s="161"/>
      <c r="B2057" s="157"/>
      <c r="C2057" s="158"/>
      <c r="D2057" s="159"/>
    </row>
    <row r="2058" spans="1:4">
      <c r="A2058" s="161"/>
      <c r="B2058" s="157"/>
      <c r="C2058" s="158"/>
      <c r="D2058" s="159"/>
    </row>
    <row r="2059" spans="1:4">
      <c r="A2059" s="161"/>
      <c r="B2059" s="157"/>
      <c r="C2059" s="158"/>
      <c r="D2059" s="159"/>
    </row>
    <row r="2060" spans="1:4">
      <c r="A2060" s="161"/>
      <c r="B2060" s="157"/>
      <c r="C2060" s="158"/>
      <c r="D2060" s="159"/>
    </row>
    <row r="2061" spans="1:4">
      <c r="A2061" s="161"/>
      <c r="B2061" s="157"/>
      <c r="C2061" s="158"/>
      <c r="D2061" s="159"/>
    </row>
    <row r="2062" spans="1:4">
      <c r="A2062" s="161"/>
      <c r="B2062" s="157"/>
      <c r="C2062" s="158"/>
      <c r="D2062" s="159"/>
    </row>
    <row r="2063" spans="1:4">
      <c r="A2063" s="161"/>
      <c r="B2063" s="157"/>
      <c r="C2063" s="158"/>
      <c r="D2063" s="159"/>
    </row>
    <row r="2064" spans="1:4">
      <c r="A2064" s="161"/>
      <c r="B2064" s="157"/>
      <c r="C2064" s="158"/>
      <c r="D2064" s="159"/>
    </row>
    <row r="2065" spans="1:4">
      <c r="A2065" s="161"/>
      <c r="B2065" s="157"/>
      <c r="C2065" s="158"/>
      <c r="D2065" s="159"/>
    </row>
    <row r="2066" spans="1:4">
      <c r="A2066" s="161"/>
      <c r="B2066" s="157"/>
      <c r="C2066" s="158"/>
      <c r="D2066" s="159"/>
    </row>
    <row r="2067" spans="1:4">
      <c r="A2067" s="161"/>
      <c r="B2067" s="157"/>
      <c r="C2067" s="158"/>
      <c r="D2067" s="159"/>
    </row>
    <row r="2068" spans="1:4">
      <c r="A2068" s="161"/>
      <c r="B2068" s="157"/>
      <c r="C2068" s="158"/>
      <c r="D2068" s="159"/>
    </row>
    <row r="2069" spans="1:4">
      <c r="A2069" s="161"/>
      <c r="B2069" s="157"/>
      <c r="C2069" s="158"/>
      <c r="D2069" s="159"/>
    </row>
    <row r="2070" spans="1:4">
      <c r="A2070" s="161"/>
      <c r="B2070" s="157"/>
      <c r="C2070" s="158"/>
      <c r="D2070" s="159"/>
    </row>
    <row r="2071" spans="1:4">
      <c r="A2071" s="161"/>
      <c r="B2071" s="157"/>
      <c r="C2071" s="158"/>
      <c r="D2071" s="159"/>
    </row>
    <row r="2072" spans="1:4">
      <c r="A2072" s="161"/>
      <c r="B2072" s="157"/>
      <c r="C2072" s="158"/>
      <c r="D2072" s="159"/>
    </row>
    <row r="2073" spans="1:4">
      <c r="A2073" s="161"/>
      <c r="B2073" s="157"/>
      <c r="C2073" s="158"/>
      <c r="D2073" s="159"/>
    </row>
    <row r="2074" spans="1:4">
      <c r="A2074" s="161"/>
      <c r="B2074" s="157"/>
      <c r="C2074" s="158"/>
      <c r="D2074" s="159"/>
    </row>
    <row r="2075" spans="1:4">
      <c r="A2075" s="161"/>
      <c r="B2075" s="157"/>
      <c r="C2075" s="158"/>
      <c r="D2075" s="159"/>
    </row>
    <row r="2076" spans="1:4">
      <c r="A2076" s="161"/>
      <c r="B2076" s="157"/>
      <c r="C2076" s="158"/>
      <c r="D2076" s="159"/>
    </row>
    <row r="2077" spans="1:4">
      <c r="A2077" s="161"/>
      <c r="B2077" s="157"/>
      <c r="C2077" s="158"/>
      <c r="D2077" s="159"/>
    </row>
    <row r="2078" spans="1:4">
      <c r="A2078" s="161"/>
      <c r="B2078" s="157"/>
      <c r="C2078" s="158"/>
      <c r="D2078" s="159"/>
    </row>
    <row r="2079" spans="1:4">
      <c r="A2079" s="161"/>
      <c r="B2079" s="157"/>
      <c r="C2079" s="158"/>
      <c r="D2079" s="159"/>
    </row>
    <row r="2080" spans="1:4">
      <c r="A2080" s="161"/>
      <c r="B2080" s="157"/>
      <c r="C2080" s="158"/>
      <c r="D2080" s="159"/>
    </row>
    <row r="2081" spans="1:4">
      <c r="A2081" s="161"/>
      <c r="B2081" s="157"/>
      <c r="C2081" s="158"/>
      <c r="D2081" s="159"/>
    </row>
    <row r="2082" spans="1:4">
      <c r="A2082" s="161"/>
      <c r="B2082" s="157"/>
      <c r="C2082" s="158"/>
      <c r="D2082" s="159"/>
    </row>
    <row r="2083" spans="1:4">
      <c r="A2083" s="161"/>
      <c r="B2083" s="157"/>
      <c r="C2083" s="158"/>
      <c r="D2083" s="159"/>
    </row>
    <row r="2084" spans="1:4">
      <c r="A2084" s="161"/>
      <c r="B2084" s="157"/>
      <c r="C2084" s="158"/>
      <c r="D2084" s="159"/>
    </row>
    <row r="2085" spans="1:4">
      <c r="A2085" s="158"/>
      <c r="B2085" s="157"/>
      <c r="C2085" s="158"/>
      <c r="D2085" s="159"/>
    </row>
    <row r="2086" spans="1:4">
      <c r="A2086" s="160"/>
      <c r="B2086" s="157"/>
      <c r="C2086" s="158"/>
      <c r="D2086" s="159"/>
    </row>
    <row r="2087" spans="1:4">
      <c r="A2087" s="161"/>
      <c r="B2087" s="157"/>
      <c r="C2087" s="158"/>
      <c r="D2087" s="159"/>
    </row>
    <row r="2088" spans="1:4">
      <c r="A2088" s="161"/>
      <c r="B2088" s="157"/>
      <c r="C2088" s="158"/>
      <c r="D2088" s="159"/>
    </row>
    <row r="2089" spans="1:4">
      <c r="A2089" s="158"/>
      <c r="B2089" s="157"/>
      <c r="C2089" s="158"/>
      <c r="D2089" s="159"/>
    </row>
    <row r="2090" spans="1:4">
      <c r="A2090" s="160"/>
      <c r="B2090" s="157"/>
      <c r="C2090" s="158"/>
      <c r="D2090" s="159"/>
    </row>
    <row r="2091" spans="1:4">
      <c r="A2091" s="161"/>
      <c r="B2091" s="157"/>
      <c r="C2091" s="158"/>
      <c r="D2091" s="159"/>
    </row>
    <row r="2092" spans="1:4">
      <c r="A2092" s="161"/>
      <c r="B2092" s="157"/>
      <c r="C2092" s="158"/>
      <c r="D2092" s="159"/>
    </row>
    <row r="2093" spans="1:4">
      <c r="A2093" s="158"/>
      <c r="B2093" s="157"/>
      <c r="C2093" s="158"/>
      <c r="D2093" s="159"/>
    </row>
    <row r="2094" spans="1:4">
      <c r="A2094" s="156"/>
      <c r="B2094" s="157"/>
      <c r="C2094" s="158"/>
      <c r="D2094" s="159"/>
    </row>
    <row r="2095" spans="1:4">
      <c r="A2095" s="160"/>
      <c r="B2095" s="157"/>
      <c r="C2095" s="158"/>
      <c r="D2095" s="159"/>
    </row>
    <row r="2096" spans="1:4">
      <c r="A2096" s="161"/>
      <c r="B2096" s="157"/>
      <c r="C2096" s="158"/>
      <c r="D2096" s="159"/>
    </row>
    <row r="2097" spans="1:4">
      <c r="A2097" s="161"/>
      <c r="B2097" s="157"/>
      <c r="C2097" s="158"/>
      <c r="D2097" s="159"/>
    </row>
    <row r="2098" spans="1:4">
      <c r="A2098" s="161"/>
      <c r="B2098" s="157"/>
      <c r="C2098" s="158"/>
      <c r="D2098" s="159"/>
    </row>
    <row r="2099" spans="1:4">
      <c r="A2099" s="161"/>
      <c r="B2099" s="157"/>
      <c r="C2099" s="158"/>
      <c r="D2099" s="159"/>
    </row>
    <row r="2100" spans="1:4">
      <c r="A2100" s="161"/>
      <c r="B2100" s="157"/>
      <c r="C2100" s="158"/>
      <c r="D2100" s="159"/>
    </row>
    <row r="2101" spans="1:4">
      <c r="A2101" s="161"/>
      <c r="B2101" s="157"/>
      <c r="C2101" s="158"/>
      <c r="D2101" s="159"/>
    </row>
    <row r="2102" spans="1:4">
      <c r="A2102" s="161"/>
      <c r="B2102" s="157"/>
      <c r="C2102" s="158"/>
      <c r="D2102" s="159"/>
    </row>
    <row r="2103" spans="1:4">
      <c r="A2103" s="161"/>
      <c r="B2103" s="157"/>
      <c r="C2103" s="158"/>
      <c r="D2103" s="159"/>
    </row>
    <row r="2104" spans="1:4">
      <c r="A2104" s="161"/>
      <c r="B2104" s="157"/>
      <c r="C2104" s="158"/>
      <c r="D2104" s="159"/>
    </row>
    <row r="2105" spans="1:4">
      <c r="A2105" s="158"/>
      <c r="B2105" s="157"/>
      <c r="C2105" s="158"/>
      <c r="D2105" s="159"/>
    </row>
    <row r="2106" spans="1:4">
      <c r="A2106" s="160"/>
      <c r="B2106" s="157"/>
      <c r="C2106" s="158"/>
      <c r="D2106" s="159"/>
    </row>
    <row r="2107" spans="1:4">
      <c r="A2107" s="158"/>
      <c r="B2107" s="157"/>
      <c r="C2107" s="158"/>
      <c r="D2107" s="159"/>
    </row>
    <row r="2108" spans="1:4">
      <c r="A2108" s="160"/>
      <c r="B2108" s="157"/>
      <c r="C2108" s="158"/>
      <c r="D2108" s="159"/>
    </row>
    <row r="2109" spans="1:4">
      <c r="A2109" s="158"/>
      <c r="B2109" s="157"/>
      <c r="C2109" s="158"/>
      <c r="D2109" s="159"/>
    </row>
    <row r="2110" spans="1:4">
      <c r="A2110" s="160"/>
      <c r="B2110" s="157"/>
      <c r="C2110" s="158"/>
      <c r="D2110" s="159"/>
    </row>
    <row r="2111" spans="1:4">
      <c r="A2111" s="161"/>
      <c r="B2111" s="157"/>
      <c r="C2111" s="158"/>
      <c r="D2111" s="159"/>
    </row>
    <row r="2112" spans="1:4">
      <c r="A2112" s="161"/>
      <c r="B2112" s="157"/>
      <c r="C2112" s="158"/>
      <c r="D2112" s="159"/>
    </row>
    <row r="2113" spans="1:4">
      <c r="A2113" s="161"/>
      <c r="B2113" s="157"/>
      <c r="C2113" s="158"/>
      <c r="D2113" s="159"/>
    </row>
    <row r="2114" spans="1:4">
      <c r="A2114" s="158"/>
      <c r="B2114" s="157"/>
      <c r="C2114" s="158"/>
      <c r="D2114" s="159"/>
    </row>
    <row r="2115" spans="1:4">
      <c r="A2115" s="160"/>
      <c r="B2115" s="157"/>
      <c r="C2115" s="158"/>
      <c r="D2115" s="159"/>
    </row>
    <row r="2116" spans="1:4">
      <c r="A2116" s="158"/>
      <c r="B2116" s="157"/>
      <c r="C2116" s="158"/>
      <c r="D2116" s="159"/>
    </row>
    <row r="2117" spans="1:4">
      <c r="A2117" s="156"/>
      <c r="B2117" s="157"/>
      <c r="C2117" s="158"/>
      <c r="D2117" s="159"/>
    </row>
    <row r="2118" spans="1:4">
      <c r="A2118" s="160"/>
      <c r="B2118" s="157"/>
      <c r="C2118" s="158"/>
      <c r="D2118" s="159"/>
    </row>
    <row r="2119" spans="1:4">
      <c r="A2119" s="161"/>
      <c r="B2119" s="157"/>
      <c r="C2119" s="158"/>
      <c r="D2119" s="159"/>
    </row>
    <row r="2120" spans="1:4">
      <c r="A2120" s="158"/>
      <c r="B2120" s="157"/>
      <c r="C2120" s="158"/>
      <c r="D2120" s="159"/>
    </row>
    <row r="2121" spans="1:4">
      <c r="A2121" s="156"/>
      <c r="B2121" s="157"/>
      <c r="C2121" s="158"/>
      <c r="D2121" s="159"/>
    </row>
    <row r="2122" spans="1:4">
      <c r="A2122" s="160"/>
      <c r="B2122" s="157"/>
      <c r="C2122" s="158"/>
      <c r="D2122" s="159"/>
    </row>
    <row r="2123" spans="1:4">
      <c r="A2123" s="161"/>
      <c r="B2123" s="157"/>
      <c r="C2123" s="158"/>
      <c r="D2123" s="159"/>
    </row>
    <row r="2124" spans="1:4">
      <c r="A2124" s="161"/>
      <c r="B2124" s="157"/>
      <c r="C2124" s="158"/>
      <c r="D2124" s="159"/>
    </row>
    <row r="2125" spans="1:4">
      <c r="A2125" s="161"/>
      <c r="B2125" s="157"/>
      <c r="C2125" s="158"/>
      <c r="D2125" s="159"/>
    </row>
    <row r="2126" spans="1:4">
      <c r="A2126" s="161"/>
      <c r="B2126" s="157"/>
      <c r="C2126" s="158"/>
      <c r="D2126" s="159"/>
    </row>
    <row r="2127" spans="1:4">
      <c r="A2127" s="161"/>
      <c r="B2127" s="157"/>
      <c r="C2127" s="158"/>
      <c r="D2127" s="159"/>
    </row>
    <row r="2128" spans="1:4">
      <c r="A2128" s="161"/>
      <c r="B2128" s="157"/>
      <c r="C2128" s="158"/>
      <c r="D2128" s="159"/>
    </row>
    <row r="2129" spans="1:4">
      <c r="A2129" s="161"/>
      <c r="B2129" s="157"/>
      <c r="C2129" s="158"/>
      <c r="D2129" s="159"/>
    </row>
    <row r="2130" spans="1:4">
      <c r="A2130" s="161"/>
      <c r="B2130" s="157"/>
      <c r="C2130" s="158"/>
      <c r="D2130" s="159"/>
    </row>
    <row r="2131" spans="1:4">
      <c r="A2131" s="161"/>
      <c r="B2131" s="157"/>
      <c r="C2131" s="158"/>
      <c r="D2131" s="159"/>
    </row>
    <row r="2132" spans="1:4">
      <c r="A2132" s="161"/>
      <c r="B2132" s="157"/>
      <c r="C2132" s="158"/>
      <c r="D2132" s="159"/>
    </row>
    <row r="2133" spans="1:4">
      <c r="A2133" s="161"/>
      <c r="B2133" s="157"/>
      <c r="C2133" s="158"/>
      <c r="D2133" s="159"/>
    </row>
    <row r="2134" spans="1:4">
      <c r="A2134" s="161"/>
      <c r="B2134" s="157"/>
      <c r="C2134" s="158"/>
      <c r="D2134" s="159"/>
    </row>
    <row r="2135" spans="1:4">
      <c r="A2135" s="161"/>
      <c r="B2135" s="157"/>
      <c r="C2135" s="158"/>
      <c r="D2135" s="159"/>
    </row>
    <row r="2136" spans="1:4">
      <c r="A2136" s="158"/>
      <c r="B2136" s="157"/>
      <c r="C2136" s="158"/>
      <c r="D2136" s="159"/>
    </row>
    <row r="2137" spans="1:4">
      <c r="A2137" s="156"/>
      <c r="B2137" s="157"/>
      <c r="C2137" s="158"/>
      <c r="D2137" s="159"/>
    </row>
    <row r="2138" spans="1:4">
      <c r="A2138" s="156"/>
      <c r="B2138" s="157"/>
      <c r="C2138" s="158"/>
      <c r="D2138" s="159"/>
    </row>
    <row r="2139" spans="1:4">
      <c r="A2139" s="156"/>
      <c r="B2139" s="157"/>
      <c r="C2139" s="158"/>
      <c r="D2139" s="159"/>
    </row>
    <row r="2140" spans="1:4">
      <c r="A2140" s="160"/>
      <c r="B2140" s="157"/>
      <c r="C2140" s="158"/>
      <c r="D2140" s="159"/>
    </row>
    <row r="2141" spans="1:4">
      <c r="A2141" s="161"/>
      <c r="B2141" s="157"/>
      <c r="C2141" s="158"/>
      <c r="D2141" s="159"/>
    </row>
    <row r="2142" spans="1:4">
      <c r="A2142" s="161"/>
      <c r="B2142" s="157"/>
      <c r="C2142" s="158"/>
      <c r="D2142" s="159"/>
    </row>
    <row r="2143" spans="1:4">
      <c r="A2143" s="161"/>
      <c r="B2143" s="157"/>
      <c r="C2143" s="158"/>
      <c r="D2143" s="159"/>
    </row>
    <row r="2144" spans="1:4">
      <c r="A2144" s="161"/>
      <c r="B2144" s="157"/>
      <c r="C2144" s="158"/>
      <c r="D2144" s="159"/>
    </row>
    <row r="2145" spans="1:4">
      <c r="A2145" s="161"/>
      <c r="B2145" s="157"/>
      <c r="C2145" s="158"/>
      <c r="D2145" s="159"/>
    </row>
    <row r="2146" spans="1:4">
      <c r="A2146" s="161"/>
      <c r="B2146" s="157"/>
      <c r="C2146" s="158"/>
      <c r="D2146" s="159"/>
    </row>
    <row r="2147" spans="1:4">
      <c r="A2147" s="161"/>
      <c r="B2147" s="157"/>
      <c r="C2147" s="158"/>
      <c r="D2147" s="159"/>
    </row>
    <row r="2148" spans="1:4">
      <c r="A2148" s="161"/>
      <c r="B2148" s="157"/>
      <c r="C2148" s="158"/>
      <c r="D2148" s="159"/>
    </row>
    <row r="2149" spans="1:4">
      <c r="A2149" s="161"/>
      <c r="B2149" s="157"/>
      <c r="C2149" s="158"/>
      <c r="D2149" s="159"/>
    </row>
    <row r="2150" spans="1:4">
      <c r="A2150" s="161"/>
      <c r="B2150" s="157"/>
      <c r="C2150" s="158"/>
      <c r="D2150" s="159"/>
    </row>
    <row r="2151" spans="1:4">
      <c r="A2151" s="161"/>
      <c r="B2151" s="157"/>
      <c r="C2151" s="158"/>
      <c r="D2151" s="159"/>
    </row>
    <row r="2152" spans="1:4">
      <c r="A2152" s="158"/>
      <c r="B2152" s="157"/>
      <c r="C2152" s="158"/>
      <c r="D2152" s="159"/>
    </row>
    <row r="2153" spans="1:4">
      <c r="A2153" s="160"/>
      <c r="B2153" s="157"/>
      <c r="C2153" s="158"/>
      <c r="D2153" s="159"/>
    </row>
    <row r="2154" spans="1:4">
      <c r="A2154" s="158"/>
      <c r="B2154" s="157"/>
      <c r="C2154" s="158"/>
      <c r="D2154" s="159"/>
    </row>
    <row r="2155" spans="1:4">
      <c r="A2155" s="160"/>
      <c r="B2155" s="157"/>
      <c r="C2155" s="158"/>
      <c r="D2155" s="159"/>
    </row>
    <row r="2156" spans="1:4">
      <c r="A2156" s="158"/>
      <c r="B2156" s="157"/>
      <c r="C2156" s="158"/>
      <c r="D2156" s="159"/>
    </row>
    <row r="2157" spans="1:4">
      <c r="A2157" s="160"/>
      <c r="B2157" s="157"/>
      <c r="C2157" s="158"/>
      <c r="D2157" s="159"/>
    </row>
    <row r="2158" spans="1:4">
      <c r="A2158" s="161"/>
      <c r="B2158" s="157"/>
      <c r="C2158" s="158"/>
      <c r="D2158" s="159"/>
    </row>
    <row r="2159" spans="1:4">
      <c r="A2159" s="161"/>
      <c r="B2159" s="157"/>
      <c r="C2159" s="158"/>
      <c r="D2159" s="159"/>
    </row>
    <row r="2160" spans="1:4">
      <c r="A2160" s="158"/>
      <c r="B2160" s="157"/>
      <c r="C2160" s="158"/>
      <c r="D2160" s="159"/>
    </row>
    <row r="2161" spans="1:4">
      <c r="A2161" s="160"/>
      <c r="B2161" s="157"/>
      <c r="C2161" s="158"/>
      <c r="D2161" s="159"/>
    </row>
    <row r="2162" spans="1:4">
      <c r="A2162" s="161"/>
      <c r="B2162" s="157"/>
      <c r="C2162" s="158"/>
      <c r="D2162" s="159"/>
    </row>
    <row r="2163" spans="1:4">
      <c r="A2163" s="161"/>
      <c r="B2163" s="157"/>
      <c r="C2163" s="158"/>
      <c r="D2163" s="159"/>
    </row>
    <row r="2164" spans="1:4">
      <c r="A2164" s="161"/>
      <c r="B2164" s="157"/>
      <c r="C2164" s="158"/>
      <c r="D2164" s="159"/>
    </row>
    <row r="2165" spans="1:4">
      <c r="A2165" s="158"/>
      <c r="B2165" s="157"/>
      <c r="C2165" s="158"/>
      <c r="D2165" s="159"/>
    </row>
    <row r="2166" spans="1:4">
      <c r="A2166" s="160"/>
      <c r="B2166" s="157"/>
      <c r="C2166" s="158"/>
      <c r="D2166" s="159"/>
    </row>
    <row r="2167" spans="1:4">
      <c r="A2167" s="158"/>
      <c r="B2167" s="157"/>
      <c r="C2167" s="158"/>
      <c r="D2167" s="159"/>
    </row>
    <row r="2168" spans="1:4">
      <c r="A2168" s="160"/>
      <c r="B2168" s="157"/>
      <c r="C2168" s="158"/>
      <c r="D2168" s="159"/>
    </row>
    <row r="2169" spans="1:4">
      <c r="A2169" s="158"/>
      <c r="B2169" s="157"/>
      <c r="C2169" s="158"/>
      <c r="D2169" s="159"/>
    </row>
    <row r="2170" spans="1:4">
      <c r="A2170" s="160"/>
      <c r="B2170" s="157"/>
      <c r="C2170" s="158"/>
      <c r="D2170" s="159"/>
    </row>
    <row r="2171" spans="1:4">
      <c r="A2171" s="161"/>
      <c r="B2171" s="157"/>
      <c r="C2171" s="158"/>
      <c r="D2171" s="159"/>
    </row>
    <row r="2172" spans="1:4">
      <c r="A2172" s="158"/>
      <c r="B2172" s="157"/>
      <c r="C2172" s="158"/>
      <c r="D2172" s="159"/>
    </row>
    <row r="2173" spans="1:4">
      <c r="A2173" s="160"/>
      <c r="B2173" s="157"/>
      <c r="C2173" s="158"/>
      <c r="D2173" s="159"/>
    </row>
    <row r="2174" spans="1:4">
      <c r="A2174" s="161"/>
      <c r="B2174" s="157"/>
      <c r="C2174" s="158"/>
      <c r="D2174" s="159"/>
    </row>
    <row r="2175" spans="1:4">
      <c r="A2175" s="158"/>
      <c r="B2175" s="157"/>
      <c r="C2175" s="158"/>
      <c r="D2175" s="159"/>
    </row>
    <row r="2176" spans="1:4">
      <c r="A2176" s="160"/>
      <c r="B2176" s="157"/>
      <c r="C2176" s="158"/>
      <c r="D2176" s="159"/>
    </row>
    <row r="2177" spans="1:4">
      <c r="A2177" s="158"/>
      <c r="B2177" s="157"/>
      <c r="C2177" s="158"/>
      <c r="D2177" s="159"/>
    </row>
    <row r="2178" spans="1:4">
      <c r="A2178" s="160"/>
      <c r="B2178" s="157"/>
      <c r="C2178" s="158"/>
      <c r="D2178" s="159"/>
    </row>
    <row r="2179" spans="1:4">
      <c r="A2179" s="161"/>
      <c r="B2179" s="157"/>
      <c r="C2179" s="158"/>
      <c r="D2179" s="159"/>
    </row>
    <row r="2180" spans="1:4">
      <c r="A2180" s="161"/>
      <c r="B2180" s="157"/>
      <c r="C2180" s="158"/>
      <c r="D2180" s="159"/>
    </row>
    <row r="2181" spans="1:4">
      <c r="A2181" s="158"/>
      <c r="B2181" s="157"/>
      <c r="C2181" s="158"/>
      <c r="D2181" s="159"/>
    </row>
    <row r="2182" spans="1:4">
      <c r="A2182" s="160"/>
      <c r="B2182" s="157"/>
      <c r="C2182" s="158"/>
      <c r="D2182" s="159"/>
    </row>
    <row r="2183" spans="1:4">
      <c r="A2183" s="161"/>
      <c r="B2183" s="157"/>
      <c r="C2183" s="158"/>
      <c r="D2183" s="159"/>
    </row>
    <row r="2184" spans="1:4">
      <c r="A2184" s="161"/>
      <c r="B2184" s="157"/>
      <c r="C2184" s="158"/>
      <c r="D2184" s="159"/>
    </row>
    <row r="2185" spans="1:4">
      <c r="A2185" s="158"/>
      <c r="B2185" s="157"/>
      <c r="C2185" s="158"/>
      <c r="D2185" s="159"/>
    </row>
    <row r="2186" spans="1:4">
      <c r="A2186" s="160"/>
      <c r="B2186" s="157"/>
      <c r="C2186" s="158"/>
      <c r="D2186" s="159"/>
    </row>
    <row r="2187" spans="1:4">
      <c r="A2187" s="161"/>
      <c r="B2187" s="157"/>
      <c r="C2187" s="158"/>
      <c r="D2187" s="159"/>
    </row>
    <row r="2188" spans="1:4">
      <c r="A2188" s="158"/>
      <c r="B2188" s="157"/>
      <c r="C2188" s="158"/>
      <c r="D2188" s="159"/>
    </row>
    <row r="2189" spans="1:4">
      <c r="A2189" s="156"/>
      <c r="B2189" s="157"/>
      <c r="C2189" s="158"/>
      <c r="D2189" s="159"/>
    </row>
    <row r="2190" spans="1:4">
      <c r="A2190" s="160"/>
      <c r="B2190" s="157"/>
      <c r="C2190" s="158"/>
      <c r="D2190" s="159"/>
    </row>
    <row r="2191" spans="1:4">
      <c r="A2191" s="161"/>
      <c r="B2191" s="157"/>
      <c r="C2191" s="158"/>
      <c r="D2191" s="159"/>
    </row>
    <row r="2192" spans="1:4">
      <c r="A2192" s="161"/>
      <c r="B2192" s="157"/>
      <c r="C2192" s="158"/>
      <c r="D2192" s="159"/>
    </row>
    <row r="2193" spans="1:4">
      <c r="A2193" s="161"/>
      <c r="B2193" s="157"/>
      <c r="C2193" s="158"/>
      <c r="D2193" s="159"/>
    </row>
    <row r="2194" spans="1:4">
      <c r="A2194" s="161"/>
      <c r="B2194" s="157"/>
      <c r="C2194" s="158"/>
      <c r="D2194" s="159"/>
    </row>
    <row r="2195" spans="1:4">
      <c r="A2195" s="161"/>
      <c r="B2195" s="157"/>
      <c r="C2195" s="158"/>
      <c r="D2195" s="159"/>
    </row>
    <row r="2196" spans="1:4">
      <c r="A2196" s="161"/>
      <c r="B2196" s="157"/>
      <c r="C2196" s="158"/>
      <c r="D2196" s="159"/>
    </row>
    <row r="2197" spans="1:4">
      <c r="A2197" s="161"/>
      <c r="B2197" s="157"/>
      <c r="C2197" s="158"/>
      <c r="D2197" s="159"/>
    </row>
    <row r="2198" spans="1:4">
      <c r="A2198" s="161"/>
      <c r="B2198" s="157"/>
      <c r="C2198" s="158"/>
      <c r="D2198" s="159"/>
    </row>
    <row r="2199" spans="1:4">
      <c r="A2199" s="161"/>
      <c r="B2199" s="157"/>
      <c r="C2199" s="158"/>
      <c r="D2199" s="159"/>
    </row>
    <row r="2200" spans="1:4">
      <c r="A2200" s="161"/>
      <c r="B2200" s="157"/>
      <c r="C2200" s="158"/>
      <c r="D2200" s="159"/>
    </row>
    <row r="2201" spans="1:4">
      <c r="A2201" s="161"/>
      <c r="B2201" s="157"/>
      <c r="C2201" s="158"/>
      <c r="D2201" s="159"/>
    </row>
    <row r="2202" spans="1:4">
      <c r="A2202" s="161"/>
      <c r="B2202" s="157"/>
      <c r="C2202" s="158"/>
      <c r="D2202" s="159"/>
    </row>
    <row r="2203" spans="1:4">
      <c r="A2203" s="161"/>
      <c r="B2203" s="157"/>
      <c r="C2203" s="158"/>
      <c r="D2203" s="159"/>
    </row>
    <row r="2204" spans="1:4">
      <c r="A2204" s="161"/>
      <c r="B2204" s="157"/>
      <c r="C2204" s="158"/>
      <c r="D2204" s="159"/>
    </row>
    <row r="2205" spans="1:4">
      <c r="A2205" s="161"/>
      <c r="B2205" s="157"/>
      <c r="C2205" s="158"/>
      <c r="D2205" s="159"/>
    </row>
    <row r="2206" spans="1:4">
      <c r="A2206" s="161"/>
      <c r="B2206" s="157"/>
      <c r="C2206" s="158"/>
      <c r="D2206" s="159"/>
    </row>
    <row r="2207" spans="1:4">
      <c r="A2207" s="161"/>
      <c r="B2207" s="157"/>
      <c r="C2207" s="158"/>
      <c r="D2207" s="159"/>
    </row>
    <row r="2208" spans="1:4">
      <c r="A2208" s="161"/>
      <c r="B2208" s="157"/>
      <c r="C2208" s="158"/>
      <c r="D2208" s="159"/>
    </row>
    <row r="2209" spans="1:4">
      <c r="A2209" s="161"/>
      <c r="B2209" s="157"/>
      <c r="C2209" s="158"/>
      <c r="D2209" s="159"/>
    </row>
    <row r="2210" spans="1:4">
      <c r="A2210" s="161"/>
      <c r="B2210" s="157"/>
      <c r="C2210" s="158"/>
      <c r="D2210" s="159"/>
    </row>
    <row r="2211" spans="1:4">
      <c r="A2211" s="161"/>
      <c r="B2211" s="157"/>
      <c r="C2211" s="158"/>
      <c r="D2211" s="159"/>
    </row>
    <row r="2212" spans="1:4">
      <c r="A2212" s="161"/>
      <c r="B2212" s="157"/>
      <c r="C2212" s="158"/>
      <c r="D2212" s="159"/>
    </row>
    <row r="2213" spans="1:4">
      <c r="A2213" s="161"/>
      <c r="B2213" s="157"/>
      <c r="C2213" s="158"/>
      <c r="D2213" s="159"/>
    </row>
    <row r="2214" spans="1:4">
      <c r="A2214" s="161"/>
      <c r="B2214" s="157"/>
      <c r="C2214" s="158"/>
      <c r="D2214" s="159"/>
    </row>
    <row r="2215" spans="1:4">
      <c r="A2215" s="161"/>
      <c r="B2215" s="157"/>
      <c r="C2215" s="158"/>
      <c r="D2215" s="159"/>
    </row>
    <row r="2216" spans="1:4">
      <c r="A2216" s="161"/>
      <c r="B2216" s="157"/>
      <c r="C2216" s="158"/>
      <c r="D2216" s="159"/>
    </row>
    <row r="2217" spans="1:4">
      <c r="A2217" s="158"/>
      <c r="B2217" s="157"/>
      <c r="C2217" s="158"/>
      <c r="D2217" s="159"/>
    </row>
    <row r="2218" spans="1:4">
      <c r="A2218" s="160"/>
      <c r="B2218" s="157"/>
      <c r="C2218" s="158"/>
      <c r="D2218" s="159"/>
    </row>
    <row r="2219" spans="1:4">
      <c r="A2219" s="161"/>
      <c r="B2219" s="157"/>
      <c r="C2219" s="158"/>
      <c r="D2219" s="159"/>
    </row>
    <row r="2220" spans="1:4">
      <c r="A2220" s="161"/>
      <c r="B2220" s="157"/>
      <c r="C2220" s="158"/>
      <c r="D2220" s="159"/>
    </row>
    <row r="2221" spans="1:4">
      <c r="A2221" s="161"/>
      <c r="B2221" s="157"/>
      <c r="C2221" s="158"/>
      <c r="D2221" s="159"/>
    </row>
    <row r="2222" spans="1:4">
      <c r="A2222" s="161"/>
      <c r="B2222" s="157"/>
      <c r="C2222" s="158"/>
      <c r="D2222" s="159"/>
    </row>
    <row r="2223" spans="1:4">
      <c r="A2223" s="161"/>
      <c r="B2223" s="157"/>
      <c r="C2223" s="158"/>
      <c r="D2223" s="159"/>
    </row>
    <row r="2224" spans="1:4">
      <c r="A2224" s="161"/>
      <c r="B2224" s="157"/>
      <c r="C2224" s="158"/>
      <c r="D2224" s="159"/>
    </row>
    <row r="2225" spans="1:4">
      <c r="A2225" s="161"/>
      <c r="B2225" s="157"/>
      <c r="C2225" s="158"/>
      <c r="D2225" s="159"/>
    </row>
    <row r="2226" spans="1:4">
      <c r="A2226" s="158"/>
      <c r="B2226" s="157"/>
      <c r="C2226" s="158"/>
      <c r="D2226" s="159"/>
    </row>
    <row r="2227" spans="1:4">
      <c r="A2227" s="156"/>
      <c r="B2227" s="157"/>
      <c r="C2227" s="158"/>
      <c r="D2227" s="159"/>
    </row>
    <row r="2228" spans="1:4">
      <c r="A2228" s="160"/>
      <c r="B2228" s="157"/>
      <c r="C2228" s="158"/>
      <c r="D2228" s="159"/>
    </row>
    <row r="2229" spans="1:4">
      <c r="A2229" s="158"/>
      <c r="B2229" s="157"/>
      <c r="C2229" s="158"/>
      <c r="D2229" s="159"/>
    </row>
    <row r="2230" spans="1:4">
      <c r="A2230" s="160"/>
      <c r="B2230" s="157"/>
      <c r="C2230" s="158"/>
      <c r="D2230" s="159"/>
    </row>
    <row r="2231" spans="1:4">
      <c r="A2231" s="161"/>
      <c r="B2231" s="157"/>
      <c r="C2231" s="158"/>
      <c r="D2231" s="159"/>
    </row>
    <row r="2232" spans="1:4">
      <c r="A2232" s="161"/>
      <c r="B2232" s="157"/>
      <c r="C2232" s="158"/>
      <c r="D2232" s="159"/>
    </row>
    <row r="2233" spans="1:4">
      <c r="A2233" s="161"/>
      <c r="B2233" s="157"/>
      <c r="C2233" s="158"/>
      <c r="D2233" s="159"/>
    </row>
    <row r="2234" spans="1:4">
      <c r="A2234" s="161"/>
      <c r="B2234" s="157"/>
      <c r="C2234" s="158"/>
      <c r="D2234" s="159"/>
    </row>
    <row r="2235" spans="1:4">
      <c r="A2235" s="161"/>
      <c r="B2235" s="157"/>
      <c r="C2235" s="158"/>
      <c r="D2235" s="159"/>
    </row>
    <row r="2236" spans="1:4">
      <c r="A2236" s="161"/>
      <c r="B2236" s="157"/>
      <c r="C2236" s="158"/>
      <c r="D2236" s="159"/>
    </row>
    <row r="2237" spans="1:4">
      <c r="A2237" s="161"/>
      <c r="B2237" s="157"/>
      <c r="C2237" s="158"/>
      <c r="D2237" s="159"/>
    </row>
    <row r="2238" spans="1:4">
      <c r="A2238" s="161"/>
      <c r="B2238" s="157"/>
      <c r="C2238" s="158"/>
      <c r="D2238" s="159"/>
    </row>
    <row r="2239" spans="1:4">
      <c r="A2239" s="161"/>
      <c r="B2239" s="157"/>
      <c r="C2239" s="158"/>
      <c r="D2239" s="159"/>
    </row>
    <row r="2240" spans="1:4">
      <c r="A2240" s="158"/>
      <c r="B2240" s="157"/>
      <c r="C2240" s="158"/>
      <c r="D2240" s="159"/>
    </row>
    <row r="2241" spans="1:4">
      <c r="A2241" s="160"/>
      <c r="B2241" s="157"/>
      <c r="C2241" s="158"/>
      <c r="D2241" s="159"/>
    </row>
    <row r="2242" spans="1:4">
      <c r="A2242" s="161"/>
      <c r="B2242" s="157"/>
      <c r="C2242" s="158"/>
      <c r="D2242" s="159"/>
    </row>
    <row r="2243" spans="1:4">
      <c r="A2243" s="161"/>
      <c r="B2243" s="157"/>
      <c r="C2243" s="158"/>
      <c r="D2243" s="159"/>
    </row>
    <row r="2244" spans="1:4">
      <c r="A2244" s="161"/>
      <c r="B2244" s="157"/>
      <c r="C2244" s="158"/>
      <c r="D2244" s="159"/>
    </row>
    <row r="2245" spans="1:4">
      <c r="A2245" s="158"/>
      <c r="B2245" s="157"/>
      <c r="C2245" s="158"/>
      <c r="D2245" s="159"/>
    </row>
    <row r="2246" spans="1:4">
      <c r="A2246" s="160"/>
      <c r="B2246" s="157"/>
      <c r="C2246" s="158"/>
      <c r="D2246" s="159"/>
    </row>
    <row r="2247" spans="1:4">
      <c r="A2247" s="161"/>
      <c r="B2247" s="157"/>
      <c r="C2247" s="158"/>
      <c r="D2247" s="159"/>
    </row>
    <row r="2248" spans="1:4">
      <c r="A2248" s="161"/>
      <c r="B2248" s="157"/>
      <c r="C2248" s="158"/>
      <c r="D2248" s="159"/>
    </row>
    <row r="2249" spans="1:4">
      <c r="A2249" s="161"/>
      <c r="B2249" s="157"/>
      <c r="C2249" s="158"/>
      <c r="D2249" s="159"/>
    </row>
    <row r="2250" spans="1:4">
      <c r="A2250" s="161"/>
      <c r="B2250" s="157"/>
      <c r="C2250" s="158"/>
      <c r="D2250" s="159"/>
    </row>
    <row r="2251" spans="1:4">
      <c r="A2251" s="158"/>
      <c r="B2251" s="157"/>
      <c r="C2251" s="158"/>
      <c r="D2251" s="159"/>
    </row>
    <row r="2252" spans="1:4">
      <c r="A2252" s="156"/>
      <c r="B2252" s="157"/>
      <c r="C2252" s="158"/>
      <c r="D2252" s="159"/>
    </row>
    <row r="2253" spans="1:4">
      <c r="A2253" s="160"/>
      <c r="B2253" s="157"/>
      <c r="C2253" s="158"/>
      <c r="D2253" s="159"/>
    </row>
    <row r="2254" spans="1:4">
      <c r="A2254" s="158"/>
      <c r="B2254" s="157"/>
      <c r="C2254" s="158"/>
      <c r="D2254" s="159"/>
    </row>
    <row r="2255" spans="1:4">
      <c r="A2255" s="160"/>
      <c r="B2255" s="157"/>
      <c r="C2255" s="158"/>
      <c r="D2255" s="159"/>
    </row>
    <row r="2256" spans="1:4">
      <c r="A2256" s="161"/>
      <c r="B2256" s="157"/>
      <c r="C2256" s="158"/>
      <c r="D2256" s="159"/>
    </row>
    <row r="2257" spans="1:4">
      <c r="A2257" s="158"/>
      <c r="B2257" s="157"/>
      <c r="C2257" s="158"/>
      <c r="D2257" s="159"/>
    </row>
    <row r="2258" spans="1:4">
      <c r="A2258" s="160"/>
      <c r="B2258" s="157"/>
      <c r="C2258" s="158"/>
      <c r="D2258" s="159"/>
    </row>
    <row r="2259" spans="1:4">
      <c r="A2259" s="161"/>
      <c r="B2259" s="157"/>
      <c r="C2259" s="158"/>
      <c r="D2259" s="159"/>
    </row>
    <row r="2260" spans="1:4">
      <c r="A2260" s="161"/>
      <c r="B2260" s="157"/>
      <c r="C2260" s="158"/>
      <c r="D2260" s="159"/>
    </row>
    <row r="2261" spans="1:4">
      <c r="A2261" s="158"/>
      <c r="B2261" s="157"/>
      <c r="C2261" s="158"/>
      <c r="D2261" s="159"/>
    </row>
    <row r="2262" spans="1:4">
      <c r="A2262" s="160"/>
      <c r="B2262" s="157"/>
      <c r="C2262" s="158"/>
      <c r="D2262" s="159"/>
    </row>
    <row r="2263" spans="1:4">
      <c r="A2263" s="158"/>
      <c r="B2263" s="157"/>
      <c r="C2263" s="158"/>
      <c r="D2263" s="159"/>
    </row>
    <row r="2264" spans="1:4">
      <c r="A2264" s="160"/>
      <c r="B2264" s="157"/>
      <c r="C2264" s="158"/>
      <c r="D2264" s="159"/>
    </row>
    <row r="2265" spans="1:4">
      <c r="A2265" s="161"/>
      <c r="B2265" s="157"/>
      <c r="C2265" s="158"/>
      <c r="D2265" s="159"/>
    </row>
    <row r="2266" spans="1:4">
      <c r="A2266" s="161"/>
      <c r="B2266" s="157"/>
      <c r="C2266" s="158"/>
      <c r="D2266" s="159"/>
    </row>
    <row r="2267" spans="1:4">
      <c r="A2267" s="161"/>
      <c r="B2267" s="157"/>
      <c r="C2267" s="158"/>
      <c r="D2267" s="159"/>
    </row>
    <row r="2268" spans="1:4">
      <c r="A2268" s="161"/>
      <c r="B2268" s="157"/>
      <c r="C2268" s="158"/>
      <c r="D2268" s="159"/>
    </row>
    <row r="2269" spans="1:4">
      <c r="A2269" s="161"/>
      <c r="B2269" s="157"/>
      <c r="C2269" s="158"/>
      <c r="D2269" s="159"/>
    </row>
    <row r="2270" spans="1:4">
      <c r="A2270" s="158"/>
      <c r="B2270" s="157"/>
      <c r="C2270" s="158"/>
      <c r="D2270" s="159"/>
    </row>
    <row r="2271" spans="1:4">
      <c r="A2271" s="156"/>
      <c r="B2271" s="157"/>
      <c r="C2271" s="158"/>
      <c r="D2271" s="159"/>
    </row>
    <row r="2272" spans="1:4">
      <c r="A2272" s="160"/>
      <c r="B2272" s="157"/>
      <c r="C2272" s="158"/>
      <c r="D2272" s="159"/>
    </row>
    <row r="2273" spans="1:4">
      <c r="A2273" s="161"/>
      <c r="B2273" s="157"/>
      <c r="C2273" s="158"/>
      <c r="D2273" s="159"/>
    </row>
    <row r="2274" spans="1:4">
      <c r="A2274" s="161"/>
      <c r="B2274" s="157"/>
      <c r="C2274" s="158"/>
      <c r="D2274" s="159"/>
    </row>
    <row r="2275" spans="1:4">
      <c r="A2275" s="161"/>
      <c r="B2275" s="157"/>
      <c r="C2275" s="158"/>
      <c r="D2275" s="159"/>
    </row>
    <row r="2276" spans="1:4">
      <c r="A2276" s="161"/>
      <c r="B2276" s="157"/>
      <c r="C2276" s="158"/>
      <c r="D2276" s="159"/>
    </row>
    <row r="2277" spans="1:4">
      <c r="A2277" s="161"/>
      <c r="B2277" s="157"/>
      <c r="C2277" s="158"/>
      <c r="D2277" s="159"/>
    </row>
    <row r="2278" spans="1:4">
      <c r="A2278" s="161"/>
      <c r="B2278" s="157"/>
      <c r="C2278" s="158"/>
      <c r="D2278" s="159"/>
    </row>
    <row r="2279" spans="1:4">
      <c r="A2279" s="161"/>
      <c r="B2279" s="157"/>
      <c r="C2279" s="158"/>
      <c r="D2279" s="159"/>
    </row>
    <row r="2280" spans="1:4">
      <c r="A2280" s="161"/>
      <c r="B2280" s="157"/>
      <c r="C2280" s="158"/>
      <c r="D2280" s="159"/>
    </row>
    <row r="2281" spans="1:4">
      <c r="A2281" s="161"/>
      <c r="B2281" s="157"/>
      <c r="C2281" s="158"/>
      <c r="D2281" s="159"/>
    </row>
    <row r="2282" spans="1:4">
      <c r="A2282" s="161"/>
      <c r="B2282" s="157"/>
      <c r="C2282" s="158"/>
      <c r="D2282" s="159"/>
    </row>
    <row r="2283" spans="1:4">
      <c r="A2283" s="161"/>
      <c r="B2283" s="157"/>
      <c r="C2283" s="158"/>
      <c r="D2283" s="159"/>
    </row>
    <row r="2284" spans="1:4">
      <c r="A2284" s="161"/>
      <c r="B2284" s="157"/>
      <c r="C2284" s="158"/>
      <c r="D2284" s="159"/>
    </row>
    <row r="2285" spans="1:4">
      <c r="A2285" s="161"/>
      <c r="B2285" s="157"/>
      <c r="C2285" s="158"/>
      <c r="D2285" s="159"/>
    </row>
    <row r="2286" spans="1:4">
      <c r="A2286" s="161"/>
      <c r="B2286" s="157"/>
      <c r="C2286" s="158"/>
      <c r="D2286" s="159"/>
    </row>
    <row r="2287" spans="1:4">
      <c r="A2287" s="161"/>
      <c r="B2287" s="157"/>
      <c r="C2287" s="158"/>
      <c r="D2287" s="159"/>
    </row>
    <row r="2288" spans="1:4">
      <c r="A2288" s="161"/>
      <c r="B2288" s="157"/>
      <c r="C2288" s="158"/>
      <c r="D2288" s="159"/>
    </row>
    <row r="2289" spans="1:4">
      <c r="A2289" s="158"/>
      <c r="B2289" s="157"/>
      <c r="C2289" s="158"/>
      <c r="D2289" s="159"/>
    </row>
    <row r="2290" spans="1:4">
      <c r="A2290" s="156"/>
      <c r="B2290" s="157"/>
      <c r="C2290" s="158"/>
      <c r="D2290" s="159"/>
    </row>
    <row r="2291" spans="1:4">
      <c r="A2291" s="160"/>
      <c r="B2291" s="157"/>
      <c r="C2291" s="158"/>
      <c r="D2291" s="159"/>
    </row>
    <row r="2292" spans="1:4">
      <c r="A2292" s="158"/>
      <c r="B2292" s="157"/>
      <c r="C2292" s="158"/>
      <c r="D2292" s="159"/>
    </row>
    <row r="2293" spans="1:4">
      <c r="A2293" s="160"/>
      <c r="B2293" s="157"/>
      <c r="C2293" s="158"/>
      <c r="D2293" s="159"/>
    </row>
    <row r="2294" spans="1:4">
      <c r="A2294" s="161"/>
      <c r="B2294" s="157"/>
      <c r="C2294" s="158"/>
      <c r="D2294" s="159"/>
    </row>
    <row r="2295" spans="1:4">
      <c r="A2295" s="161"/>
      <c r="B2295" s="157"/>
      <c r="C2295" s="158"/>
      <c r="D2295" s="159"/>
    </row>
    <row r="2296" spans="1:4">
      <c r="A2296" s="161"/>
      <c r="B2296" s="157"/>
      <c r="C2296" s="158"/>
      <c r="D2296" s="159"/>
    </row>
    <row r="2297" spans="1:4">
      <c r="A2297" s="161"/>
      <c r="B2297" s="157"/>
      <c r="C2297" s="158"/>
      <c r="D2297" s="159"/>
    </row>
    <row r="2298" spans="1:4">
      <c r="A2298" s="161"/>
      <c r="B2298" s="157"/>
      <c r="C2298" s="158"/>
      <c r="D2298" s="159"/>
    </row>
    <row r="2299" spans="1:4">
      <c r="A2299" s="161"/>
      <c r="B2299" s="157"/>
      <c r="C2299" s="158"/>
      <c r="D2299" s="159"/>
    </row>
    <row r="2300" spans="1:4">
      <c r="A2300" s="161"/>
      <c r="B2300" s="157"/>
      <c r="C2300" s="158"/>
      <c r="D2300" s="159"/>
    </row>
    <row r="2301" spans="1:4">
      <c r="A2301" s="161"/>
      <c r="B2301" s="157"/>
      <c r="C2301" s="158"/>
      <c r="D2301" s="159"/>
    </row>
    <row r="2302" spans="1:4">
      <c r="A2302" s="161"/>
      <c r="B2302" s="157"/>
      <c r="C2302" s="158"/>
      <c r="D2302" s="159"/>
    </row>
    <row r="2303" spans="1:4">
      <c r="A2303" s="161"/>
      <c r="B2303" s="157"/>
      <c r="C2303" s="158"/>
      <c r="D2303" s="159"/>
    </row>
    <row r="2304" spans="1:4">
      <c r="A2304" s="158"/>
      <c r="B2304" s="157"/>
      <c r="C2304" s="158"/>
      <c r="D2304" s="159"/>
    </row>
    <row r="2305" spans="1:4">
      <c r="A2305" s="160"/>
      <c r="B2305" s="157"/>
      <c r="C2305" s="158"/>
      <c r="D2305" s="159"/>
    </row>
    <row r="2306" spans="1:4">
      <c r="A2306" s="158"/>
      <c r="B2306" s="157"/>
      <c r="C2306" s="158"/>
      <c r="D2306" s="159"/>
    </row>
    <row r="2307" spans="1:4">
      <c r="A2307" s="156"/>
      <c r="B2307" s="157"/>
      <c r="C2307" s="158"/>
      <c r="D2307" s="159"/>
    </row>
    <row r="2308" spans="1:4">
      <c r="A2308" s="156"/>
      <c r="B2308" s="157"/>
      <c r="C2308" s="158"/>
      <c r="D2308" s="159"/>
    </row>
    <row r="2309" spans="1:4">
      <c r="A2309" s="160"/>
      <c r="B2309" s="157"/>
      <c r="C2309" s="158"/>
      <c r="D2309" s="159"/>
    </row>
    <row r="2310" spans="1:4">
      <c r="A2310" s="161"/>
      <c r="B2310" s="157"/>
      <c r="C2310" s="158"/>
      <c r="D2310" s="159"/>
    </row>
    <row r="2311" spans="1:4">
      <c r="A2311" s="161"/>
      <c r="B2311" s="157"/>
      <c r="C2311" s="158"/>
      <c r="D2311" s="159"/>
    </row>
    <row r="2312" spans="1:4">
      <c r="A2312" s="161"/>
      <c r="B2312" s="157"/>
      <c r="C2312" s="158"/>
      <c r="D2312" s="159"/>
    </row>
    <row r="2313" spans="1:4">
      <c r="A2313" s="161"/>
      <c r="B2313" s="157"/>
      <c r="C2313" s="158"/>
      <c r="D2313" s="159"/>
    </row>
    <row r="2314" spans="1:4">
      <c r="A2314" s="161"/>
      <c r="B2314" s="157"/>
      <c r="C2314" s="158"/>
      <c r="D2314" s="159"/>
    </row>
    <row r="2315" spans="1:4">
      <c r="A2315" s="161"/>
      <c r="B2315" s="157"/>
      <c r="C2315" s="158"/>
      <c r="D2315" s="159"/>
    </row>
    <row r="2316" spans="1:4">
      <c r="A2316" s="161"/>
      <c r="B2316" s="157"/>
      <c r="C2316" s="158"/>
      <c r="D2316" s="159"/>
    </row>
    <row r="2317" spans="1:4">
      <c r="A2317" s="158"/>
      <c r="B2317" s="157"/>
      <c r="C2317" s="158"/>
      <c r="D2317" s="159"/>
    </row>
    <row r="2318" spans="1:4">
      <c r="A2318" s="160"/>
      <c r="B2318" s="157"/>
      <c r="C2318" s="158"/>
      <c r="D2318" s="159"/>
    </row>
    <row r="2319" spans="1:4">
      <c r="A2319" s="158"/>
      <c r="B2319" s="157"/>
      <c r="C2319" s="158"/>
      <c r="D2319" s="159"/>
    </row>
    <row r="2320" spans="1:4">
      <c r="A2320" s="160"/>
      <c r="B2320" s="157"/>
      <c r="C2320" s="158"/>
      <c r="D2320" s="159"/>
    </row>
    <row r="2321" spans="1:4">
      <c r="A2321" s="161"/>
      <c r="B2321" s="157"/>
      <c r="C2321" s="158"/>
      <c r="D2321" s="159"/>
    </row>
    <row r="2322" spans="1:4">
      <c r="A2322" s="161"/>
      <c r="B2322" s="157"/>
      <c r="C2322" s="158"/>
      <c r="D2322" s="159"/>
    </row>
    <row r="2323" spans="1:4">
      <c r="A2323" s="161"/>
      <c r="B2323" s="157"/>
      <c r="C2323" s="158"/>
      <c r="D2323" s="159"/>
    </row>
    <row r="2324" spans="1:4">
      <c r="A2324" s="161"/>
      <c r="B2324" s="157"/>
      <c r="C2324" s="158"/>
      <c r="D2324" s="159"/>
    </row>
    <row r="2325" spans="1:4">
      <c r="A2325" s="161"/>
      <c r="B2325" s="157"/>
      <c r="C2325" s="158"/>
      <c r="D2325" s="159"/>
    </row>
    <row r="2326" spans="1:4">
      <c r="A2326" s="158"/>
      <c r="B2326" s="157"/>
      <c r="C2326" s="158"/>
      <c r="D2326" s="159"/>
    </row>
    <row r="2327" spans="1:4">
      <c r="A2327" s="160"/>
      <c r="B2327" s="157"/>
      <c r="C2327" s="158"/>
      <c r="D2327" s="159"/>
    </row>
    <row r="2328" spans="1:4">
      <c r="A2328" s="161"/>
      <c r="B2328" s="157"/>
      <c r="C2328" s="158"/>
      <c r="D2328" s="159"/>
    </row>
    <row r="2329" spans="1:4">
      <c r="A2329" s="161"/>
      <c r="B2329" s="157"/>
      <c r="C2329" s="158"/>
      <c r="D2329" s="159"/>
    </row>
    <row r="2330" spans="1:4">
      <c r="A2330" s="161"/>
      <c r="B2330" s="157"/>
      <c r="C2330" s="158"/>
      <c r="D2330" s="159"/>
    </row>
    <row r="2331" spans="1:4">
      <c r="A2331" s="161"/>
      <c r="B2331" s="157"/>
      <c r="C2331" s="158"/>
      <c r="D2331" s="159"/>
    </row>
    <row r="2332" spans="1:4">
      <c r="A2332" s="158"/>
      <c r="B2332" s="157"/>
      <c r="C2332" s="158"/>
      <c r="D2332" s="159"/>
    </row>
    <row r="2333" spans="1:4">
      <c r="A2333" s="160"/>
      <c r="B2333" s="157"/>
      <c r="C2333" s="158"/>
      <c r="D2333" s="159"/>
    </row>
    <row r="2334" spans="1:4">
      <c r="A2334" s="158"/>
      <c r="B2334" s="157"/>
      <c r="C2334" s="158"/>
      <c r="D2334" s="159"/>
    </row>
    <row r="2335" spans="1:4">
      <c r="A2335" s="160"/>
      <c r="B2335" s="157"/>
      <c r="C2335" s="158"/>
      <c r="D2335" s="159"/>
    </row>
    <row r="2336" spans="1:4">
      <c r="A2336" s="161"/>
      <c r="B2336" s="157"/>
      <c r="C2336" s="158"/>
      <c r="D2336" s="159"/>
    </row>
    <row r="2337" spans="1:4">
      <c r="A2337" s="161"/>
      <c r="B2337" s="157"/>
      <c r="C2337" s="158"/>
      <c r="D2337" s="159"/>
    </row>
    <row r="2338" spans="1:4">
      <c r="A2338" s="158"/>
      <c r="B2338" s="157"/>
      <c r="C2338" s="158"/>
      <c r="D2338" s="159"/>
    </row>
    <row r="2339" spans="1:4">
      <c r="A2339" s="156"/>
      <c r="B2339" s="157"/>
      <c r="C2339" s="158"/>
      <c r="D2339" s="159"/>
    </row>
    <row r="2340" spans="1:4">
      <c r="A2340" s="160"/>
      <c r="B2340" s="157"/>
      <c r="C2340" s="158"/>
      <c r="D2340" s="159"/>
    </row>
    <row r="2341" spans="1:4">
      <c r="A2341" s="161"/>
      <c r="B2341" s="157"/>
      <c r="C2341" s="158"/>
      <c r="D2341" s="159"/>
    </row>
    <row r="2342" spans="1:4">
      <c r="A2342" s="161"/>
      <c r="B2342" s="157"/>
      <c r="C2342" s="158"/>
      <c r="D2342" s="159"/>
    </row>
    <row r="2343" spans="1:4">
      <c r="A2343" s="161"/>
      <c r="B2343" s="157"/>
      <c r="C2343" s="158"/>
      <c r="D2343" s="159"/>
    </row>
    <row r="2344" spans="1:4">
      <c r="A2344" s="161"/>
      <c r="B2344" s="157"/>
      <c r="C2344" s="158"/>
      <c r="D2344" s="159"/>
    </row>
    <row r="2345" spans="1:4">
      <c r="A2345" s="161"/>
      <c r="B2345" s="157"/>
      <c r="C2345" s="158"/>
      <c r="D2345" s="159"/>
    </row>
    <row r="2346" spans="1:4">
      <c r="A2346" s="161"/>
      <c r="B2346" s="157"/>
      <c r="C2346" s="158"/>
      <c r="D2346" s="159"/>
    </row>
    <row r="2347" spans="1:4">
      <c r="A2347" s="161"/>
      <c r="B2347" s="157"/>
      <c r="C2347" s="158"/>
      <c r="D2347" s="159"/>
    </row>
    <row r="2348" spans="1:4">
      <c r="A2348" s="161"/>
      <c r="B2348" s="157"/>
      <c r="C2348" s="158"/>
      <c r="D2348" s="159"/>
    </row>
    <row r="2349" spans="1:4">
      <c r="A2349" s="161"/>
      <c r="B2349" s="157"/>
      <c r="C2349" s="158"/>
      <c r="D2349" s="159"/>
    </row>
    <row r="2350" spans="1:4">
      <c r="A2350" s="161"/>
      <c r="B2350" s="157"/>
      <c r="C2350" s="158"/>
      <c r="D2350" s="159"/>
    </row>
    <row r="2351" spans="1:4">
      <c r="A2351" s="161"/>
      <c r="B2351" s="157"/>
      <c r="C2351" s="158"/>
      <c r="D2351" s="159"/>
    </row>
    <row r="2352" spans="1:4">
      <c r="A2352" s="161"/>
      <c r="B2352" s="157"/>
      <c r="C2352" s="158"/>
      <c r="D2352" s="159"/>
    </row>
    <row r="2353" spans="1:4">
      <c r="A2353" s="161"/>
      <c r="B2353" s="157"/>
      <c r="C2353" s="158"/>
      <c r="D2353" s="159"/>
    </row>
    <row r="2354" spans="1:4">
      <c r="A2354" s="161"/>
      <c r="B2354" s="157"/>
      <c r="C2354" s="158"/>
      <c r="D2354" s="159"/>
    </row>
    <row r="2355" spans="1:4">
      <c r="A2355" s="161"/>
      <c r="B2355" s="157"/>
      <c r="C2355" s="158"/>
      <c r="D2355" s="159"/>
    </row>
    <row r="2356" spans="1:4">
      <c r="A2356" s="158"/>
      <c r="B2356" s="157"/>
      <c r="C2356" s="158"/>
      <c r="D2356" s="159"/>
    </row>
    <row r="2357" spans="1:4">
      <c r="A2357" s="156"/>
      <c r="B2357" s="157"/>
      <c r="C2357" s="158"/>
      <c r="D2357" s="159"/>
    </row>
    <row r="2358" spans="1:4">
      <c r="A2358" s="160"/>
      <c r="B2358" s="157"/>
      <c r="C2358" s="158"/>
      <c r="D2358" s="159"/>
    </row>
    <row r="2359" spans="1:4">
      <c r="A2359" s="161"/>
      <c r="B2359" s="157"/>
      <c r="C2359" s="158"/>
      <c r="D2359" s="159"/>
    </row>
    <row r="2360" spans="1:4">
      <c r="A2360" s="158"/>
      <c r="B2360" s="157"/>
      <c r="C2360" s="158"/>
      <c r="D2360" s="159"/>
    </row>
    <row r="2361" spans="1:4">
      <c r="A2361" s="160"/>
      <c r="B2361" s="157"/>
      <c r="C2361" s="158"/>
      <c r="D2361" s="159"/>
    </row>
    <row r="2362" spans="1:4">
      <c r="A2362" s="161"/>
      <c r="B2362" s="157"/>
      <c r="C2362" s="158"/>
      <c r="D2362" s="159"/>
    </row>
    <row r="2363" spans="1:4">
      <c r="A2363" s="161"/>
      <c r="B2363" s="157"/>
      <c r="C2363" s="158"/>
      <c r="D2363" s="159"/>
    </row>
    <row r="2364" spans="1:4">
      <c r="A2364" s="161"/>
      <c r="B2364" s="157"/>
      <c r="C2364" s="158"/>
      <c r="D2364" s="159"/>
    </row>
    <row r="2365" spans="1:4">
      <c r="A2365" s="161"/>
      <c r="B2365" s="157"/>
      <c r="C2365" s="158"/>
      <c r="D2365" s="159"/>
    </row>
    <row r="2366" spans="1:4">
      <c r="A2366" s="161"/>
      <c r="B2366" s="157"/>
      <c r="C2366" s="158"/>
      <c r="D2366" s="159"/>
    </row>
    <row r="2367" spans="1:4">
      <c r="A2367" s="161"/>
      <c r="B2367" s="157"/>
      <c r="C2367" s="158"/>
      <c r="D2367" s="159"/>
    </row>
    <row r="2368" spans="1:4">
      <c r="A2368" s="161"/>
      <c r="B2368" s="157"/>
      <c r="C2368" s="158"/>
      <c r="D2368" s="159"/>
    </row>
    <row r="2369" spans="1:4">
      <c r="A2369" s="158"/>
      <c r="B2369" s="157"/>
      <c r="C2369" s="158"/>
      <c r="D2369" s="159"/>
    </row>
    <row r="2370" spans="1:4">
      <c r="A2370" s="156"/>
      <c r="B2370" s="157"/>
      <c r="C2370" s="158"/>
      <c r="D2370" s="159"/>
    </row>
    <row r="2371" spans="1:4">
      <c r="A2371" s="160"/>
      <c r="B2371" s="157"/>
      <c r="C2371" s="158"/>
      <c r="D2371" s="159"/>
    </row>
    <row r="2372" spans="1:4">
      <c r="A2372" s="161"/>
      <c r="B2372" s="157"/>
      <c r="C2372" s="158"/>
      <c r="D2372" s="159"/>
    </row>
    <row r="2373" spans="1:4">
      <c r="A2373" s="161"/>
      <c r="B2373" s="157"/>
      <c r="C2373" s="158"/>
      <c r="D2373" s="159"/>
    </row>
    <row r="2374" spans="1:4">
      <c r="A2374" s="158"/>
      <c r="B2374" s="157"/>
      <c r="C2374" s="158"/>
      <c r="D2374" s="159"/>
    </row>
    <row r="2375" spans="1:4">
      <c r="A2375" s="156"/>
      <c r="B2375" s="157"/>
      <c r="C2375" s="158"/>
      <c r="D2375" s="159"/>
    </row>
    <row r="2376" spans="1:4">
      <c r="A2376" s="160"/>
      <c r="B2376" s="157"/>
      <c r="C2376" s="158"/>
      <c r="D2376" s="159"/>
    </row>
    <row r="2377" spans="1:4">
      <c r="A2377" s="161"/>
      <c r="B2377" s="157"/>
      <c r="C2377" s="158"/>
      <c r="D2377" s="159"/>
    </row>
    <row r="2378" spans="1:4">
      <c r="A2378" s="161"/>
      <c r="B2378" s="157"/>
      <c r="C2378" s="158"/>
      <c r="D2378" s="159"/>
    </row>
    <row r="2379" spans="1:4">
      <c r="A2379" s="161"/>
      <c r="B2379" s="157"/>
      <c r="C2379" s="158"/>
      <c r="D2379" s="159"/>
    </row>
    <row r="2380" spans="1:4">
      <c r="A2380" s="161"/>
      <c r="B2380" s="157"/>
      <c r="C2380" s="158"/>
      <c r="D2380" s="159"/>
    </row>
    <row r="2381" spans="1:4">
      <c r="A2381" s="161"/>
      <c r="B2381" s="157"/>
      <c r="C2381" s="158"/>
      <c r="D2381" s="159"/>
    </row>
    <row r="2382" spans="1:4">
      <c r="A2382" s="161"/>
      <c r="B2382" s="157"/>
      <c r="C2382" s="158"/>
      <c r="D2382" s="159"/>
    </row>
    <row r="2383" spans="1:4">
      <c r="A2383" s="161"/>
      <c r="B2383" s="157"/>
      <c r="C2383" s="158"/>
      <c r="D2383" s="159"/>
    </row>
    <row r="2384" spans="1:4">
      <c r="A2384" s="158"/>
      <c r="B2384" s="157"/>
      <c r="C2384" s="158"/>
      <c r="D2384" s="159"/>
    </row>
    <row r="2385" spans="1:4">
      <c r="A2385" s="160"/>
      <c r="B2385" s="157"/>
      <c r="C2385" s="158"/>
      <c r="D2385" s="159"/>
    </row>
    <row r="2386" spans="1:4">
      <c r="A2386" s="161"/>
      <c r="B2386" s="157"/>
      <c r="C2386" s="158"/>
      <c r="D2386" s="159"/>
    </row>
    <row r="2387" spans="1:4">
      <c r="A2387" s="161"/>
      <c r="B2387" s="157"/>
      <c r="C2387" s="158"/>
      <c r="D2387" s="159"/>
    </row>
    <row r="2388" spans="1:4">
      <c r="A2388" s="161"/>
      <c r="B2388" s="157"/>
      <c r="C2388" s="158"/>
      <c r="D2388" s="159"/>
    </row>
    <row r="2389" spans="1:4">
      <c r="A2389" s="161"/>
      <c r="B2389" s="157"/>
      <c r="C2389" s="158"/>
      <c r="D2389" s="159"/>
    </row>
    <row r="2390" spans="1:4">
      <c r="A2390" s="161"/>
      <c r="B2390" s="157"/>
      <c r="C2390" s="158"/>
      <c r="D2390" s="159"/>
    </row>
    <row r="2391" spans="1:4">
      <c r="A2391" s="161"/>
      <c r="B2391" s="157"/>
      <c r="C2391" s="158"/>
      <c r="D2391" s="159"/>
    </row>
    <row r="2392" spans="1:4">
      <c r="A2392" s="161"/>
      <c r="B2392" s="157"/>
      <c r="C2392" s="158"/>
      <c r="D2392" s="159"/>
    </row>
    <row r="2393" spans="1:4">
      <c r="A2393" s="161"/>
      <c r="B2393" s="157"/>
      <c r="C2393" s="158"/>
      <c r="D2393" s="159"/>
    </row>
    <row r="2394" spans="1:4">
      <c r="A2394" s="161"/>
      <c r="B2394" s="157"/>
      <c r="C2394" s="158"/>
      <c r="D2394" s="159"/>
    </row>
    <row r="2395" spans="1:4">
      <c r="A2395" s="161"/>
      <c r="B2395" s="157"/>
      <c r="C2395" s="158"/>
      <c r="D2395" s="159"/>
    </row>
    <row r="2396" spans="1:4">
      <c r="A2396" s="161"/>
      <c r="B2396" s="157"/>
      <c r="C2396" s="158"/>
      <c r="D2396" s="159"/>
    </row>
    <row r="2397" spans="1:4">
      <c r="A2397" s="161"/>
      <c r="B2397" s="157"/>
      <c r="C2397" s="158"/>
      <c r="D2397" s="159"/>
    </row>
    <row r="2398" spans="1:4">
      <c r="A2398" s="161"/>
      <c r="B2398" s="157"/>
      <c r="C2398" s="158"/>
      <c r="D2398" s="159"/>
    </row>
    <row r="2399" spans="1:4">
      <c r="A2399" s="161"/>
      <c r="B2399" s="157"/>
      <c r="C2399" s="158"/>
      <c r="D2399" s="159"/>
    </row>
    <row r="2400" spans="1:4">
      <c r="A2400" s="161"/>
      <c r="B2400" s="157"/>
      <c r="C2400" s="158"/>
      <c r="D2400" s="159"/>
    </row>
    <row r="2401" spans="1:4">
      <c r="A2401" s="161"/>
      <c r="B2401" s="157"/>
      <c r="C2401" s="158"/>
      <c r="D2401" s="159"/>
    </row>
    <row r="2402" spans="1:4">
      <c r="A2402" s="161"/>
      <c r="B2402" s="157"/>
      <c r="C2402" s="158"/>
      <c r="D2402" s="159"/>
    </row>
    <row r="2403" spans="1:4">
      <c r="A2403" s="161"/>
      <c r="B2403" s="157"/>
      <c r="C2403" s="158"/>
      <c r="D2403" s="159"/>
    </row>
    <row r="2404" spans="1:4">
      <c r="A2404" s="158"/>
      <c r="B2404" s="157"/>
      <c r="C2404" s="158"/>
      <c r="D2404" s="159"/>
    </row>
    <row r="2405" spans="1:4">
      <c r="A2405" s="160"/>
      <c r="B2405" s="157"/>
      <c r="C2405" s="158"/>
      <c r="D2405" s="159"/>
    </row>
    <row r="2406" spans="1:4">
      <c r="A2406" s="161"/>
      <c r="B2406" s="157"/>
      <c r="C2406" s="158"/>
      <c r="D2406" s="159"/>
    </row>
    <row r="2407" spans="1:4">
      <c r="A2407" s="158"/>
      <c r="B2407" s="157"/>
      <c r="C2407" s="158"/>
      <c r="D2407" s="159"/>
    </row>
    <row r="2408" spans="1:4">
      <c r="A2408" s="156"/>
      <c r="B2408" s="157"/>
      <c r="C2408" s="158"/>
      <c r="D2408" s="159"/>
    </row>
    <row r="2409" spans="1:4">
      <c r="A2409" s="160"/>
      <c r="B2409" s="157"/>
      <c r="C2409" s="158"/>
      <c r="D2409" s="159"/>
    </row>
    <row r="2410" spans="1:4">
      <c r="A2410" s="161"/>
      <c r="B2410" s="157"/>
      <c r="C2410" s="158"/>
      <c r="D2410" s="159"/>
    </row>
    <row r="2411" spans="1:4">
      <c r="A2411" s="161"/>
      <c r="B2411" s="157"/>
      <c r="C2411" s="158"/>
      <c r="D2411" s="159"/>
    </row>
    <row r="2412" spans="1:4">
      <c r="A2412" s="161"/>
      <c r="B2412" s="157"/>
      <c r="C2412" s="158"/>
      <c r="D2412" s="159"/>
    </row>
    <row r="2413" spans="1:4">
      <c r="A2413" s="161"/>
      <c r="B2413" s="157"/>
      <c r="C2413" s="158"/>
      <c r="D2413" s="159"/>
    </row>
    <row r="2414" spans="1:4">
      <c r="A2414" s="161"/>
      <c r="B2414" s="157"/>
      <c r="C2414" s="158"/>
      <c r="D2414" s="159"/>
    </row>
    <row r="2415" spans="1:4">
      <c r="A2415" s="161"/>
      <c r="B2415" s="157"/>
      <c r="C2415" s="158"/>
      <c r="D2415" s="159"/>
    </row>
    <row r="2416" spans="1:4">
      <c r="A2416" s="161"/>
      <c r="B2416" s="157"/>
      <c r="C2416" s="158"/>
      <c r="D2416" s="159"/>
    </row>
    <row r="2417" spans="1:4">
      <c r="A2417" s="161"/>
      <c r="B2417" s="157"/>
      <c r="C2417" s="158"/>
      <c r="D2417" s="159"/>
    </row>
    <row r="2418" spans="1:4">
      <c r="A2418" s="161"/>
      <c r="B2418" s="157"/>
      <c r="C2418" s="158"/>
      <c r="D2418" s="159"/>
    </row>
    <row r="2419" spans="1:4">
      <c r="A2419" s="158"/>
      <c r="B2419" s="157"/>
      <c r="C2419" s="158"/>
      <c r="D2419" s="159"/>
    </row>
    <row r="2420" spans="1:4">
      <c r="A2420" s="160"/>
      <c r="B2420" s="157"/>
      <c r="C2420" s="158"/>
      <c r="D2420" s="159"/>
    </row>
    <row r="2421" spans="1:4">
      <c r="A2421" s="161"/>
      <c r="B2421" s="157"/>
      <c r="C2421" s="158"/>
      <c r="D2421" s="159"/>
    </row>
    <row r="2422" spans="1:4">
      <c r="A2422" s="158"/>
      <c r="B2422" s="157"/>
      <c r="C2422" s="158"/>
      <c r="D2422" s="159"/>
    </row>
    <row r="2423" spans="1:4">
      <c r="A2423" s="160"/>
      <c r="B2423" s="157"/>
      <c r="C2423" s="158"/>
      <c r="D2423" s="159"/>
    </row>
    <row r="2424" spans="1:4">
      <c r="A2424" s="158"/>
      <c r="B2424" s="157"/>
      <c r="C2424" s="158"/>
      <c r="D2424" s="159"/>
    </row>
    <row r="2425" spans="1:4">
      <c r="A2425" s="156"/>
      <c r="B2425" s="157"/>
      <c r="C2425" s="158"/>
      <c r="D2425" s="159"/>
    </row>
    <row r="2426" spans="1:4">
      <c r="A2426" s="160"/>
      <c r="B2426" s="157"/>
      <c r="C2426" s="158"/>
      <c r="D2426" s="159"/>
    </row>
    <row r="2427" spans="1:4">
      <c r="A2427" s="161"/>
      <c r="B2427" s="157"/>
      <c r="C2427" s="158"/>
      <c r="D2427" s="159"/>
    </row>
    <row r="2428" spans="1:4">
      <c r="A2428" s="161"/>
      <c r="B2428" s="157"/>
      <c r="C2428" s="158"/>
      <c r="D2428" s="159"/>
    </row>
    <row r="2429" spans="1:4">
      <c r="A2429" s="161"/>
      <c r="B2429" s="157"/>
      <c r="C2429" s="158"/>
      <c r="D2429" s="159"/>
    </row>
    <row r="2430" spans="1:4">
      <c r="A2430" s="161"/>
      <c r="B2430" s="157"/>
      <c r="C2430" s="158"/>
      <c r="D2430" s="159"/>
    </row>
    <row r="2431" spans="1:4">
      <c r="A2431" s="161"/>
      <c r="B2431" s="157"/>
      <c r="C2431" s="158"/>
      <c r="D2431" s="159"/>
    </row>
    <row r="2432" spans="1:4">
      <c r="A2432" s="158"/>
      <c r="B2432" s="157"/>
      <c r="C2432" s="158"/>
      <c r="D2432" s="159"/>
    </row>
    <row r="2433" spans="1:4">
      <c r="A2433" s="156"/>
      <c r="B2433" s="157"/>
      <c r="C2433" s="158"/>
      <c r="D2433" s="159"/>
    </row>
    <row r="2434" spans="1:4">
      <c r="A2434" s="160"/>
      <c r="B2434" s="157"/>
      <c r="C2434" s="158"/>
      <c r="D2434" s="159"/>
    </row>
    <row r="2435" spans="1:4">
      <c r="A2435" s="158"/>
      <c r="B2435" s="157"/>
      <c r="C2435" s="158"/>
      <c r="D2435" s="159"/>
    </row>
    <row r="2436" spans="1:4">
      <c r="A2436" s="156"/>
      <c r="B2436" s="157"/>
      <c r="C2436" s="158"/>
      <c r="D2436" s="159"/>
    </row>
    <row r="2437" spans="1:4">
      <c r="A2437" s="160"/>
      <c r="B2437" s="157"/>
      <c r="C2437" s="158"/>
      <c r="D2437" s="159"/>
    </row>
    <row r="2438" spans="1:4">
      <c r="A2438" s="161"/>
      <c r="B2438" s="157"/>
      <c r="C2438" s="158"/>
      <c r="D2438" s="159"/>
    </row>
    <row r="2439" spans="1:4">
      <c r="A2439" s="161"/>
      <c r="B2439" s="157"/>
      <c r="C2439" s="158"/>
      <c r="D2439" s="159"/>
    </row>
    <row r="2440" spans="1:4">
      <c r="A2440" s="161"/>
      <c r="B2440" s="157"/>
      <c r="C2440" s="158"/>
      <c r="D2440" s="159"/>
    </row>
    <row r="2441" spans="1:4">
      <c r="A2441" s="161"/>
      <c r="B2441" s="157"/>
      <c r="C2441" s="158"/>
      <c r="D2441" s="159"/>
    </row>
    <row r="2442" spans="1:4">
      <c r="A2442" s="161"/>
      <c r="B2442" s="157"/>
      <c r="C2442" s="158"/>
      <c r="D2442" s="159"/>
    </row>
    <row r="2443" spans="1:4">
      <c r="A2443" s="161"/>
      <c r="B2443" s="157"/>
      <c r="C2443" s="158"/>
      <c r="D2443" s="159"/>
    </row>
    <row r="2444" spans="1:4">
      <c r="A2444" s="161"/>
      <c r="B2444" s="157"/>
      <c r="C2444" s="158"/>
      <c r="D2444" s="159"/>
    </row>
    <row r="2445" spans="1:4">
      <c r="A2445" s="161"/>
      <c r="B2445" s="157"/>
      <c r="C2445" s="158"/>
      <c r="D2445" s="159"/>
    </row>
    <row r="2446" spans="1:4">
      <c r="A2446" s="158"/>
      <c r="B2446" s="157"/>
      <c r="C2446" s="158"/>
      <c r="D2446" s="159"/>
    </row>
    <row r="2447" spans="1:4">
      <c r="A2447" s="156"/>
      <c r="B2447" s="157"/>
      <c r="C2447" s="158"/>
      <c r="D2447" s="159"/>
    </row>
    <row r="2448" spans="1:4">
      <c r="A2448" s="160"/>
      <c r="B2448" s="157"/>
      <c r="C2448" s="158"/>
      <c r="D2448" s="159"/>
    </row>
    <row r="2449" spans="1:4">
      <c r="A2449" s="161"/>
      <c r="B2449" s="157"/>
      <c r="C2449" s="158"/>
      <c r="D2449" s="159"/>
    </row>
    <row r="2450" spans="1:4">
      <c r="A2450" s="161"/>
      <c r="B2450" s="157"/>
      <c r="C2450" s="158"/>
      <c r="D2450" s="159"/>
    </row>
    <row r="2451" spans="1:4">
      <c r="A2451" s="158"/>
      <c r="B2451" s="157"/>
      <c r="C2451" s="158"/>
      <c r="D2451" s="159"/>
    </row>
    <row r="2452" spans="1:4">
      <c r="A2452" s="156"/>
      <c r="B2452" s="157"/>
      <c r="C2452" s="158"/>
      <c r="D2452" s="159"/>
    </row>
    <row r="2453" spans="1:4">
      <c r="A2453" s="160"/>
      <c r="B2453" s="157"/>
      <c r="C2453" s="158"/>
      <c r="D2453" s="159"/>
    </row>
    <row r="2454" spans="1:4">
      <c r="A2454" s="161"/>
      <c r="B2454" s="157"/>
      <c r="C2454" s="158"/>
      <c r="D2454" s="159"/>
    </row>
    <row r="2455" spans="1:4">
      <c r="A2455" s="161"/>
      <c r="B2455" s="157"/>
      <c r="C2455" s="158"/>
      <c r="D2455" s="159"/>
    </row>
    <row r="2456" spans="1:4">
      <c r="A2456" s="158"/>
      <c r="B2456" s="157"/>
      <c r="C2456" s="158"/>
      <c r="D2456" s="159"/>
    </row>
    <row r="2457" spans="1:4">
      <c r="A2457" s="156"/>
      <c r="B2457" s="157"/>
      <c r="C2457" s="158"/>
      <c r="D2457" s="159"/>
    </row>
    <row r="2458" spans="1:4">
      <c r="A2458" s="160"/>
      <c r="B2458" s="157"/>
      <c r="C2458" s="158"/>
      <c r="D2458" s="159"/>
    </row>
    <row r="2459" spans="1:4">
      <c r="A2459" s="158"/>
      <c r="B2459" s="157"/>
      <c r="C2459" s="158"/>
      <c r="D2459" s="159"/>
    </row>
    <row r="2460" spans="1:4">
      <c r="A2460" s="160"/>
      <c r="B2460" s="157"/>
      <c r="C2460" s="158"/>
      <c r="D2460" s="159"/>
    </row>
    <row r="2461" spans="1:4">
      <c r="A2461" s="158"/>
      <c r="B2461" s="157"/>
      <c r="C2461" s="158"/>
      <c r="D2461" s="159"/>
    </row>
    <row r="2462" spans="1:4">
      <c r="A2462" s="156"/>
      <c r="B2462" s="157"/>
      <c r="C2462" s="158"/>
      <c r="D2462" s="159"/>
    </row>
    <row r="2463" spans="1:4">
      <c r="A2463" s="160"/>
      <c r="B2463" s="157"/>
      <c r="C2463" s="158"/>
      <c r="D2463" s="159"/>
    </row>
    <row r="2464" spans="1:4">
      <c r="A2464" s="158"/>
      <c r="B2464" s="157"/>
      <c r="C2464" s="158"/>
      <c r="D2464" s="159"/>
    </row>
    <row r="2465" spans="1:4">
      <c r="A2465" s="156"/>
      <c r="B2465" s="157"/>
      <c r="C2465" s="158"/>
      <c r="D2465" s="159"/>
    </row>
    <row r="2466" spans="1:4">
      <c r="A2466" s="156"/>
      <c r="B2466" s="157"/>
      <c r="C2466" s="158"/>
      <c r="D2466" s="159"/>
    </row>
    <row r="2467" spans="1:4">
      <c r="A2467" s="156"/>
      <c r="B2467" s="157"/>
      <c r="C2467" s="158"/>
      <c r="D2467" s="159"/>
    </row>
    <row r="2468" spans="1:4">
      <c r="A2468" s="160"/>
      <c r="B2468" s="157"/>
      <c r="C2468" s="158"/>
      <c r="D2468" s="159"/>
    </row>
    <row r="2469" spans="1:4">
      <c r="A2469" s="161"/>
      <c r="B2469" s="157"/>
      <c r="C2469" s="158"/>
      <c r="D2469" s="159"/>
    </row>
    <row r="2470" spans="1:4">
      <c r="A2470" s="161"/>
      <c r="B2470" s="157"/>
      <c r="C2470" s="158"/>
      <c r="D2470" s="159"/>
    </row>
    <row r="2471" spans="1:4">
      <c r="A2471" s="161"/>
      <c r="B2471" s="157"/>
      <c r="C2471" s="158"/>
      <c r="D2471" s="159"/>
    </row>
    <row r="2472" spans="1:4">
      <c r="A2472" s="158"/>
      <c r="B2472" s="157"/>
      <c r="C2472" s="158"/>
      <c r="D2472" s="159"/>
    </row>
    <row r="2473" spans="1:4">
      <c r="A2473" s="160"/>
      <c r="B2473" s="157"/>
      <c r="C2473" s="158"/>
      <c r="D2473" s="159"/>
    </row>
    <row r="2474" spans="1:4">
      <c r="A2474" s="161"/>
      <c r="B2474" s="157"/>
      <c r="C2474" s="158"/>
      <c r="D2474" s="159"/>
    </row>
    <row r="2475" spans="1:4">
      <c r="A2475" s="161"/>
      <c r="B2475" s="157"/>
      <c r="C2475" s="158"/>
      <c r="D2475" s="159"/>
    </row>
    <row r="2476" spans="1:4">
      <c r="A2476" s="161"/>
      <c r="B2476" s="157"/>
      <c r="C2476" s="158"/>
      <c r="D2476" s="159"/>
    </row>
    <row r="2477" spans="1:4">
      <c r="A2477" s="161"/>
      <c r="B2477" s="157"/>
      <c r="C2477" s="158"/>
      <c r="D2477" s="159"/>
    </row>
    <row r="2478" spans="1:4">
      <c r="A2478" s="161"/>
      <c r="B2478" s="157"/>
      <c r="C2478" s="158"/>
      <c r="D2478" s="159"/>
    </row>
    <row r="2479" spans="1:4">
      <c r="A2479" s="161"/>
      <c r="B2479" s="157"/>
      <c r="C2479" s="158"/>
      <c r="D2479" s="159"/>
    </row>
    <row r="2480" spans="1:4">
      <c r="A2480" s="161"/>
      <c r="B2480" s="157"/>
      <c r="C2480" s="158"/>
      <c r="D2480" s="159"/>
    </row>
    <row r="2481" spans="1:4">
      <c r="A2481" s="161"/>
      <c r="B2481" s="157"/>
      <c r="C2481" s="158"/>
      <c r="D2481" s="159"/>
    </row>
    <row r="2482" spans="1:4">
      <c r="A2482" s="158"/>
      <c r="B2482" s="157"/>
      <c r="C2482" s="158"/>
      <c r="D2482" s="159"/>
    </row>
    <row r="2483" spans="1:4">
      <c r="A2483" s="160"/>
      <c r="B2483" s="157"/>
      <c r="C2483" s="158"/>
      <c r="D2483" s="159"/>
    </row>
    <row r="2484" spans="1:4">
      <c r="A2484" s="161"/>
      <c r="B2484" s="157"/>
      <c r="C2484" s="158"/>
      <c r="D2484" s="159"/>
    </row>
    <row r="2485" spans="1:4">
      <c r="A2485" s="158"/>
      <c r="B2485" s="157"/>
      <c r="C2485" s="158"/>
      <c r="D2485" s="159"/>
    </row>
    <row r="2486" spans="1:4">
      <c r="A2486" s="160"/>
      <c r="B2486" s="157"/>
      <c r="C2486" s="158"/>
      <c r="D2486" s="159"/>
    </row>
    <row r="2487" spans="1:4">
      <c r="A2487" s="161"/>
      <c r="B2487" s="157"/>
      <c r="C2487" s="158"/>
      <c r="D2487" s="159"/>
    </row>
    <row r="2488" spans="1:4">
      <c r="A2488" s="158"/>
      <c r="B2488" s="157"/>
      <c r="C2488" s="158"/>
      <c r="D2488" s="159"/>
    </row>
    <row r="2489" spans="1:4">
      <c r="A2489" s="160"/>
      <c r="B2489" s="157"/>
      <c r="C2489" s="158"/>
      <c r="D2489" s="159"/>
    </row>
    <row r="2490" spans="1:4">
      <c r="A2490" s="161"/>
      <c r="B2490" s="157"/>
      <c r="C2490" s="158"/>
      <c r="D2490" s="159"/>
    </row>
    <row r="2491" spans="1:4">
      <c r="A2491" s="161"/>
      <c r="B2491" s="157"/>
      <c r="C2491" s="158"/>
      <c r="D2491" s="159"/>
    </row>
    <row r="2492" spans="1:4">
      <c r="A2492" s="158"/>
      <c r="B2492" s="157"/>
      <c r="C2492" s="158"/>
      <c r="D2492" s="159"/>
    </row>
    <row r="2493" spans="1:4">
      <c r="A2493" s="160"/>
      <c r="B2493" s="157"/>
      <c r="C2493" s="158"/>
      <c r="D2493" s="159"/>
    </row>
    <row r="2494" spans="1:4">
      <c r="A2494" s="161"/>
      <c r="B2494" s="157"/>
      <c r="C2494" s="158"/>
      <c r="D2494" s="159"/>
    </row>
    <row r="2495" spans="1:4">
      <c r="A2495" s="161"/>
      <c r="B2495" s="157"/>
      <c r="C2495" s="158"/>
      <c r="D2495" s="159"/>
    </row>
    <row r="2496" spans="1:4">
      <c r="A2496" s="161"/>
      <c r="B2496" s="157"/>
      <c r="C2496" s="158"/>
      <c r="D2496" s="159"/>
    </row>
    <row r="2497" spans="1:4">
      <c r="A2497" s="161"/>
      <c r="B2497" s="157"/>
      <c r="C2497" s="158"/>
      <c r="D2497" s="159"/>
    </row>
    <row r="2498" spans="1:4">
      <c r="A2498" s="161"/>
      <c r="B2498" s="157"/>
      <c r="C2498" s="158"/>
      <c r="D2498" s="159"/>
    </row>
    <row r="2499" spans="1:4">
      <c r="A2499" s="161"/>
      <c r="B2499" s="157"/>
      <c r="C2499" s="158"/>
      <c r="D2499" s="159"/>
    </row>
    <row r="2500" spans="1:4">
      <c r="A2500" s="158"/>
      <c r="B2500" s="157"/>
      <c r="C2500" s="158"/>
      <c r="D2500" s="159"/>
    </row>
    <row r="2501" spans="1:4">
      <c r="A2501" s="160"/>
      <c r="B2501" s="157"/>
      <c r="C2501" s="158"/>
      <c r="D2501" s="159"/>
    </row>
    <row r="2502" spans="1:4">
      <c r="A2502" s="158"/>
      <c r="B2502" s="157"/>
      <c r="C2502" s="158"/>
      <c r="D2502" s="159"/>
    </row>
    <row r="2503" spans="1:4">
      <c r="A2503" s="160"/>
      <c r="B2503" s="157"/>
      <c r="C2503" s="158"/>
      <c r="D2503" s="159"/>
    </row>
    <row r="2504" spans="1:4">
      <c r="A2504" s="161"/>
      <c r="B2504" s="157"/>
      <c r="C2504" s="158"/>
      <c r="D2504" s="159"/>
    </row>
    <row r="2505" spans="1:4">
      <c r="A2505" s="161"/>
      <c r="B2505" s="157"/>
      <c r="C2505" s="158"/>
      <c r="D2505" s="159"/>
    </row>
    <row r="2506" spans="1:4">
      <c r="A2506" s="161"/>
      <c r="B2506" s="157"/>
      <c r="C2506" s="158"/>
      <c r="D2506" s="159"/>
    </row>
    <row r="2507" spans="1:4">
      <c r="A2507" s="161"/>
      <c r="B2507" s="157"/>
      <c r="C2507" s="158"/>
      <c r="D2507" s="159"/>
    </row>
    <row r="2508" spans="1:4">
      <c r="A2508" s="161"/>
      <c r="B2508" s="157"/>
      <c r="C2508" s="158"/>
      <c r="D2508" s="159"/>
    </row>
    <row r="2509" spans="1:4">
      <c r="A2509" s="158"/>
      <c r="B2509" s="157"/>
      <c r="C2509" s="158"/>
      <c r="D2509" s="159"/>
    </row>
    <row r="2510" spans="1:4">
      <c r="A2510" s="160"/>
      <c r="B2510" s="157"/>
      <c r="C2510" s="158"/>
      <c r="D2510" s="159"/>
    </row>
    <row r="2511" spans="1:4">
      <c r="A2511" s="161"/>
      <c r="B2511" s="157"/>
      <c r="C2511" s="158"/>
      <c r="D2511" s="159"/>
    </row>
    <row r="2512" spans="1:4">
      <c r="A2512" s="161"/>
      <c r="B2512" s="157"/>
      <c r="C2512" s="158"/>
      <c r="D2512" s="159"/>
    </row>
    <row r="2513" spans="1:4">
      <c r="A2513" s="161"/>
      <c r="B2513" s="157"/>
      <c r="C2513" s="158"/>
      <c r="D2513" s="159"/>
    </row>
    <row r="2514" spans="1:4">
      <c r="A2514" s="158"/>
      <c r="B2514" s="157"/>
      <c r="C2514" s="158"/>
      <c r="D2514" s="159"/>
    </row>
    <row r="2515" spans="1:4">
      <c r="A2515" s="160"/>
      <c r="B2515" s="157"/>
      <c r="C2515" s="158"/>
      <c r="D2515" s="159"/>
    </row>
    <row r="2516" spans="1:4">
      <c r="A2516" s="158"/>
      <c r="B2516" s="157"/>
      <c r="C2516" s="158"/>
      <c r="D2516" s="159"/>
    </row>
    <row r="2517" spans="1:4">
      <c r="A2517" s="160"/>
      <c r="B2517" s="157"/>
      <c r="C2517" s="158"/>
      <c r="D2517" s="159"/>
    </row>
    <row r="2518" spans="1:4">
      <c r="A2518" s="158"/>
      <c r="B2518" s="157"/>
      <c r="C2518" s="158"/>
      <c r="D2518" s="159"/>
    </row>
    <row r="2519" spans="1:4">
      <c r="A2519" s="160"/>
      <c r="B2519" s="157"/>
      <c r="C2519" s="158"/>
      <c r="D2519" s="159"/>
    </row>
    <row r="2520" spans="1:4">
      <c r="A2520" s="158"/>
      <c r="B2520" s="157"/>
      <c r="C2520" s="158"/>
      <c r="D2520" s="159"/>
    </row>
    <row r="2521" spans="1:4">
      <c r="A2521" s="160"/>
      <c r="B2521" s="157"/>
      <c r="C2521" s="158"/>
      <c r="D2521" s="159"/>
    </row>
    <row r="2522" spans="1:4">
      <c r="A2522" s="161"/>
      <c r="B2522" s="157"/>
      <c r="C2522" s="158"/>
      <c r="D2522" s="159"/>
    </row>
    <row r="2523" spans="1:4">
      <c r="A2523" s="161"/>
      <c r="B2523" s="157"/>
      <c r="C2523" s="158"/>
      <c r="D2523" s="159"/>
    </row>
    <row r="2524" spans="1:4">
      <c r="A2524" s="161"/>
      <c r="B2524" s="157"/>
      <c r="C2524" s="158"/>
      <c r="D2524" s="159"/>
    </row>
    <row r="2525" spans="1:4">
      <c r="A2525" s="158"/>
      <c r="B2525" s="157"/>
      <c r="C2525" s="158"/>
      <c r="D2525" s="159"/>
    </row>
    <row r="2526" spans="1:4">
      <c r="A2526" s="156"/>
      <c r="B2526" s="157"/>
      <c r="C2526" s="158"/>
      <c r="D2526" s="159"/>
    </row>
    <row r="2527" spans="1:4">
      <c r="A2527" s="160"/>
      <c r="B2527" s="157"/>
      <c r="C2527" s="158"/>
      <c r="D2527" s="159"/>
    </row>
    <row r="2528" spans="1:4">
      <c r="A2528" s="161"/>
      <c r="B2528" s="157"/>
      <c r="C2528" s="158"/>
      <c r="D2528" s="159"/>
    </row>
    <row r="2529" spans="1:4">
      <c r="A2529" s="158"/>
      <c r="B2529" s="157"/>
      <c r="C2529" s="158"/>
      <c r="D2529" s="159"/>
    </row>
    <row r="2530" spans="1:4">
      <c r="A2530" s="160"/>
      <c r="B2530" s="157"/>
      <c r="C2530" s="158"/>
      <c r="D2530" s="159"/>
    </row>
    <row r="2531" spans="1:4">
      <c r="A2531" s="161"/>
      <c r="B2531" s="157"/>
      <c r="C2531" s="158"/>
      <c r="D2531" s="159"/>
    </row>
    <row r="2532" spans="1:4">
      <c r="A2532" s="158"/>
      <c r="B2532" s="157"/>
      <c r="C2532" s="158"/>
      <c r="D2532" s="159"/>
    </row>
    <row r="2533" spans="1:4">
      <c r="A2533" s="160"/>
      <c r="B2533" s="157"/>
      <c r="C2533" s="158"/>
      <c r="D2533" s="159"/>
    </row>
    <row r="2534" spans="1:4">
      <c r="A2534" s="158"/>
      <c r="B2534" s="157"/>
      <c r="C2534" s="158"/>
      <c r="D2534" s="159"/>
    </row>
    <row r="2535" spans="1:4">
      <c r="A2535" s="160"/>
      <c r="B2535" s="157"/>
      <c r="C2535" s="158"/>
      <c r="D2535" s="159"/>
    </row>
    <row r="2536" spans="1:4">
      <c r="A2536" s="158"/>
      <c r="B2536" s="157"/>
      <c r="C2536" s="158"/>
      <c r="D2536" s="159"/>
    </row>
    <row r="2537" spans="1:4">
      <c r="A2537" s="160"/>
      <c r="B2537" s="157"/>
      <c r="C2537" s="158"/>
      <c r="D2537" s="159"/>
    </row>
    <row r="2538" spans="1:4">
      <c r="A2538" s="158"/>
      <c r="B2538" s="157"/>
      <c r="C2538" s="158"/>
      <c r="D2538" s="159"/>
    </row>
    <row r="2539" spans="1:4">
      <c r="A2539" s="160"/>
      <c r="B2539" s="157"/>
      <c r="C2539" s="158"/>
      <c r="D2539" s="159"/>
    </row>
    <row r="2540" spans="1:4">
      <c r="A2540" s="161"/>
      <c r="B2540" s="157"/>
      <c r="C2540" s="158"/>
      <c r="D2540" s="159"/>
    </row>
    <row r="2541" spans="1:4">
      <c r="A2541" s="161"/>
      <c r="B2541" s="157"/>
      <c r="C2541" s="158"/>
      <c r="D2541" s="159"/>
    </row>
    <row r="2542" spans="1:4">
      <c r="A2542" s="158"/>
      <c r="B2542" s="157"/>
      <c r="C2542" s="158"/>
      <c r="D2542" s="159"/>
    </row>
    <row r="2543" spans="1:4">
      <c r="A2543" s="156"/>
      <c r="B2543" s="157"/>
      <c r="C2543" s="158"/>
      <c r="D2543" s="159"/>
    </row>
    <row r="2544" spans="1:4">
      <c r="A2544" s="160"/>
      <c r="B2544" s="157"/>
      <c r="C2544" s="158"/>
      <c r="D2544" s="159"/>
    </row>
    <row r="2545" spans="1:4">
      <c r="A2545" s="161"/>
      <c r="B2545" s="157"/>
      <c r="C2545" s="158"/>
      <c r="D2545" s="159"/>
    </row>
    <row r="2546" spans="1:4">
      <c r="A2546" s="158"/>
      <c r="B2546" s="157"/>
      <c r="C2546" s="158"/>
      <c r="D2546" s="159"/>
    </row>
    <row r="2547" spans="1:4">
      <c r="A2547" s="156"/>
      <c r="B2547" s="157"/>
      <c r="C2547" s="158"/>
      <c r="D2547" s="159"/>
    </row>
    <row r="2548" spans="1:4">
      <c r="A2548" s="160"/>
      <c r="B2548" s="157"/>
      <c r="C2548" s="158"/>
      <c r="D2548" s="159"/>
    </row>
    <row r="2549" spans="1:4">
      <c r="A2549" s="161"/>
      <c r="B2549" s="157"/>
      <c r="C2549" s="158"/>
      <c r="D2549" s="159"/>
    </row>
    <row r="2550" spans="1:4">
      <c r="A2550" s="158"/>
      <c r="B2550" s="157"/>
      <c r="C2550" s="158"/>
      <c r="D2550" s="159"/>
    </row>
    <row r="2551" spans="1:4">
      <c r="A2551" s="156"/>
      <c r="B2551" s="157"/>
      <c r="C2551" s="158"/>
      <c r="D2551" s="159"/>
    </row>
    <row r="2552" spans="1:4">
      <c r="A2552" s="156"/>
      <c r="B2552" s="157"/>
      <c r="C2552" s="158"/>
      <c r="D2552" s="159"/>
    </row>
    <row r="2553" spans="1:4">
      <c r="A2553" s="156"/>
      <c r="B2553" s="157"/>
      <c r="C2553" s="158"/>
      <c r="D2553" s="159"/>
    </row>
    <row r="2554" spans="1:4">
      <c r="A2554" s="160"/>
      <c r="B2554" s="157"/>
      <c r="C2554" s="158"/>
      <c r="D2554" s="159"/>
    </row>
    <row r="2555" spans="1:4">
      <c r="A2555" s="161"/>
      <c r="B2555" s="157"/>
      <c r="C2555" s="158"/>
      <c r="D2555" s="159"/>
    </row>
    <row r="2556" spans="1:4">
      <c r="A2556" s="161"/>
      <c r="B2556" s="157"/>
      <c r="C2556" s="158"/>
      <c r="D2556" s="159"/>
    </row>
    <row r="2557" spans="1:4">
      <c r="A2557" s="161"/>
      <c r="B2557" s="157"/>
      <c r="C2557" s="158"/>
      <c r="D2557" s="159"/>
    </row>
    <row r="2558" spans="1:4">
      <c r="A2558" s="161"/>
      <c r="B2558" s="157"/>
      <c r="C2558" s="158"/>
      <c r="D2558" s="159"/>
    </row>
    <row r="2559" spans="1:4">
      <c r="A2559" s="161"/>
      <c r="B2559" s="157"/>
      <c r="C2559" s="158"/>
      <c r="D2559" s="159"/>
    </row>
    <row r="2560" spans="1:4">
      <c r="A2560" s="161"/>
      <c r="B2560" s="157"/>
      <c r="C2560" s="158"/>
      <c r="D2560" s="159"/>
    </row>
    <row r="2561" spans="1:4">
      <c r="A2561" s="161"/>
      <c r="B2561" s="157"/>
      <c r="C2561" s="158"/>
      <c r="D2561" s="159"/>
    </row>
    <row r="2562" spans="1:4">
      <c r="A2562" s="158"/>
      <c r="B2562" s="157"/>
      <c r="C2562" s="158"/>
      <c r="D2562" s="159"/>
    </row>
    <row r="2563" spans="1:4">
      <c r="A2563" s="160"/>
      <c r="B2563" s="157"/>
      <c r="C2563" s="158"/>
      <c r="D2563" s="159"/>
    </row>
    <row r="2564" spans="1:4">
      <c r="A2564" s="161"/>
      <c r="B2564" s="157"/>
      <c r="C2564" s="158"/>
      <c r="D2564" s="159"/>
    </row>
    <row r="2565" spans="1:4">
      <c r="A2565" s="161"/>
      <c r="B2565" s="157"/>
      <c r="C2565" s="158"/>
      <c r="D2565" s="159"/>
    </row>
    <row r="2566" spans="1:4">
      <c r="A2566" s="161"/>
      <c r="B2566" s="157"/>
      <c r="C2566" s="158"/>
      <c r="D2566" s="159"/>
    </row>
    <row r="2567" spans="1:4">
      <c r="A2567" s="161"/>
      <c r="B2567" s="157"/>
      <c r="C2567" s="158"/>
      <c r="D2567" s="159"/>
    </row>
    <row r="2568" spans="1:4">
      <c r="A2568" s="161"/>
      <c r="B2568" s="157"/>
      <c r="C2568" s="158"/>
      <c r="D2568" s="159"/>
    </row>
    <row r="2569" spans="1:4">
      <c r="A2569" s="161"/>
      <c r="B2569" s="157"/>
      <c r="C2569" s="158"/>
      <c r="D2569" s="159"/>
    </row>
    <row r="2570" spans="1:4">
      <c r="A2570" s="161"/>
      <c r="B2570" s="157"/>
      <c r="C2570" s="158"/>
      <c r="D2570" s="159"/>
    </row>
    <row r="2571" spans="1:4">
      <c r="A2571" s="161"/>
      <c r="B2571" s="157"/>
      <c r="C2571" s="158"/>
      <c r="D2571" s="159"/>
    </row>
    <row r="2572" spans="1:4">
      <c r="A2572" s="161"/>
      <c r="B2572" s="157"/>
      <c r="C2572" s="158"/>
      <c r="D2572" s="159"/>
    </row>
    <row r="2573" spans="1:4">
      <c r="A2573" s="161"/>
      <c r="B2573" s="157"/>
      <c r="C2573" s="158"/>
      <c r="D2573" s="159"/>
    </row>
    <row r="2574" spans="1:4">
      <c r="A2574" s="161"/>
      <c r="B2574" s="157"/>
      <c r="C2574" s="158"/>
      <c r="D2574" s="159"/>
    </row>
    <row r="2575" spans="1:4">
      <c r="A2575" s="161"/>
      <c r="B2575" s="157"/>
      <c r="C2575" s="158"/>
      <c r="D2575" s="159"/>
    </row>
    <row r="2576" spans="1:4">
      <c r="A2576" s="161"/>
      <c r="B2576" s="157"/>
      <c r="C2576" s="158"/>
      <c r="D2576" s="159"/>
    </row>
    <row r="2577" spans="1:4">
      <c r="A2577" s="161"/>
      <c r="B2577" s="157"/>
      <c r="C2577" s="158"/>
      <c r="D2577" s="159"/>
    </row>
    <row r="2578" spans="1:4">
      <c r="A2578" s="161"/>
      <c r="B2578" s="157"/>
      <c r="C2578" s="158"/>
      <c r="D2578" s="159"/>
    </row>
    <row r="2579" spans="1:4">
      <c r="A2579" s="161"/>
      <c r="B2579" s="157"/>
      <c r="C2579" s="158"/>
      <c r="D2579" s="159"/>
    </row>
    <row r="2580" spans="1:4">
      <c r="A2580" s="161"/>
      <c r="B2580" s="157"/>
      <c r="C2580" s="158"/>
      <c r="D2580" s="159"/>
    </row>
    <row r="2581" spans="1:4">
      <c r="A2581" s="161"/>
      <c r="B2581" s="157"/>
      <c r="C2581" s="158"/>
      <c r="D2581" s="159"/>
    </row>
    <row r="2582" spans="1:4">
      <c r="A2582" s="161"/>
      <c r="B2582" s="157"/>
      <c r="C2582" s="158"/>
      <c r="D2582" s="159"/>
    </row>
    <row r="2583" spans="1:4">
      <c r="A2583" s="161"/>
      <c r="B2583" s="157"/>
      <c r="C2583" s="158"/>
      <c r="D2583" s="159"/>
    </row>
    <row r="2584" spans="1:4">
      <c r="A2584" s="161"/>
      <c r="B2584" s="157"/>
      <c r="C2584" s="158"/>
      <c r="D2584" s="159"/>
    </row>
    <row r="2585" spans="1:4">
      <c r="A2585" s="161"/>
      <c r="B2585" s="157"/>
      <c r="C2585" s="158"/>
      <c r="D2585" s="159"/>
    </row>
    <row r="2586" spans="1:4">
      <c r="A2586" s="161"/>
      <c r="B2586" s="157"/>
      <c r="C2586" s="158"/>
      <c r="D2586" s="159"/>
    </row>
    <row r="2587" spans="1:4">
      <c r="A2587" s="161"/>
      <c r="B2587" s="157"/>
      <c r="C2587" s="158"/>
      <c r="D2587" s="159"/>
    </row>
    <row r="2588" spans="1:4">
      <c r="A2588" s="156"/>
      <c r="B2588" s="157"/>
      <c r="C2588" s="158"/>
      <c r="D2588" s="159"/>
    </row>
    <row r="2589" spans="1:4">
      <c r="A2589" s="161"/>
      <c r="B2589" s="157"/>
      <c r="C2589" s="158"/>
      <c r="D2589" s="159"/>
    </row>
    <row r="2590" spans="1:4">
      <c r="A2590" s="161"/>
      <c r="B2590" s="157"/>
      <c r="C2590" s="158"/>
      <c r="D2590" s="159"/>
    </row>
    <row r="2591" spans="1:4">
      <c r="A2591" s="161"/>
      <c r="B2591" s="157"/>
      <c r="C2591" s="158"/>
      <c r="D2591" s="159"/>
    </row>
    <row r="2592" spans="1:4">
      <c r="A2592" s="161"/>
      <c r="B2592" s="157"/>
      <c r="C2592" s="158"/>
      <c r="D2592" s="159"/>
    </row>
    <row r="2593" spans="1:4">
      <c r="A2593" s="161"/>
      <c r="B2593" s="157"/>
      <c r="C2593" s="158"/>
      <c r="D2593" s="159"/>
    </row>
    <row r="2594" spans="1:4">
      <c r="A2594" s="161"/>
      <c r="B2594" s="157"/>
      <c r="C2594" s="158"/>
      <c r="D2594" s="159"/>
    </row>
    <row r="2595" spans="1:4">
      <c r="A2595" s="161"/>
      <c r="B2595" s="157"/>
      <c r="C2595" s="158"/>
      <c r="D2595" s="159"/>
    </row>
    <row r="2596" spans="1:4">
      <c r="A2596" s="161"/>
      <c r="B2596" s="157"/>
      <c r="C2596" s="158"/>
      <c r="D2596" s="159"/>
    </row>
    <row r="2597" spans="1:4">
      <c r="A2597" s="161"/>
      <c r="B2597" s="157"/>
      <c r="C2597" s="158"/>
      <c r="D2597" s="159"/>
    </row>
    <row r="2598" spans="1:4">
      <c r="A2598" s="161"/>
      <c r="B2598" s="157"/>
      <c r="C2598" s="158"/>
      <c r="D2598" s="159"/>
    </row>
    <row r="2599" spans="1:4">
      <c r="A2599" s="156"/>
      <c r="B2599" s="157"/>
      <c r="C2599" s="158"/>
      <c r="D2599" s="159"/>
    </row>
    <row r="2600" spans="1:4">
      <c r="A2600" s="161"/>
      <c r="B2600" s="157"/>
      <c r="C2600" s="158"/>
      <c r="D2600" s="159"/>
    </row>
    <row r="2601" spans="1:4">
      <c r="A2601" s="161"/>
      <c r="B2601" s="157"/>
      <c r="C2601" s="158"/>
      <c r="D2601" s="159"/>
    </row>
    <row r="2602" spans="1:4">
      <c r="A2602" s="161"/>
      <c r="B2602" s="157"/>
      <c r="C2602" s="158"/>
      <c r="D2602" s="159"/>
    </row>
    <row r="2603" spans="1:4">
      <c r="A2603" s="161"/>
      <c r="B2603" s="157"/>
      <c r="C2603" s="158"/>
      <c r="D2603" s="159"/>
    </row>
    <row r="2604" spans="1:4">
      <c r="A2604" s="161"/>
      <c r="B2604" s="157"/>
      <c r="C2604" s="158"/>
      <c r="D2604" s="159"/>
    </row>
    <row r="2605" spans="1:4">
      <c r="A2605" s="161"/>
      <c r="B2605" s="157"/>
      <c r="C2605" s="158"/>
      <c r="D2605" s="159"/>
    </row>
    <row r="2606" spans="1:4">
      <c r="A2606" s="161"/>
      <c r="B2606" s="157"/>
      <c r="C2606" s="158"/>
      <c r="D2606" s="159"/>
    </row>
    <row r="2607" spans="1:4">
      <c r="A2607" s="161"/>
      <c r="B2607" s="157"/>
      <c r="C2607" s="158"/>
      <c r="D2607" s="159"/>
    </row>
    <row r="2608" spans="1:4">
      <c r="A2608" s="161"/>
      <c r="B2608" s="157"/>
      <c r="C2608" s="158"/>
      <c r="D2608" s="159"/>
    </row>
    <row r="2609" spans="1:4">
      <c r="A2609" s="161"/>
      <c r="B2609" s="157"/>
      <c r="C2609" s="158"/>
      <c r="D2609" s="159"/>
    </row>
    <row r="2610" spans="1:4">
      <c r="A2610" s="161"/>
      <c r="B2610" s="157"/>
      <c r="C2610" s="158"/>
      <c r="D2610" s="159"/>
    </row>
    <row r="2611" spans="1:4">
      <c r="A2611" s="161"/>
      <c r="B2611" s="157"/>
      <c r="C2611" s="158"/>
      <c r="D2611" s="159"/>
    </row>
    <row r="2612" spans="1:4">
      <c r="A2612" s="161"/>
      <c r="B2612" s="157"/>
      <c r="C2612" s="158"/>
      <c r="D2612" s="159"/>
    </row>
    <row r="2613" spans="1:4">
      <c r="A2613" s="161"/>
      <c r="B2613" s="157"/>
      <c r="C2613" s="158"/>
      <c r="D2613" s="159"/>
    </row>
    <row r="2614" spans="1:4">
      <c r="A2614" s="161"/>
      <c r="B2614" s="157"/>
      <c r="C2614" s="158"/>
      <c r="D2614" s="159"/>
    </row>
    <row r="2615" spans="1:4">
      <c r="A2615" s="161"/>
      <c r="B2615" s="157"/>
      <c r="C2615" s="158"/>
      <c r="D2615" s="159"/>
    </row>
    <row r="2616" spans="1:4">
      <c r="A2616" s="161"/>
      <c r="B2616" s="157"/>
      <c r="C2616" s="158"/>
      <c r="D2616" s="159"/>
    </row>
    <row r="2617" spans="1:4">
      <c r="A2617" s="161"/>
      <c r="B2617" s="157"/>
      <c r="C2617" s="158"/>
      <c r="D2617" s="159"/>
    </row>
    <row r="2618" spans="1:4">
      <c r="A2618" s="161"/>
      <c r="B2618" s="157"/>
      <c r="C2618" s="158"/>
      <c r="D2618" s="159"/>
    </row>
    <row r="2619" spans="1:4">
      <c r="A2619" s="156"/>
      <c r="B2619" s="157"/>
      <c r="C2619" s="158"/>
      <c r="D2619" s="159"/>
    </row>
    <row r="2620" spans="1:4">
      <c r="A2620" s="161"/>
      <c r="B2620" s="157"/>
      <c r="C2620" s="158"/>
      <c r="D2620" s="159"/>
    </row>
    <row r="2621" spans="1:4">
      <c r="A2621" s="161"/>
      <c r="B2621" s="157"/>
      <c r="C2621" s="158"/>
      <c r="D2621" s="159"/>
    </row>
    <row r="2622" spans="1:4">
      <c r="A2622" s="161"/>
      <c r="B2622" s="157"/>
      <c r="C2622" s="158"/>
      <c r="D2622" s="159"/>
    </row>
    <row r="2623" spans="1:4">
      <c r="A2623" s="161"/>
      <c r="B2623" s="157"/>
      <c r="C2623" s="158"/>
      <c r="D2623" s="159"/>
    </row>
    <row r="2624" spans="1:4">
      <c r="A2624" s="161"/>
      <c r="B2624" s="157"/>
      <c r="C2624" s="158"/>
      <c r="D2624" s="159"/>
    </row>
    <row r="2625" spans="1:4">
      <c r="A2625" s="161"/>
      <c r="B2625" s="157"/>
      <c r="C2625" s="158"/>
      <c r="D2625" s="159"/>
    </row>
    <row r="2626" spans="1:4">
      <c r="A2626" s="161"/>
      <c r="B2626" s="157"/>
      <c r="C2626" s="158"/>
      <c r="D2626" s="159"/>
    </row>
    <row r="2627" spans="1:4">
      <c r="A2627" s="156"/>
      <c r="B2627" s="157"/>
      <c r="C2627" s="158"/>
      <c r="D2627" s="159"/>
    </row>
    <row r="2628" spans="1:4">
      <c r="A2628" s="161"/>
      <c r="B2628" s="157"/>
      <c r="C2628" s="158"/>
      <c r="D2628" s="159"/>
    </row>
    <row r="2629" spans="1:4">
      <c r="A2629" s="161"/>
      <c r="B2629" s="157"/>
      <c r="C2629" s="158"/>
      <c r="D2629" s="159"/>
    </row>
    <row r="2630" spans="1:4">
      <c r="A2630" s="161"/>
      <c r="B2630" s="157"/>
      <c r="C2630" s="158"/>
      <c r="D2630" s="159"/>
    </row>
    <row r="2631" spans="1:4">
      <c r="A2631" s="161"/>
      <c r="B2631" s="157"/>
      <c r="C2631" s="158"/>
      <c r="D2631" s="159"/>
    </row>
    <row r="2632" spans="1:4">
      <c r="A2632" s="161"/>
      <c r="B2632" s="157"/>
      <c r="C2632" s="158"/>
      <c r="D2632" s="159"/>
    </row>
    <row r="2633" spans="1:4">
      <c r="A2633" s="161"/>
      <c r="B2633" s="157"/>
      <c r="C2633" s="158"/>
      <c r="D2633" s="159"/>
    </row>
    <row r="2634" spans="1:4">
      <c r="A2634" s="161"/>
      <c r="B2634" s="157"/>
      <c r="C2634" s="158"/>
      <c r="D2634" s="159"/>
    </row>
    <row r="2635" spans="1:4">
      <c r="A2635" s="161"/>
      <c r="B2635" s="157"/>
      <c r="C2635" s="158"/>
      <c r="D2635" s="159"/>
    </row>
    <row r="2636" spans="1:4">
      <c r="A2636" s="156"/>
      <c r="B2636" s="157"/>
      <c r="C2636" s="158"/>
      <c r="D2636" s="159"/>
    </row>
    <row r="2637" spans="1:4">
      <c r="A2637" s="161"/>
      <c r="B2637" s="157"/>
      <c r="C2637" s="158"/>
      <c r="D2637" s="159"/>
    </row>
    <row r="2638" spans="1:4">
      <c r="A2638" s="161"/>
      <c r="B2638" s="157"/>
      <c r="C2638" s="158"/>
      <c r="D2638" s="159"/>
    </row>
    <row r="2639" spans="1:4">
      <c r="A2639" s="161"/>
      <c r="B2639" s="157"/>
      <c r="C2639" s="158"/>
      <c r="D2639" s="159"/>
    </row>
    <row r="2640" spans="1:4">
      <c r="A2640" s="161"/>
      <c r="B2640" s="157"/>
      <c r="C2640" s="158"/>
      <c r="D2640" s="159"/>
    </row>
    <row r="2641" spans="1:4">
      <c r="A2641" s="161"/>
      <c r="B2641" s="157"/>
      <c r="C2641" s="158"/>
      <c r="D2641" s="159"/>
    </row>
    <row r="2642" spans="1:4">
      <c r="A2642" s="161"/>
      <c r="B2642" s="157"/>
      <c r="C2642" s="158"/>
      <c r="D2642" s="159"/>
    </row>
    <row r="2643" spans="1:4">
      <c r="A2643" s="161"/>
      <c r="B2643" s="157"/>
      <c r="C2643" s="158"/>
      <c r="D2643" s="159"/>
    </row>
    <row r="2644" spans="1:4">
      <c r="A2644" s="156"/>
      <c r="B2644" s="157"/>
      <c r="C2644" s="158"/>
      <c r="D2644" s="159"/>
    </row>
    <row r="2645" spans="1:4">
      <c r="A2645" s="160"/>
      <c r="B2645" s="157"/>
      <c r="C2645" s="158"/>
      <c r="D2645" s="159"/>
    </row>
    <row r="2646" spans="1:4">
      <c r="A2646" s="161"/>
      <c r="B2646" s="157"/>
      <c r="C2646" s="158"/>
      <c r="D2646" s="159"/>
    </row>
    <row r="2647" spans="1:4">
      <c r="A2647" s="158"/>
      <c r="B2647" s="157"/>
      <c r="C2647" s="158"/>
      <c r="D2647" s="159"/>
    </row>
    <row r="2648" spans="1:4">
      <c r="A2648" s="161"/>
      <c r="B2648" s="157"/>
      <c r="C2648" s="158"/>
      <c r="D2648" s="159"/>
    </row>
    <row r="2649" spans="1:4">
      <c r="A2649" s="161"/>
      <c r="B2649" s="157"/>
      <c r="C2649" s="158"/>
      <c r="D2649" s="159"/>
    </row>
    <row r="2650" spans="1:4">
      <c r="A2650" s="161"/>
      <c r="B2650" s="157"/>
      <c r="C2650" s="158"/>
      <c r="D2650" s="159"/>
    </row>
    <row r="2651" spans="1:4">
      <c r="A2651" s="161"/>
      <c r="B2651" s="157"/>
      <c r="C2651" s="158"/>
      <c r="D2651" s="159"/>
    </row>
    <row r="2652" spans="1:4">
      <c r="A2652" s="160"/>
      <c r="B2652" s="157"/>
      <c r="C2652" s="158"/>
      <c r="D2652" s="159"/>
    </row>
    <row r="2653" spans="1:4">
      <c r="A2653" s="161"/>
      <c r="B2653" s="157"/>
      <c r="C2653" s="158"/>
      <c r="D2653" s="159"/>
    </row>
    <row r="2654" spans="1:4">
      <c r="A2654" s="158"/>
      <c r="B2654" s="157"/>
      <c r="C2654" s="158"/>
      <c r="D2654" s="159"/>
    </row>
    <row r="2655" spans="1:4">
      <c r="A2655" s="161"/>
      <c r="B2655" s="157"/>
      <c r="C2655" s="158"/>
      <c r="D2655" s="159"/>
    </row>
    <row r="2656" spans="1:4">
      <c r="A2656" s="161"/>
      <c r="B2656" s="157"/>
      <c r="C2656" s="158"/>
      <c r="D2656" s="159"/>
    </row>
    <row r="2657" spans="1:4">
      <c r="A2657" s="161"/>
      <c r="B2657" s="157"/>
      <c r="C2657" s="158"/>
      <c r="D2657" s="159"/>
    </row>
    <row r="2658" spans="1:4">
      <c r="A2658" s="160"/>
      <c r="B2658" s="157"/>
      <c r="C2658" s="158"/>
      <c r="D2658" s="159"/>
    </row>
    <row r="2659" spans="1:4">
      <c r="A2659" s="161"/>
      <c r="B2659" s="157"/>
      <c r="C2659" s="158"/>
      <c r="D2659" s="159"/>
    </row>
    <row r="2660" spans="1:4">
      <c r="A2660" s="158"/>
      <c r="B2660" s="157"/>
      <c r="C2660" s="158"/>
      <c r="D2660" s="159"/>
    </row>
    <row r="2661" spans="1:4">
      <c r="A2661" s="161"/>
      <c r="B2661" s="157"/>
      <c r="C2661" s="158"/>
      <c r="D2661" s="159"/>
    </row>
    <row r="2662" spans="1:4">
      <c r="A2662" s="161"/>
      <c r="B2662" s="157"/>
      <c r="C2662" s="158"/>
      <c r="D2662" s="159"/>
    </row>
    <row r="2663" spans="1:4">
      <c r="A2663" s="161"/>
      <c r="B2663" s="157"/>
      <c r="C2663" s="158"/>
      <c r="D2663" s="159"/>
    </row>
    <row r="2664" spans="1:4">
      <c r="A2664" s="161"/>
      <c r="B2664" s="157"/>
      <c r="C2664" s="158"/>
      <c r="D2664" s="159"/>
    </row>
    <row r="2665" spans="1:4">
      <c r="A2665" s="160"/>
      <c r="B2665" s="157"/>
      <c r="C2665" s="158"/>
      <c r="D2665" s="159"/>
    </row>
    <row r="2666" spans="1:4">
      <c r="A2666" s="160"/>
      <c r="B2666" s="157"/>
      <c r="C2666" s="158"/>
      <c r="D2666" s="159"/>
    </row>
    <row r="2667" spans="1:4">
      <c r="A2667" s="156"/>
      <c r="B2667" s="157"/>
      <c r="C2667" s="158"/>
      <c r="D2667" s="159"/>
    </row>
    <row r="2668" spans="1:4">
      <c r="A2668" s="158"/>
      <c r="B2668" s="157"/>
      <c r="C2668" s="158"/>
      <c r="D2668" s="159"/>
    </row>
    <row r="2669" spans="1:4">
      <c r="A2669" s="160"/>
      <c r="B2669" s="157"/>
      <c r="C2669" s="158"/>
      <c r="D2669" s="159"/>
    </row>
    <row r="2670" spans="1:4">
      <c r="A2670" s="156"/>
      <c r="B2670" s="157"/>
      <c r="C2670" s="158"/>
      <c r="D2670" s="159"/>
    </row>
    <row r="2671" spans="1:4">
      <c r="A2671" s="161"/>
      <c r="B2671" s="157"/>
      <c r="C2671" s="158"/>
      <c r="D2671" s="159"/>
    </row>
    <row r="2672" spans="1:4">
      <c r="A2672" s="158"/>
      <c r="B2672" s="157"/>
      <c r="C2672" s="158"/>
      <c r="D2672" s="159"/>
    </row>
    <row r="2673" spans="1:4">
      <c r="A2673" s="158"/>
      <c r="B2673" s="157"/>
      <c r="C2673" s="158"/>
      <c r="D2673" s="159"/>
    </row>
    <row r="2674" spans="1:4">
      <c r="A2674" s="161"/>
      <c r="B2674" s="157"/>
      <c r="C2674" s="158"/>
      <c r="D2674" s="159"/>
    </row>
    <row r="2675" spans="1:4">
      <c r="A2675" s="161"/>
      <c r="B2675" s="157"/>
      <c r="C2675" s="158"/>
      <c r="D2675" s="159"/>
    </row>
    <row r="2676" spans="1:4">
      <c r="A2676" s="160"/>
      <c r="B2676" s="157"/>
      <c r="C2676" s="158"/>
      <c r="D2676" s="159"/>
    </row>
    <row r="2677" spans="1:4">
      <c r="A2677" s="161"/>
      <c r="B2677" s="157"/>
      <c r="C2677" s="158"/>
      <c r="D2677" s="159"/>
    </row>
    <row r="2678" spans="1:4">
      <c r="A2678" s="161"/>
      <c r="B2678" s="157"/>
      <c r="C2678" s="158"/>
      <c r="D2678" s="159"/>
    </row>
    <row r="2679" spans="1:4">
      <c r="A2679" s="158"/>
      <c r="B2679" s="157"/>
      <c r="C2679" s="158"/>
      <c r="D2679" s="159"/>
    </row>
    <row r="2680" spans="1:4">
      <c r="A2680" s="161"/>
      <c r="B2680" s="157"/>
      <c r="C2680" s="158"/>
      <c r="D2680" s="159"/>
    </row>
    <row r="2681" spans="1:4">
      <c r="A2681" s="161"/>
      <c r="B2681" s="157"/>
      <c r="C2681" s="158"/>
      <c r="D2681" s="159"/>
    </row>
    <row r="2682" spans="1:4">
      <c r="A2682" s="161"/>
      <c r="B2682" s="157"/>
      <c r="C2682" s="158"/>
      <c r="D2682" s="159"/>
    </row>
    <row r="2683" spans="1:4">
      <c r="A2683" s="161"/>
      <c r="B2683" s="157"/>
      <c r="C2683" s="158"/>
      <c r="D2683" s="159"/>
    </row>
    <row r="2684" spans="1:4">
      <c r="A2684" s="160"/>
      <c r="B2684" s="157"/>
      <c r="C2684" s="158"/>
      <c r="D2684" s="159"/>
    </row>
    <row r="2685" spans="1:4">
      <c r="A2685" s="161"/>
      <c r="B2685" s="157"/>
      <c r="C2685" s="158"/>
      <c r="D2685" s="159"/>
    </row>
    <row r="2686" spans="1:4">
      <c r="A2686" s="160"/>
      <c r="B2686" s="157"/>
      <c r="C2686" s="158"/>
      <c r="D2686" s="159"/>
    </row>
    <row r="2687" spans="1:4">
      <c r="A2687" s="158"/>
      <c r="B2687" s="157"/>
      <c r="C2687" s="158"/>
      <c r="D2687" s="159"/>
    </row>
    <row r="2688" spans="1:4">
      <c r="A2688" s="161"/>
      <c r="B2688" s="157"/>
      <c r="C2688" s="158"/>
      <c r="D2688" s="159"/>
    </row>
    <row r="2689" spans="1:4">
      <c r="A2689" s="156"/>
      <c r="B2689" s="157"/>
      <c r="C2689" s="158"/>
      <c r="D2689" s="159"/>
    </row>
    <row r="2690" spans="1:4">
      <c r="A2690" s="161"/>
      <c r="B2690" s="157"/>
      <c r="C2690" s="158"/>
      <c r="D2690" s="159"/>
    </row>
    <row r="2691" spans="1:4">
      <c r="A2691" s="161"/>
      <c r="B2691" s="157"/>
      <c r="C2691" s="158"/>
      <c r="D2691" s="159"/>
    </row>
    <row r="2692" spans="1:4">
      <c r="A2692" s="158"/>
      <c r="B2692" s="157"/>
      <c r="C2692" s="158"/>
      <c r="D2692" s="159"/>
    </row>
    <row r="2693" spans="1:4">
      <c r="A2693" s="161"/>
      <c r="B2693" s="157"/>
      <c r="C2693" s="158"/>
      <c r="D2693" s="159"/>
    </row>
    <row r="2694" spans="1:4">
      <c r="A2694" s="161"/>
      <c r="B2694" s="157"/>
      <c r="C2694" s="158"/>
      <c r="D2694" s="159"/>
    </row>
    <row r="2695" spans="1:4">
      <c r="A2695" s="160"/>
      <c r="B2695" s="157"/>
      <c r="C2695" s="158"/>
      <c r="D2695" s="159"/>
    </row>
    <row r="2696" spans="1:4">
      <c r="A2696" s="161"/>
      <c r="B2696" s="157"/>
      <c r="C2696" s="158"/>
      <c r="D2696" s="159"/>
    </row>
    <row r="2697" spans="1:4">
      <c r="A2697" s="161"/>
      <c r="B2697" s="157"/>
      <c r="C2697" s="158"/>
      <c r="D2697" s="159"/>
    </row>
    <row r="2698" spans="1:4">
      <c r="A2698" s="158"/>
      <c r="B2698" s="157"/>
      <c r="C2698" s="158"/>
      <c r="D2698" s="159"/>
    </row>
    <row r="2699" spans="1:4">
      <c r="A2699" s="161"/>
      <c r="B2699" s="157"/>
      <c r="C2699" s="158"/>
      <c r="D2699" s="159"/>
    </row>
    <row r="2700" spans="1:4">
      <c r="A2700" s="161"/>
      <c r="B2700" s="157"/>
      <c r="C2700" s="158"/>
      <c r="D2700" s="159"/>
    </row>
    <row r="2701" spans="1:4">
      <c r="A2701" s="161"/>
      <c r="B2701" s="157"/>
      <c r="C2701" s="158"/>
      <c r="D2701" s="159"/>
    </row>
    <row r="2702" spans="1:4">
      <c r="A2702" s="161"/>
      <c r="B2702" s="157"/>
      <c r="C2702" s="158"/>
      <c r="D2702" s="159"/>
    </row>
    <row r="2703" spans="1:4">
      <c r="A2703" s="161"/>
      <c r="B2703" s="157"/>
      <c r="C2703" s="158"/>
      <c r="D2703" s="159"/>
    </row>
    <row r="2704" spans="1:4">
      <c r="A2704" s="161"/>
      <c r="B2704" s="157"/>
      <c r="C2704" s="158"/>
      <c r="D2704" s="159"/>
    </row>
    <row r="2705" spans="1:4">
      <c r="A2705" s="161"/>
      <c r="B2705" s="157"/>
      <c r="C2705" s="158"/>
      <c r="D2705" s="159"/>
    </row>
    <row r="2706" spans="1:4">
      <c r="A2706" s="161"/>
      <c r="B2706" s="157"/>
      <c r="C2706" s="158"/>
      <c r="D2706" s="159"/>
    </row>
    <row r="2707" spans="1:4">
      <c r="A2707" s="161"/>
      <c r="B2707" s="157"/>
      <c r="C2707" s="158"/>
      <c r="D2707" s="159"/>
    </row>
    <row r="2708" spans="1:4">
      <c r="A2708" s="161"/>
      <c r="B2708" s="157"/>
      <c r="C2708" s="158"/>
      <c r="D2708" s="159"/>
    </row>
    <row r="2709" spans="1:4">
      <c r="A2709" s="161"/>
      <c r="B2709" s="157"/>
      <c r="C2709" s="158"/>
      <c r="D2709" s="159"/>
    </row>
    <row r="2710" spans="1:4">
      <c r="A2710" s="161"/>
      <c r="B2710" s="157"/>
      <c r="C2710" s="158"/>
      <c r="D2710" s="159"/>
    </row>
    <row r="2711" spans="1:4">
      <c r="A2711" s="161"/>
      <c r="B2711" s="157"/>
      <c r="C2711" s="158"/>
      <c r="D2711" s="159"/>
    </row>
    <row r="2712" spans="1:4">
      <c r="A2712" s="161"/>
      <c r="B2712" s="157"/>
      <c r="C2712" s="158"/>
      <c r="D2712" s="159"/>
    </row>
    <row r="2713" spans="1:4">
      <c r="A2713" s="161"/>
      <c r="B2713" s="157"/>
      <c r="C2713" s="158"/>
      <c r="D2713" s="159"/>
    </row>
    <row r="2714" spans="1:4">
      <c r="A2714" s="161"/>
      <c r="B2714" s="157"/>
      <c r="C2714" s="158"/>
      <c r="D2714" s="159"/>
    </row>
    <row r="2715" spans="1:4">
      <c r="A2715" s="161"/>
      <c r="B2715" s="157"/>
      <c r="C2715" s="158"/>
      <c r="D2715" s="159"/>
    </row>
    <row r="2716" spans="1:4" ht="51.6" customHeight="1">
      <c r="A2716" s="161"/>
      <c r="B2716" s="309"/>
      <c r="C2716" s="158"/>
      <c r="D2716" s="159"/>
    </row>
    <row r="2717" spans="1:4">
      <c r="A2717" s="161"/>
      <c r="B2717" s="157"/>
      <c r="C2717" s="158"/>
      <c r="D2717" s="159"/>
    </row>
    <row r="2718" spans="1:4">
      <c r="A2718" s="161"/>
      <c r="B2718" s="157"/>
      <c r="C2718" s="158"/>
      <c r="D2718" s="159"/>
    </row>
    <row r="2719" spans="1:4">
      <c r="A2719" s="161"/>
      <c r="B2719" s="157"/>
      <c r="C2719" s="158"/>
      <c r="D2719" s="159"/>
    </row>
    <row r="2720" spans="1:4">
      <c r="A2720" s="161"/>
      <c r="B2720" s="157"/>
      <c r="C2720" s="158"/>
      <c r="D2720" s="159"/>
    </row>
    <row r="2721" spans="1:4">
      <c r="A2721" s="161"/>
      <c r="B2721" s="157"/>
      <c r="C2721" s="158"/>
      <c r="D2721" s="159"/>
    </row>
    <row r="2722" spans="1:4">
      <c r="A2722" s="161"/>
      <c r="B2722" s="157"/>
      <c r="C2722" s="158"/>
      <c r="D2722" s="159"/>
    </row>
    <row r="2723" spans="1:4">
      <c r="A2723" s="160"/>
      <c r="B2723" s="157"/>
      <c r="C2723" s="158"/>
      <c r="D2723" s="159"/>
    </row>
    <row r="2724" spans="1:4">
      <c r="A2724" s="161"/>
      <c r="B2724" s="157"/>
      <c r="C2724" s="158"/>
      <c r="D2724" s="159"/>
    </row>
    <row r="2725" spans="1:4">
      <c r="A2725" s="161"/>
      <c r="B2725" s="157"/>
      <c r="C2725" s="158"/>
      <c r="D2725" s="159"/>
    </row>
    <row r="2726" spans="1:4">
      <c r="A2726" s="158"/>
      <c r="B2726" s="157"/>
      <c r="C2726" s="158"/>
      <c r="D2726" s="159"/>
    </row>
    <row r="2727" spans="1:4">
      <c r="A2727" s="161"/>
      <c r="B2727" s="157"/>
      <c r="C2727" s="158"/>
      <c r="D2727" s="159"/>
    </row>
    <row r="2728" spans="1:4">
      <c r="A2728" s="161"/>
      <c r="B2728" s="157"/>
      <c r="C2728" s="158"/>
      <c r="D2728" s="159"/>
    </row>
    <row r="2729" spans="1:4">
      <c r="A2729" s="161"/>
      <c r="B2729" s="157"/>
      <c r="C2729" s="158"/>
      <c r="D2729" s="159"/>
    </row>
    <row r="2730" spans="1:4">
      <c r="A2730" s="161"/>
      <c r="B2730" s="157"/>
      <c r="C2730" s="158"/>
      <c r="D2730" s="159"/>
    </row>
    <row r="2731" spans="1:4">
      <c r="A2731" s="160"/>
      <c r="B2731" s="157"/>
      <c r="C2731" s="158"/>
      <c r="D2731" s="159"/>
    </row>
    <row r="2732" spans="1:4">
      <c r="A2732" s="161"/>
      <c r="B2732" s="157"/>
      <c r="C2732" s="158"/>
      <c r="D2732" s="159"/>
    </row>
    <row r="2733" spans="1:4">
      <c r="A2733" s="161"/>
      <c r="B2733" s="157"/>
      <c r="C2733" s="158"/>
      <c r="D2733" s="159"/>
    </row>
    <row r="2734" spans="1:4">
      <c r="A2734" s="156"/>
      <c r="B2734" s="157"/>
      <c r="C2734" s="158"/>
      <c r="D2734" s="159"/>
    </row>
    <row r="2735" spans="1:4">
      <c r="A2735" s="160"/>
      <c r="B2735" s="157"/>
      <c r="C2735" s="158"/>
      <c r="D2735" s="159"/>
    </row>
    <row r="2736" spans="1:4">
      <c r="A2736" s="161"/>
      <c r="B2736" s="157"/>
      <c r="C2736" s="158"/>
      <c r="D2736" s="159"/>
    </row>
    <row r="2737" spans="1:4">
      <c r="A2737" s="158"/>
      <c r="B2737" s="157"/>
      <c r="C2737" s="158"/>
      <c r="D2737" s="159"/>
    </row>
    <row r="2738" spans="1:4">
      <c r="A2738" s="158"/>
      <c r="B2738" s="157"/>
      <c r="C2738" s="158"/>
      <c r="D2738" s="159"/>
    </row>
    <row r="2739" spans="1:4">
      <c r="A2739" s="161"/>
      <c r="B2739" s="157"/>
      <c r="C2739" s="158"/>
      <c r="D2739" s="159"/>
    </row>
    <row r="2740" spans="1:4">
      <c r="A2740" s="161"/>
      <c r="B2740" s="157"/>
      <c r="C2740" s="158"/>
      <c r="D2740" s="159"/>
    </row>
    <row r="2741" spans="1:4">
      <c r="A2741" s="161"/>
      <c r="B2741" s="157"/>
      <c r="C2741" s="158"/>
      <c r="D2741" s="159"/>
    </row>
    <row r="2742" spans="1:4">
      <c r="A2742" s="161"/>
      <c r="B2742" s="157"/>
      <c r="C2742" s="158"/>
      <c r="D2742" s="159"/>
    </row>
    <row r="2743" spans="1:4">
      <c r="A2743" s="160"/>
      <c r="B2743" s="157"/>
      <c r="C2743" s="158"/>
      <c r="D2743" s="159"/>
    </row>
    <row r="2744" spans="1:4">
      <c r="A2744" s="161"/>
      <c r="B2744" s="157"/>
      <c r="C2744" s="158"/>
      <c r="D2744" s="159"/>
    </row>
    <row r="2745" spans="1:4">
      <c r="A2745" s="161"/>
      <c r="B2745" s="157"/>
      <c r="C2745" s="158"/>
      <c r="D2745" s="159"/>
    </row>
    <row r="2746" spans="1:4">
      <c r="A2746" s="158"/>
      <c r="B2746" s="157"/>
      <c r="C2746" s="158"/>
      <c r="D2746" s="159"/>
    </row>
    <row r="2747" spans="1:4">
      <c r="A2747" s="161"/>
      <c r="B2747" s="157"/>
      <c r="C2747" s="158"/>
      <c r="D2747" s="159"/>
    </row>
    <row r="2748" spans="1:4">
      <c r="A2748" s="161"/>
      <c r="B2748" s="157"/>
      <c r="C2748" s="158"/>
      <c r="D2748" s="159"/>
    </row>
    <row r="2749" spans="1:4">
      <c r="A2749" s="160"/>
      <c r="B2749" s="157"/>
      <c r="C2749" s="158"/>
      <c r="D2749" s="159"/>
    </row>
    <row r="2750" spans="1:4">
      <c r="A2750" s="161"/>
      <c r="B2750" s="157"/>
      <c r="C2750" s="158"/>
      <c r="D2750" s="159"/>
    </row>
    <row r="2751" spans="1:4">
      <c r="A2751" s="161"/>
      <c r="B2751" s="157"/>
      <c r="C2751" s="158"/>
      <c r="D2751" s="159"/>
    </row>
    <row r="2752" spans="1:4">
      <c r="A2752" s="156"/>
      <c r="B2752" s="157"/>
      <c r="C2752" s="158"/>
      <c r="D2752" s="159"/>
    </row>
    <row r="2753" spans="1:4">
      <c r="A2753" s="161"/>
      <c r="B2753" s="157"/>
      <c r="C2753" s="158"/>
      <c r="D2753" s="159"/>
    </row>
    <row r="2754" spans="1:4">
      <c r="A2754" s="160"/>
      <c r="B2754" s="157"/>
      <c r="C2754" s="158"/>
      <c r="D2754" s="159"/>
    </row>
    <row r="2755" spans="1:4">
      <c r="A2755" s="158"/>
      <c r="B2755" s="157"/>
      <c r="C2755" s="158"/>
      <c r="D2755" s="159"/>
    </row>
    <row r="2756" spans="1:4">
      <c r="A2756" s="161"/>
      <c r="B2756" s="157"/>
      <c r="C2756" s="158"/>
      <c r="D2756" s="159"/>
    </row>
    <row r="2757" spans="1:4">
      <c r="A2757" s="158"/>
      <c r="B2757" s="157"/>
      <c r="C2757" s="158"/>
      <c r="D2757" s="159"/>
    </row>
    <row r="2758" spans="1:4">
      <c r="A2758" s="160"/>
      <c r="B2758" s="157"/>
      <c r="C2758" s="158"/>
      <c r="D2758" s="159"/>
    </row>
    <row r="2759" spans="1:4">
      <c r="A2759" s="161"/>
      <c r="B2759" s="157"/>
      <c r="C2759" s="158"/>
      <c r="D2759" s="159"/>
    </row>
    <row r="2760" spans="1:4">
      <c r="A2760" s="161"/>
      <c r="B2760" s="157"/>
      <c r="C2760" s="158"/>
      <c r="D2760" s="159"/>
    </row>
    <row r="2761" spans="1:4">
      <c r="A2761" s="158"/>
      <c r="B2761" s="157"/>
      <c r="C2761" s="158"/>
      <c r="D2761" s="159"/>
    </row>
    <row r="2762" spans="1:4">
      <c r="A2762" s="161"/>
      <c r="B2762" s="157"/>
      <c r="C2762" s="158"/>
      <c r="D2762" s="159"/>
    </row>
    <row r="2763" spans="1:4">
      <c r="A2763" s="161"/>
      <c r="B2763" s="157"/>
      <c r="C2763" s="158"/>
      <c r="D2763" s="159"/>
    </row>
    <row r="2764" spans="1:4">
      <c r="A2764" s="161"/>
      <c r="B2764" s="157"/>
      <c r="C2764" s="158"/>
      <c r="D2764" s="159"/>
    </row>
    <row r="2765" spans="1:4">
      <c r="A2765" s="161"/>
      <c r="B2765" s="157"/>
      <c r="C2765" s="158"/>
      <c r="D2765" s="159"/>
    </row>
    <row r="2766" spans="1:4">
      <c r="A2766" s="161"/>
      <c r="B2766" s="157"/>
      <c r="C2766" s="158"/>
      <c r="D2766" s="159"/>
    </row>
    <row r="2767" spans="1:4">
      <c r="A2767" s="161"/>
      <c r="B2767" s="157"/>
      <c r="C2767" s="158"/>
      <c r="D2767" s="159"/>
    </row>
    <row r="2768" spans="1:4">
      <c r="A2768" s="161"/>
      <c r="B2768" s="157"/>
      <c r="C2768" s="158"/>
      <c r="D2768" s="159"/>
    </row>
    <row r="2769" spans="1:4">
      <c r="A2769" s="161"/>
      <c r="B2769" s="157"/>
      <c r="C2769" s="158"/>
      <c r="D2769" s="159"/>
    </row>
    <row r="2770" spans="1:4">
      <c r="A2770" s="161"/>
      <c r="B2770" s="157"/>
      <c r="C2770" s="158"/>
      <c r="D2770" s="159"/>
    </row>
    <row r="2771" spans="1:4">
      <c r="A2771" s="161"/>
      <c r="B2771" s="157"/>
      <c r="C2771" s="158"/>
      <c r="D2771" s="159"/>
    </row>
    <row r="2772" spans="1:4">
      <c r="A2772" s="161"/>
      <c r="B2772" s="157"/>
      <c r="C2772" s="158"/>
      <c r="D2772" s="159"/>
    </row>
    <row r="2773" spans="1:4">
      <c r="A2773" s="160"/>
      <c r="B2773" s="157"/>
      <c r="C2773" s="158"/>
      <c r="D2773" s="159"/>
    </row>
    <row r="2774" spans="1:4">
      <c r="A2774" s="161"/>
      <c r="B2774" s="157"/>
      <c r="C2774" s="158"/>
      <c r="D2774" s="159"/>
    </row>
    <row r="2775" spans="1:4">
      <c r="A2775" s="161"/>
      <c r="B2775" s="157"/>
      <c r="C2775" s="158"/>
      <c r="D2775" s="159"/>
    </row>
    <row r="2776" spans="1:4">
      <c r="A2776" s="158"/>
      <c r="B2776" s="157"/>
      <c r="C2776" s="158"/>
      <c r="D2776" s="159"/>
    </row>
    <row r="2777" spans="1:4">
      <c r="A2777" s="161"/>
      <c r="B2777" s="157"/>
      <c r="C2777" s="158"/>
      <c r="D2777" s="159"/>
    </row>
    <row r="2778" spans="1:4">
      <c r="A2778" s="161"/>
      <c r="B2778" s="157"/>
      <c r="C2778" s="158"/>
      <c r="D2778" s="159"/>
    </row>
    <row r="2779" spans="1:4">
      <c r="A2779" s="161"/>
      <c r="B2779" s="157"/>
      <c r="C2779" s="158"/>
      <c r="D2779" s="159"/>
    </row>
    <row r="2780" spans="1:4">
      <c r="A2780" s="161"/>
      <c r="B2780" s="157"/>
      <c r="C2780" s="158"/>
      <c r="D2780" s="159"/>
    </row>
    <row r="2781" spans="1:4">
      <c r="A2781" s="161"/>
      <c r="B2781" s="157"/>
      <c r="C2781" s="158"/>
      <c r="D2781" s="159"/>
    </row>
    <row r="2782" spans="1:4">
      <c r="A2782" s="161"/>
      <c r="B2782" s="157"/>
      <c r="C2782" s="158"/>
      <c r="D2782" s="159"/>
    </row>
    <row r="2783" spans="1:4">
      <c r="A2783" s="161"/>
      <c r="B2783" s="157"/>
      <c r="C2783" s="158"/>
      <c r="D2783" s="159"/>
    </row>
    <row r="2784" spans="1:4">
      <c r="A2784" s="161"/>
      <c r="B2784" s="157"/>
      <c r="C2784" s="158"/>
      <c r="D2784" s="159"/>
    </row>
    <row r="2785" spans="1:4">
      <c r="A2785" s="161"/>
      <c r="B2785" s="157"/>
      <c r="C2785" s="158"/>
      <c r="D2785" s="159"/>
    </row>
    <row r="2786" spans="1:4">
      <c r="A2786" s="161"/>
      <c r="B2786" s="157"/>
      <c r="C2786" s="158"/>
      <c r="D2786" s="159"/>
    </row>
    <row r="2787" spans="1:4">
      <c r="A2787" s="160"/>
      <c r="B2787" s="157"/>
      <c r="C2787" s="158"/>
      <c r="D2787" s="159"/>
    </row>
    <row r="2788" spans="1:4">
      <c r="A2788" s="161"/>
      <c r="B2788" s="157"/>
      <c r="C2788" s="158"/>
      <c r="D2788" s="159"/>
    </row>
    <row r="2789" spans="1:4">
      <c r="A2789" s="161"/>
      <c r="B2789" s="157"/>
      <c r="C2789" s="158"/>
      <c r="D2789" s="159"/>
    </row>
    <row r="2790" spans="1:4">
      <c r="A2790" s="158"/>
      <c r="B2790" s="157"/>
      <c r="C2790" s="158"/>
      <c r="D2790" s="159"/>
    </row>
    <row r="2791" spans="1:4">
      <c r="A2791" s="161"/>
      <c r="B2791" s="157"/>
      <c r="C2791" s="158"/>
      <c r="D2791" s="159"/>
    </row>
    <row r="2792" spans="1:4">
      <c r="A2792" s="161"/>
      <c r="B2792" s="157"/>
      <c r="C2792" s="158"/>
      <c r="D2792" s="159"/>
    </row>
    <row r="2793" spans="1:4">
      <c r="A2793" s="161"/>
      <c r="B2793" s="157"/>
      <c r="C2793" s="158"/>
      <c r="D2793" s="159"/>
    </row>
    <row r="2794" spans="1:4">
      <c r="A2794" s="161"/>
      <c r="B2794" s="157"/>
      <c r="C2794" s="158"/>
      <c r="D2794" s="159"/>
    </row>
    <row r="2795" spans="1:4">
      <c r="A2795" s="161"/>
      <c r="B2795" s="157"/>
      <c r="C2795" s="158"/>
      <c r="D2795" s="159"/>
    </row>
    <row r="2796" spans="1:4">
      <c r="A2796" s="161"/>
      <c r="B2796" s="157"/>
      <c r="C2796" s="158"/>
      <c r="D2796" s="159"/>
    </row>
    <row r="2797" spans="1:4">
      <c r="A2797" s="160"/>
      <c r="B2797" s="157"/>
      <c r="C2797" s="158"/>
      <c r="D2797" s="159"/>
    </row>
    <row r="2798" spans="1:4">
      <c r="A2798" s="161"/>
      <c r="B2798" s="157"/>
      <c r="C2798" s="158"/>
      <c r="D2798" s="159"/>
    </row>
    <row r="2799" spans="1:4">
      <c r="A2799" s="161"/>
      <c r="B2799" s="157"/>
      <c r="C2799" s="158"/>
      <c r="D2799" s="159"/>
    </row>
    <row r="2800" spans="1:4">
      <c r="A2800" s="156"/>
      <c r="B2800" s="157"/>
      <c r="C2800" s="158"/>
      <c r="D2800" s="159"/>
    </row>
    <row r="2801" spans="1:4">
      <c r="A2801" s="161"/>
      <c r="B2801" s="157"/>
      <c r="C2801" s="158"/>
      <c r="D2801" s="159"/>
    </row>
    <row r="2802" spans="1:4">
      <c r="A2802" s="161"/>
      <c r="B2802" s="157"/>
      <c r="C2802" s="158"/>
      <c r="D2802" s="159"/>
    </row>
    <row r="2803" spans="1:4">
      <c r="A2803" s="158"/>
      <c r="B2803" s="157"/>
      <c r="C2803" s="158"/>
      <c r="D2803" s="159"/>
    </row>
    <row r="2804" spans="1:4">
      <c r="A2804" s="161"/>
      <c r="B2804" s="157"/>
      <c r="C2804" s="158"/>
      <c r="D2804" s="159"/>
    </row>
    <row r="2805" spans="1:4">
      <c r="A2805" s="161"/>
      <c r="B2805" s="157"/>
      <c r="C2805" s="158"/>
      <c r="D2805" s="159"/>
    </row>
    <row r="2806" spans="1:4">
      <c r="A2806" s="161"/>
      <c r="B2806" s="157"/>
      <c r="C2806" s="158"/>
      <c r="D2806" s="159"/>
    </row>
    <row r="2807" spans="1:4">
      <c r="A2807" s="161"/>
      <c r="B2807" s="157"/>
      <c r="C2807" s="158"/>
      <c r="D2807" s="159"/>
    </row>
    <row r="2808" spans="1:4">
      <c r="A2808" s="161"/>
      <c r="B2808" s="157"/>
      <c r="C2808" s="158"/>
      <c r="D2808" s="159"/>
    </row>
    <row r="2809" spans="1:4">
      <c r="A2809" s="160"/>
      <c r="B2809" s="157"/>
      <c r="C2809" s="158"/>
      <c r="D2809" s="159"/>
    </row>
    <row r="2810" spans="1:4">
      <c r="A2810" s="161"/>
      <c r="B2810" s="157"/>
      <c r="C2810" s="158"/>
      <c r="D2810" s="159"/>
    </row>
    <row r="2811" spans="1:4">
      <c r="A2811" s="161"/>
      <c r="B2811" s="157"/>
      <c r="C2811" s="158"/>
      <c r="D2811" s="159"/>
    </row>
    <row r="2812" spans="1:4">
      <c r="A2812" s="156"/>
      <c r="B2812" s="157"/>
      <c r="C2812" s="158"/>
      <c r="D2812" s="159"/>
    </row>
    <row r="2813" spans="1:4">
      <c r="A2813" s="161"/>
      <c r="B2813" s="157"/>
      <c r="C2813" s="158"/>
      <c r="D2813" s="159"/>
    </row>
    <row r="2814" spans="1:4">
      <c r="A2814" s="161"/>
      <c r="B2814" s="157"/>
      <c r="C2814" s="158"/>
      <c r="D2814" s="159"/>
    </row>
    <row r="2815" spans="1:4">
      <c r="A2815" s="158"/>
      <c r="B2815" s="157"/>
      <c r="C2815" s="158"/>
      <c r="D2815" s="159"/>
    </row>
    <row r="2816" spans="1:4">
      <c r="A2816" s="161"/>
      <c r="B2816" s="157"/>
      <c r="C2816" s="158"/>
      <c r="D2816" s="159"/>
    </row>
    <row r="2817" spans="1:4">
      <c r="A2817" s="161"/>
      <c r="B2817" s="157"/>
      <c r="C2817" s="158"/>
      <c r="D2817" s="159"/>
    </row>
    <row r="2818" spans="1:4">
      <c r="A2818" s="161"/>
      <c r="B2818" s="157"/>
      <c r="C2818" s="158"/>
      <c r="D2818" s="159"/>
    </row>
    <row r="2819" spans="1:4">
      <c r="A2819" s="161"/>
      <c r="B2819" s="157"/>
      <c r="C2819" s="158"/>
      <c r="D2819" s="159"/>
    </row>
    <row r="2820" spans="1:4">
      <c r="A2820" s="161"/>
      <c r="B2820" s="157"/>
      <c r="C2820" s="158"/>
      <c r="D2820" s="159"/>
    </row>
    <row r="2821" spans="1:4">
      <c r="A2821" s="160"/>
      <c r="B2821" s="157"/>
      <c r="C2821" s="158"/>
      <c r="D2821" s="159"/>
    </row>
    <row r="2822" spans="1:4">
      <c r="A2822" s="161"/>
      <c r="B2822" s="157"/>
      <c r="C2822" s="158"/>
      <c r="D2822" s="159"/>
    </row>
    <row r="2823" spans="1:4">
      <c r="A2823" s="160"/>
      <c r="B2823" s="157"/>
      <c r="C2823" s="158"/>
      <c r="D2823" s="159"/>
    </row>
    <row r="2824" spans="1:4">
      <c r="A2824" s="156"/>
      <c r="B2824" s="157"/>
      <c r="C2824" s="158"/>
      <c r="D2824" s="159"/>
    </row>
    <row r="2825" spans="1:4">
      <c r="A2825" s="161"/>
      <c r="B2825" s="157"/>
      <c r="C2825" s="158"/>
      <c r="D2825" s="159"/>
    </row>
    <row r="2826" spans="1:4">
      <c r="A2826" s="158"/>
      <c r="B2826" s="157"/>
      <c r="C2826" s="158"/>
      <c r="D2826" s="159"/>
    </row>
    <row r="2827" spans="1:4">
      <c r="A2827" s="158"/>
      <c r="B2827" s="157"/>
      <c r="C2827" s="158"/>
      <c r="D2827" s="159"/>
    </row>
    <row r="2828" spans="1:4">
      <c r="A2828" s="161"/>
      <c r="B2828" s="157"/>
      <c r="C2828" s="158"/>
      <c r="D2828" s="159"/>
    </row>
    <row r="2829" spans="1:4">
      <c r="A2829" s="161"/>
      <c r="B2829" s="157"/>
      <c r="C2829" s="158"/>
      <c r="D2829" s="159"/>
    </row>
    <row r="2830" spans="1:4">
      <c r="A2830" s="161"/>
      <c r="B2830" s="157"/>
      <c r="C2830" s="158"/>
      <c r="D2830" s="159"/>
    </row>
    <row r="2831" spans="1:4">
      <c r="A2831" s="161"/>
      <c r="B2831" s="157"/>
      <c r="C2831" s="158"/>
      <c r="D2831" s="159"/>
    </row>
    <row r="2832" spans="1:4">
      <c r="A2832" s="161"/>
      <c r="B2832" s="157"/>
      <c r="C2832" s="158"/>
      <c r="D2832" s="159"/>
    </row>
    <row r="2833" spans="1:4">
      <c r="A2833" s="161"/>
      <c r="B2833" s="157"/>
      <c r="C2833" s="158"/>
      <c r="D2833" s="159"/>
    </row>
    <row r="2834" spans="1:4">
      <c r="A2834" s="161"/>
      <c r="B2834" s="157"/>
      <c r="C2834" s="158"/>
      <c r="D2834" s="159"/>
    </row>
    <row r="2835" spans="1:4">
      <c r="A2835" s="161"/>
      <c r="B2835" s="157"/>
      <c r="C2835" s="158"/>
      <c r="D2835" s="159"/>
    </row>
    <row r="2836" spans="1:4">
      <c r="A2836" s="161"/>
      <c r="B2836" s="157"/>
      <c r="C2836" s="158"/>
      <c r="D2836" s="159"/>
    </row>
    <row r="2837" spans="1:4">
      <c r="A2837" s="161"/>
      <c r="B2837" s="157"/>
      <c r="C2837" s="158"/>
      <c r="D2837" s="159"/>
    </row>
    <row r="2838" spans="1:4">
      <c r="A2838" s="160"/>
      <c r="B2838" s="157"/>
      <c r="C2838" s="158"/>
      <c r="D2838" s="159"/>
    </row>
    <row r="2839" spans="1:4">
      <c r="A2839" s="156"/>
      <c r="B2839" s="157"/>
      <c r="C2839" s="158"/>
      <c r="D2839" s="159"/>
    </row>
    <row r="2840" spans="1:4">
      <c r="A2840" s="158"/>
      <c r="B2840" s="157"/>
      <c r="C2840" s="158"/>
      <c r="D2840" s="159"/>
    </row>
    <row r="2841" spans="1:4">
      <c r="A2841" s="161"/>
      <c r="B2841" s="157"/>
      <c r="C2841" s="158"/>
      <c r="D2841" s="159"/>
    </row>
    <row r="2842" spans="1:4">
      <c r="A2842" s="161"/>
      <c r="B2842" s="157"/>
      <c r="C2842" s="158"/>
      <c r="D2842" s="159"/>
    </row>
    <row r="2843" spans="1:4">
      <c r="A2843" s="160"/>
      <c r="B2843" s="157"/>
      <c r="C2843" s="158"/>
      <c r="D2843" s="159"/>
    </row>
    <row r="2844" spans="1:4">
      <c r="A2844" s="158"/>
      <c r="B2844" s="157"/>
      <c r="C2844" s="158"/>
      <c r="D2844" s="159"/>
    </row>
    <row r="2845" spans="1:4">
      <c r="A2845" s="161"/>
      <c r="B2845" s="157"/>
      <c r="C2845" s="158"/>
      <c r="D2845" s="159"/>
    </row>
    <row r="2846" spans="1:4">
      <c r="A2846" s="161"/>
      <c r="B2846" s="157"/>
      <c r="C2846" s="158"/>
      <c r="D2846" s="159"/>
    </row>
    <row r="2847" spans="1:4">
      <c r="A2847" s="161"/>
      <c r="B2847" s="157"/>
      <c r="C2847" s="158"/>
      <c r="D2847" s="159"/>
    </row>
    <row r="2848" spans="1:4">
      <c r="A2848" s="161"/>
      <c r="B2848" s="157"/>
      <c r="C2848" s="158"/>
      <c r="D2848" s="159"/>
    </row>
    <row r="2849" spans="1:4">
      <c r="A2849" s="161"/>
      <c r="B2849" s="157"/>
      <c r="C2849" s="158"/>
      <c r="D2849" s="159"/>
    </row>
    <row r="2850" spans="1:4">
      <c r="A2850" s="161"/>
      <c r="B2850" s="157"/>
      <c r="C2850" s="158"/>
      <c r="D2850" s="159"/>
    </row>
    <row r="2851" spans="1:4">
      <c r="A2851" s="161"/>
      <c r="B2851" s="157"/>
      <c r="C2851" s="158"/>
      <c r="D2851" s="159"/>
    </row>
    <row r="2852" spans="1:4">
      <c r="A2852" s="161"/>
      <c r="B2852" s="157"/>
      <c r="C2852" s="158"/>
      <c r="D2852" s="159"/>
    </row>
    <row r="2853" spans="1:4">
      <c r="A2853" s="161"/>
      <c r="B2853" s="157"/>
      <c r="C2853" s="158"/>
      <c r="D2853" s="159"/>
    </row>
    <row r="2854" spans="1:4">
      <c r="A2854" s="161"/>
      <c r="B2854" s="157"/>
      <c r="C2854" s="158"/>
      <c r="D2854" s="159"/>
    </row>
    <row r="2855" spans="1:4">
      <c r="A2855" s="161"/>
      <c r="B2855" s="157"/>
      <c r="C2855" s="158"/>
      <c r="D2855" s="159"/>
    </row>
    <row r="2856" spans="1:4">
      <c r="A2856" s="161"/>
      <c r="B2856" s="157"/>
      <c r="C2856" s="158"/>
      <c r="D2856" s="159"/>
    </row>
    <row r="2857" spans="1:4">
      <c r="A2857" s="161"/>
      <c r="B2857" s="157"/>
      <c r="C2857" s="158"/>
      <c r="D2857" s="159"/>
    </row>
    <row r="2858" spans="1:4">
      <c r="A2858" s="161"/>
      <c r="B2858" s="157"/>
      <c r="C2858" s="158"/>
      <c r="D2858" s="159"/>
    </row>
    <row r="2859" spans="1:4">
      <c r="A2859" s="160"/>
      <c r="B2859" s="157"/>
      <c r="C2859" s="158"/>
      <c r="D2859" s="159"/>
    </row>
    <row r="2860" spans="1:4">
      <c r="A2860" s="158"/>
      <c r="B2860" s="157"/>
      <c r="C2860" s="158"/>
      <c r="D2860" s="159"/>
    </row>
    <row r="2861" spans="1:4">
      <c r="A2861" s="160"/>
      <c r="B2861" s="157"/>
      <c r="C2861" s="158"/>
      <c r="D2861" s="159"/>
    </row>
    <row r="2862" spans="1:4">
      <c r="A2862" s="158"/>
      <c r="B2862" s="157"/>
      <c r="C2862" s="158"/>
      <c r="D2862" s="159"/>
    </row>
    <row r="2863" spans="1:4">
      <c r="A2863" s="161"/>
      <c r="B2863" s="157"/>
      <c r="C2863" s="158"/>
      <c r="D2863" s="159"/>
    </row>
    <row r="2864" spans="1:4">
      <c r="A2864" s="161"/>
      <c r="B2864" s="157"/>
      <c r="C2864" s="158"/>
      <c r="D2864" s="159"/>
    </row>
    <row r="2865" spans="1:4">
      <c r="A2865" s="161"/>
      <c r="B2865" s="157"/>
      <c r="C2865" s="158"/>
      <c r="D2865" s="159"/>
    </row>
    <row r="2866" spans="1:4">
      <c r="A2866" s="161"/>
      <c r="B2866" s="157"/>
      <c r="C2866" s="158"/>
      <c r="D2866" s="159"/>
    </row>
    <row r="2867" spans="1:4">
      <c r="A2867" s="161"/>
      <c r="B2867" s="157"/>
      <c r="C2867" s="158"/>
      <c r="D2867" s="159"/>
    </row>
    <row r="2868" spans="1:4">
      <c r="A2868" s="161"/>
      <c r="B2868" s="157"/>
      <c r="C2868" s="158"/>
      <c r="D2868" s="159"/>
    </row>
    <row r="2869" spans="1:4">
      <c r="A2869" s="158"/>
      <c r="B2869" s="157"/>
      <c r="C2869" s="158"/>
      <c r="D2869" s="159"/>
    </row>
    <row r="2870" spans="1:4">
      <c r="A2870" s="156"/>
      <c r="B2870" s="157"/>
      <c r="C2870" s="158"/>
      <c r="D2870" s="159"/>
    </row>
    <row r="2871" spans="1:4">
      <c r="A2871" s="160"/>
      <c r="B2871" s="157"/>
      <c r="C2871" s="158"/>
      <c r="D2871" s="159"/>
    </row>
    <row r="2872" spans="1:4">
      <c r="A2872" s="161"/>
      <c r="B2872" s="157"/>
      <c r="C2872" s="158"/>
      <c r="D2872" s="159"/>
    </row>
    <row r="2873" spans="1:4">
      <c r="A2873" s="161"/>
      <c r="B2873" s="157"/>
      <c r="C2873" s="158"/>
      <c r="D2873" s="159"/>
    </row>
    <row r="2874" spans="1:4">
      <c r="A2874" s="161"/>
      <c r="B2874" s="157"/>
      <c r="C2874" s="158"/>
      <c r="D2874" s="159"/>
    </row>
    <row r="2875" spans="1:4">
      <c r="A2875" s="158"/>
      <c r="B2875" s="157"/>
      <c r="C2875" s="158"/>
      <c r="D2875" s="159"/>
    </row>
    <row r="2876" spans="1:4">
      <c r="A2876" s="160"/>
      <c r="B2876" s="157"/>
      <c r="C2876" s="158"/>
      <c r="D2876" s="159"/>
    </row>
    <row r="2877" spans="1:4">
      <c r="A2877" s="161"/>
      <c r="B2877" s="157"/>
      <c r="C2877" s="158"/>
      <c r="D2877" s="159"/>
    </row>
    <row r="2878" spans="1:4">
      <c r="A2878" s="161"/>
      <c r="B2878" s="157"/>
      <c r="C2878" s="158"/>
      <c r="D2878" s="159"/>
    </row>
    <row r="2879" spans="1:4">
      <c r="A2879" s="161"/>
      <c r="B2879" s="157"/>
      <c r="C2879" s="158"/>
      <c r="D2879" s="159"/>
    </row>
    <row r="2880" spans="1:4">
      <c r="A2880" s="161"/>
      <c r="B2880" s="157"/>
      <c r="C2880" s="158"/>
      <c r="D2880" s="159"/>
    </row>
    <row r="2881" spans="1:4">
      <c r="A2881" s="161"/>
      <c r="B2881" s="157"/>
      <c r="C2881" s="158"/>
      <c r="D2881" s="159"/>
    </row>
    <row r="2882" spans="1:4">
      <c r="A2882" s="161"/>
      <c r="B2882" s="157"/>
      <c r="C2882" s="158"/>
      <c r="D2882" s="159"/>
    </row>
    <row r="2883" spans="1:4">
      <c r="A2883" s="158"/>
      <c r="B2883" s="157"/>
      <c r="C2883" s="158"/>
      <c r="D2883" s="159"/>
    </row>
    <row r="2884" spans="1:4">
      <c r="A2884" s="160"/>
      <c r="B2884" s="157"/>
      <c r="C2884" s="158"/>
      <c r="D2884" s="159"/>
    </row>
    <row r="2885" spans="1:4">
      <c r="A2885" s="161"/>
      <c r="B2885" s="157"/>
      <c r="C2885" s="158"/>
      <c r="D2885" s="159"/>
    </row>
    <row r="2886" spans="1:4">
      <c r="A2886" s="161"/>
      <c r="B2886" s="157"/>
      <c r="C2886" s="158"/>
      <c r="D2886" s="159"/>
    </row>
    <row r="2887" spans="1:4">
      <c r="A2887" s="158"/>
      <c r="B2887" s="157"/>
      <c r="C2887" s="158"/>
      <c r="D2887" s="159"/>
    </row>
    <row r="2888" spans="1:4">
      <c r="A2888" s="160"/>
      <c r="B2888" s="157"/>
      <c r="C2888" s="158"/>
      <c r="D2888" s="159"/>
    </row>
    <row r="2889" spans="1:4">
      <c r="A2889" s="161"/>
      <c r="B2889" s="157"/>
      <c r="C2889" s="158"/>
      <c r="D2889" s="159"/>
    </row>
    <row r="2890" spans="1:4">
      <c r="A2890" s="161"/>
      <c r="B2890" s="157"/>
      <c r="C2890" s="158"/>
      <c r="D2890" s="159"/>
    </row>
    <row r="2891" spans="1:4">
      <c r="A2891" s="161"/>
      <c r="B2891" s="157"/>
      <c r="C2891" s="158"/>
      <c r="D2891" s="159"/>
    </row>
    <row r="2892" spans="1:4">
      <c r="A2892" s="161"/>
      <c r="B2892" s="157"/>
      <c r="C2892" s="158"/>
      <c r="D2892" s="159"/>
    </row>
    <row r="2893" spans="1:4">
      <c r="A2893" s="161"/>
      <c r="B2893" s="157"/>
      <c r="C2893" s="158"/>
      <c r="D2893" s="159"/>
    </row>
    <row r="2894" spans="1:4">
      <c r="A2894" s="161"/>
      <c r="B2894" s="157"/>
      <c r="C2894" s="158"/>
      <c r="D2894" s="159"/>
    </row>
    <row r="2895" spans="1:4">
      <c r="A2895" s="161"/>
      <c r="B2895" s="157"/>
      <c r="C2895" s="158"/>
      <c r="D2895" s="159"/>
    </row>
    <row r="2896" spans="1:4">
      <c r="A2896" s="161"/>
      <c r="B2896" s="157"/>
      <c r="C2896" s="158"/>
      <c r="D2896" s="159"/>
    </row>
    <row r="2897" spans="1:4">
      <c r="A2897" s="158"/>
      <c r="B2897" s="157"/>
      <c r="C2897" s="158"/>
      <c r="D2897" s="159"/>
    </row>
    <row r="2898" spans="1:4">
      <c r="A2898" s="160"/>
      <c r="B2898" s="157"/>
      <c r="C2898" s="158"/>
      <c r="D2898" s="159"/>
    </row>
    <row r="2899" spans="1:4">
      <c r="A2899" s="158"/>
      <c r="B2899" s="157"/>
      <c r="C2899" s="158"/>
      <c r="D2899" s="159"/>
    </row>
    <row r="2900" spans="1:4">
      <c r="A2900" s="160"/>
      <c r="B2900" s="157"/>
      <c r="C2900" s="158"/>
      <c r="D2900" s="159"/>
    </row>
    <row r="2901" spans="1:4">
      <c r="A2901" s="161"/>
      <c r="B2901" s="157"/>
      <c r="C2901" s="158"/>
      <c r="D2901" s="159"/>
    </row>
    <row r="2902" spans="1:4">
      <c r="A2902" s="161"/>
      <c r="B2902" s="157"/>
      <c r="C2902" s="158"/>
      <c r="D2902" s="159"/>
    </row>
    <row r="2903" spans="1:4">
      <c r="A2903" s="158"/>
      <c r="B2903" s="157"/>
      <c r="C2903" s="158"/>
      <c r="D2903" s="159"/>
    </row>
    <row r="2904" spans="1:4">
      <c r="A2904" s="156"/>
      <c r="B2904" s="157"/>
      <c r="C2904" s="158"/>
      <c r="D2904" s="159"/>
    </row>
    <row r="2905" spans="1:4">
      <c r="A2905" s="160"/>
      <c r="B2905" s="157"/>
      <c r="C2905" s="158"/>
      <c r="D2905" s="159"/>
    </row>
    <row r="2906" spans="1:4">
      <c r="A2906" s="158"/>
      <c r="B2906" s="157"/>
      <c r="C2906" s="158"/>
      <c r="D2906" s="159"/>
    </row>
    <row r="2907" spans="1:4">
      <c r="A2907" s="160"/>
      <c r="B2907" s="157"/>
      <c r="C2907" s="158"/>
      <c r="D2907" s="159"/>
    </row>
    <row r="2908" spans="1:4">
      <c r="A2908" s="161"/>
      <c r="B2908" s="157"/>
      <c r="C2908" s="158"/>
      <c r="D2908" s="159"/>
    </row>
    <row r="2909" spans="1:4">
      <c r="A2909" s="161"/>
      <c r="B2909" s="157"/>
      <c r="C2909" s="158"/>
      <c r="D2909" s="159"/>
    </row>
    <row r="2910" spans="1:4">
      <c r="A2910" s="158"/>
      <c r="B2910" s="157"/>
      <c r="C2910" s="158"/>
      <c r="D2910" s="159"/>
    </row>
    <row r="2911" spans="1:4">
      <c r="A2911" s="160"/>
      <c r="B2911" s="157"/>
      <c r="C2911" s="158"/>
      <c r="D2911" s="159"/>
    </row>
    <row r="2912" spans="1:4">
      <c r="A2912" s="161"/>
      <c r="B2912" s="157"/>
      <c r="C2912" s="158"/>
      <c r="D2912" s="159"/>
    </row>
    <row r="2913" spans="1:4">
      <c r="A2913" s="161"/>
      <c r="B2913" s="157"/>
      <c r="C2913" s="158"/>
      <c r="D2913" s="159"/>
    </row>
    <row r="2914" spans="1:4">
      <c r="A2914" s="161"/>
      <c r="B2914" s="157"/>
      <c r="C2914" s="158"/>
      <c r="D2914" s="159"/>
    </row>
    <row r="2915" spans="1:4">
      <c r="A2915" s="158"/>
      <c r="B2915" s="157"/>
      <c r="C2915" s="158"/>
      <c r="D2915" s="159"/>
    </row>
    <row r="2916" spans="1:4">
      <c r="A2916" s="156"/>
      <c r="B2916" s="157"/>
      <c r="C2916" s="158"/>
      <c r="D2916" s="159"/>
    </row>
    <row r="2917" spans="1:4">
      <c r="A2917" s="160"/>
      <c r="B2917" s="157"/>
      <c r="C2917" s="158"/>
      <c r="D2917" s="159"/>
    </row>
    <row r="2918" spans="1:4">
      <c r="A2918" s="161"/>
      <c r="B2918" s="157"/>
      <c r="C2918" s="158"/>
      <c r="D2918" s="159"/>
    </row>
    <row r="2919" spans="1:4">
      <c r="A2919" s="158"/>
      <c r="B2919" s="157"/>
      <c r="C2919" s="158"/>
      <c r="D2919" s="159"/>
    </row>
    <row r="2920" spans="1:4">
      <c r="A2920" s="160"/>
      <c r="B2920" s="157"/>
      <c r="C2920" s="158"/>
      <c r="D2920" s="159"/>
    </row>
    <row r="2921" spans="1:4">
      <c r="A2921" s="161"/>
      <c r="B2921" s="157"/>
      <c r="C2921" s="158"/>
      <c r="D2921" s="159"/>
    </row>
    <row r="2922" spans="1:4">
      <c r="A2922" s="161"/>
      <c r="B2922" s="157"/>
      <c r="C2922" s="158"/>
      <c r="D2922" s="159"/>
    </row>
    <row r="2923" spans="1:4">
      <c r="A2923" s="161"/>
      <c r="B2923" s="157"/>
      <c r="C2923" s="158"/>
      <c r="D2923" s="159"/>
    </row>
    <row r="2924" spans="1:4">
      <c r="A2924" s="161"/>
      <c r="B2924" s="157"/>
      <c r="C2924" s="158"/>
      <c r="D2924" s="159"/>
    </row>
    <row r="2925" spans="1:4">
      <c r="A2925" s="161"/>
      <c r="B2925" s="157"/>
      <c r="C2925" s="158"/>
      <c r="D2925" s="159"/>
    </row>
    <row r="2926" spans="1:4">
      <c r="A2926" s="158"/>
      <c r="B2926" s="157"/>
      <c r="C2926" s="158"/>
      <c r="D2926" s="159"/>
    </row>
    <row r="2927" spans="1:4">
      <c r="A2927" s="160"/>
      <c r="B2927" s="157"/>
      <c r="C2927" s="158"/>
      <c r="D2927" s="159"/>
    </row>
    <row r="2928" spans="1:4">
      <c r="A2928" s="161"/>
      <c r="B2928" s="157"/>
      <c r="C2928" s="158"/>
      <c r="D2928" s="159"/>
    </row>
    <row r="2929" spans="1:4">
      <c r="A2929" s="161"/>
      <c r="B2929" s="157"/>
      <c r="C2929" s="158"/>
      <c r="D2929" s="159"/>
    </row>
    <row r="2930" spans="1:4">
      <c r="A2930" s="158"/>
      <c r="B2930" s="157"/>
      <c r="C2930" s="158"/>
      <c r="D2930" s="159"/>
    </row>
    <row r="2931" spans="1:4">
      <c r="A2931" s="156"/>
      <c r="B2931" s="157"/>
      <c r="C2931" s="158"/>
      <c r="D2931" s="159"/>
    </row>
    <row r="2932" spans="1:4">
      <c r="A2932" s="160"/>
      <c r="B2932" s="157"/>
      <c r="C2932" s="158"/>
      <c r="D2932" s="159"/>
    </row>
    <row r="2933" spans="1:4">
      <c r="A2933" s="161"/>
      <c r="B2933" s="157"/>
      <c r="C2933" s="158"/>
      <c r="D2933" s="159"/>
    </row>
    <row r="2934" spans="1:4">
      <c r="A2934" s="161"/>
      <c r="B2934" s="157"/>
      <c r="C2934" s="158"/>
      <c r="D2934" s="159"/>
    </row>
    <row r="2935" spans="1:4">
      <c r="A2935" s="161"/>
      <c r="B2935" s="157"/>
      <c r="C2935" s="158"/>
      <c r="D2935" s="159"/>
    </row>
    <row r="2936" spans="1:4">
      <c r="A2936" s="158"/>
      <c r="B2936" s="157"/>
      <c r="C2936" s="158"/>
      <c r="D2936" s="159"/>
    </row>
    <row r="2937" spans="1:4">
      <c r="A2937" s="160"/>
      <c r="B2937" s="157"/>
      <c r="C2937" s="158"/>
      <c r="D2937" s="159"/>
    </row>
    <row r="2938" spans="1:4">
      <c r="A2938" s="161"/>
      <c r="B2938" s="157"/>
      <c r="C2938" s="158"/>
      <c r="D2938" s="159"/>
    </row>
    <row r="2939" spans="1:4">
      <c r="A2939" s="161"/>
      <c r="B2939" s="157"/>
      <c r="C2939" s="158"/>
      <c r="D2939" s="159"/>
    </row>
    <row r="2940" spans="1:4">
      <c r="A2940" s="158"/>
      <c r="B2940" s="157"/>
      <c r="C2940" s="158"/>
      <c r="D2940" s="159"/>
    </row>
    <row r="2941" spans="1:4">
      <c r="A2941" s="156"/>
      <c r="B2941" s="157"/>
      <c r="C2941" s="158"/>
      <c r="D2941" s="159"/>
    </row>
    <row r="2942" spans="1:4">
      <c r="A2942" s="160"/>
      <c r="B2942" s="157"/>
      <c r="C2942" s="158"/>
      <c r="D2942" s="159"/>
    </row>
    <row r="2943" spans="1:4">
      <c r="A2943" s="161"/>
      <c r="B2943" s="157"/>
      <c r="C2943" s="158"/>
      <c r="D2943" s="159"/>
    </row>
    <row r="2944" spans="1:4">
      <c r="A2944" s="161"/>
      <c r="B2944" s="157"/>
      <c r="C2944" s="158"/>
      <c r="D2944" s="159"/>
    </row>
    <row r="2945" spans="1:4">
      <c r="A2945" s="161"/>
      <c r="B2945" s="157"/>
      <c r="C2945" s="158"/>
      <c r="D2945" s="159"/>
    </row>
    <row r="2946" spans="1:4">
      <c r="A2946" s="161"/>
      <c r="B2946" s="157"/>
      <c r="C2946" s="158"/>
      <c r="D2946" s="159"/>
    </row>
    <row r="2947" spans="1:4">
      <c r="A2947" s="161"/>
      <c r="B2947" s="157"/>
      <c r="C2947" s="158"/>
      <c r="D2947" s="159"/>
    </row>
    <row r="2948" spans="1:4">
      <c r="A2948" s="161"/>
      <c r="B2948" s="157"/>
      <c r="C2948" s="158"/>
      <c r="D2948" s="159"/>
    </row>
    <row r="2949" spans="1:4">
      <c r="A2949" s="158"/>
      <c r="B2949" s="157"/>
      <c r="C2949" s="158"/>
      <c r="D2949" s="159"/>
    </row>
    <row r="2950" spans="1:4">
      <c r="A2950" s="161"/>
      <c r="B2950" s="157"/>
      <c r="C2950" s="158"/>
      <c r="D2950" s="159"/>
    </row>
    <row r="2951" spans="1:4">
      <c r="A2951" s="161"/>
      <c r="B2951" s="157"/>
      <c r="C2951" s="158"/>
      <c r="D2951" s="159"/>
    </row>
    <row r="2952" spans="1:4">
      <c r="A2952" s="161"/>
      <c r="B2952" s="157"/>
      <c r="C2952" s="158"/>
      <c r="D2952" s="159"/>
    </row>
    <row r="2953" spans="1:4">
      <c r="A2953" s="161"/>
      <c r="B2953" s="157"/>
      <c r="C2953" s="158"/>
      <c r="D2953" s="159"/>
    </row>
    <row r="2954" spans="1:4">
      <c r="A2954" s="161"/>
      <c r="B2954" s="157"/>
      <c r="C2954" s="158"/>
      <c r="D2954" s="159"/>
    </row>
    <row r="2955" spans="1:4">
      <c r="A2955" s="161"/>
      <c r="B2955" s="157"/>
      <c r="C2955" s="158"/>
      <c r="D2955" s="159"/>
    </row>
    <row r="2956" spans="1:4">
      <c r="A2956" s="161"/>
      <c r="B2956" s="157"/>
      <c r="C2956" s="158"/>
      <c r="D2956" s="159"/>
    </row>
    <row r="2957" spans="1:4">
      <c r="A2957" s="161"/>
      <c r="B2957" s="157"/>
      <c r="C2957" s="158"/>
      <c r="D2957" s="159"/>
    </row>
    <row r="2958" spans="1:4">
      <c r="A2958" s="161"/>
      <c r="B2958" s="157"/>
      <c r="C2958" s="158"/>
      <c r="D2958" s="159"/>
    </row>
    <row r="2959" spans="1:4">
      <c r="A2959" s="156"/>
      <c r="B2959" s="157"/>
      <c r="C2959" s="158"/>
      <c r="D2959" s="159"/>
    </row>
    <row r="2960" spans="1:4">
      <c r="A2960" s="161"/>
      <c r="B2960" s="157"/>
      <c r="C2960" s="158"/>
      <c r="D2960" s="159"/>
    </row>
    <row r="2961" spans="1:4">
      <c r="A2961" s="161"/>
      <c r="B2961" s="157"/>
      <c r="C2961" s="158"/>
      <c r="D2961" s="159"/>
    </row>
    <row r="2962" spans="1:4">
      <c r="A2962" s="161"/>
      <c r="B2962" s="157"/>
      <c r="C2962" s="158"/>
      <c r="D2962" s="159"/>
    </row>
    <row r="2963" spans="1:4">
      <c r="A2963" s="158"/>
      <c r="B2963" s="157"/>
      <c r="C2963" s="158"/>
      <c r="D2963" s="159"/>
    </row>
    <row r="2964" spans="1:4">
      <c r="A2964" s="161"/>
      <c r="B2964" s="157"/>
      <c r="C2964" s="158"/>
      <c r="D2964" s="159"/>
    </row>
    <row r="2965" spans="1:4">
      <c r="A2965" s="161"/>
      <c r="B2965" s="157"/>
      <c r="C2965" s="158"/>
      <c r="D2965" s="159"/>
    </row>
    <row r="2966" spans="1:4">
      <c r="A2966" s="161"/>
      <c r="B2966" s="157"/>
      <c r="C2966" s="158"/>
      <c r="D2966" s="159"/>
    </row>
    <row r="2967" spans="1:4">
      <c r="A2967" s="161"/>
      <c r="B2967" s="157"/>
      <c r="C2967" s="158"/>
      <c r="D2967" s="159"/>
    </row>
    <row r="2968" spans="1:4">
      <c r="A2968" s="161"/>
      <c r="B2968" s="157"/>
      <c r="C2968" s="158"/>
      <c r="D2968" s="159"/>
    </row>
    <row r="2969" spans="1:4">
      <c r="A2969" s="160"/>
      <c r="B2969" s="157"/>
      <c r="C2969" s="158"/>
      <c r="D2969" s="159"/>
    </row>
    <row r="2970" spans="1:4">
      <c r="A2970" s="161"/>
      <c r="B2970" s="157"/>
      <c r="C2970" s="158"/>
      <c r="D2970" s="159"/>
    </row>
    <row r="2971" spans="1:4">
      <c r="A2971" s="161"/>
      <c r="B2971" s="157"/>
      <c r="C2971" s="158"/>
      <c r="D2971" s="159"/>
    </row>
    <row r="2972" spans="1:4">
      <c r="A2972" s="161"/>
      <c r="B2972" s="157"/>
      <c r="C2972" s="158"/>
      <c r="D2972" s="159"/>
    </row>
    <row r="2973" spans="1:4">
      <c r="A2973" s="160"/>
      <c r="B2973" s="157"/>
      <c r="C2973" s="158"/>
      <c r="D2973" s="159"/>
    </row>
    <row r="2974" spans="1:4">
      <c r="A2974" s="161"/>
      <c r="B2974" s="157"/>
      <c r="C2974" s="158"/>
      <c r="D2974" s="159"/>
    </row>
    <row r="2975" spans="1:4">
      <c r="A2975" s="161"/>
      <c r="B2975" s="157"/>
      <c r="C2975" s="158"/>
      <c r="D2975" s="159"/>
    </row>
    <row r="2976" spans="1:4">
      <c r="A2976" s="161"/>
      <c r="B2976" s="157"/>
      <c r="C2976" s="158"/>
      <c r="D2976" s="159"/>
    </row>
    <row r="2977" spans="1:4">
      <c r="A2977" s="161"/>
      <c r="B2977" s="157"/>
      <c r="C2977" s="158"/>
      <c r="D2977" s="159"/>
    </row>
    <row r="2978" spans="1:4">
      <c r="A2978" s="161"/>
      <c r="B2978" s="157"/>
      <c r="C2978" s="158"/>
      <c r="D2978" s="159"/>
    </row>
    <row r="2979" spans="1:4">
      <c r="A2979" s="161"/>
      <c r="B2979" s="157"/>
      <c r="C2979" s="158"/>
      <c r="D2979" s="159"/>
    </row>
    <row r="2980" spans="1:4">
      <c r="A2980" s="161"/>
      <c r="B2980" s="157"/>
      <c r="C2980" s="158"/>
      <c r="D2980" s="159"/>
    </row>
    <row r="2981" spans="1:4">
      <c r="A2981" s="161"/>
      <c r="B2981" s="157"/>
      <c r="C2981" s="158"/>
      <c r="D2981" s="159"/>
    </row>
    <row r="2982" spans="1:4">
      <c r="A2982" s="161"/>
      <c r="B2982" s="157"/>
      <c r="C2982" s="158"/>
      <c r="D2982" s="159"/>
    </row>
    <row r="2983" spans="1:4">
      <c r="A2983" s="158"/>
      <c r="B2983" s="157"/>
      <c r="C2983" s="158"/>
      <c r="D2983" s="159"/>
    </row>
    <row r="2984" spans="1:4">
      <c r="A2984" s="161"/>
      <c r="B2984" s="157"/>
      <c r="C2984" s="158"/>
      <c r="D2984" s="159"/>
    </row>
    <row r="2985" spans="1:4">
      <c r="A2985" s="161"/>
      <c r="B2985" s="157"/>
      <c r="C2985" s="158"/>
      <c r="D2985" s="159"/>
    </row>
    <row r="2986" spans="1:4">
      <c r="A2986" s="161"/>
      <c r="B2986" s="157"/>
      <c r="C2986" s="158"/>
      <c r="D2986" s="159"/>
    </row>
    <row r="2987" spans="1:4">
      <c r="A2987" s="161"/>
      <c r="B2987" s="157"/>
      <c r="C2987" s="158"/>
      <c r="D2987" s="159"/>
    </row>
    <row r="2988" spans="1:4">
      <c r="A2988" s="161"/>
      <c r="B2988" s="157"/>
      <c r="C2988" s="158"/>
      <c r="D2988" s="159"/>
    </row>
    <row r="2989" spans="1:4">
      <c r="A2989" s="161"/>
      <c r="B2989" s="157"/>
      <c r="C2989" s="158"/>
      <c r="D2989" s="159"/>
    </row>
    <row r="2990" spans="1:4">
      <c r="A2990" s="161"/>
      <c r="B2990" s="157"/>
      <c r="C2990" s="158"/>
      <c r="D2990" s="159"/>
    </row>
    <row r="2991" spans="1:4">
      <c r="A2991" s="161"/>
      <c r="B2991" s="157"/>
      <c r="C2991" s="158"/>
      <c r="D2991" s="159"/>
    </row>
    <row r="2992" spans="1:4">
      <c r="A2992" s="161"/>
      <c r="B2992" s="157"/>
      <c r="C2992" s="158"/>
      <c r="D2992" s="159"/>
    </row>
    <row r="2993" spans="1:4">
      <c r="A2993" s="160"/>
      <c r="B2993" s="157"/>
      <c r="C2993" s="158"/>
      <c r="D2993" s="159"/>
    </row>
    <row r="2994" spans="1:4">
      <c r="A2994" s="161"/>
      <c r="B2994" s="157"/>
      <c r="C2994" s="158"/>
      <c r="D2994" s="159"/>
    </row>
    <row r="2995" spans="1:4">
      <c r="A2995" s="161"/>
      <c r="B2995" s="157"/>
      <c r="C2995" s="158"/>
      <c r="D2995" s="159"/>
    </row>
    <row r="2996" spans="1:4">
      <c r="A2996" s="161"/>
      <c r="B2996" s="157"/>
      <c r="C2996" s="158"/>
      <c r="D2996" s="159"/>
    </row>
    <row r="2997" spans="1:4">
      <c r="A2997" s="161"/>
      <c r="B2997" s="157"/>
      <c r="C2997" s="158"/>
      <c r="D2997" s="159"/>
    </row>
    <row r="2998" spans="1:4">
      <c r="A2998" s="161"/>
      <c r="B2998" s="157"/>
      <c r="C2998" s="158"/>
      <c r="D2998" s="159"/>
    </row>
    <row r="2999" spans="1:4">
      <c r="A2999" s="161"/>
      <c r="B2999" s="157"/>
      <c r="C2999" s="158"/>
      <c r="D2999" s="159"/>
    </row>
    <row r="3000" spans="1:4">
      <c r="A3000" s="161"/>
      <c r="B3000" s="157"/>
      <c r="C3000" s="158"/>
      <c r="D3000" s="159"/>
    </row>
    <row r="3001" spans="1:4">
      <c r="A3001" s="161"/>
      <c r="B3001" s="157"/>
      <c r="C3001" s="158"/>
      <c r="D3001" s="159"/>
    </row>
    <row r="3002" spans="1:4">
      <c r="A3002" s="161"/>
      <c r="B3002" s="157"/>
      <c r="C3002" s="158"/>
      <c r="D3002" s="159"/>
    </row>
    <row r="3003" spans="1:4">
      <c r="A3003" s="161"/>
      <c r="B3003" s="157"/>
      <c r="C3003" s="158"/>
      <c r="D3003" s="159"/>
    </row>
    <row r="3004" spans="1:4">
      <c r="A3004" s="161"/>
      <c r="B3004" s="157"/>
      <c r="C3004" s="158"/>
      <c r="D3004" s="159"/>
    </row>
    <row r="3005" spans="1:4">
      <c r="A3005" s="161"/>
      <c r="B3005" s="157"/>
      <c r="C3005" s="158"/>
      <c r="D3005" s="159"/>
    </row>
    <row r="3006" spans="1:4">
      <c r="A3006" s="161"/>
      <c r="B3006" s="157"/>
      <c r="C3006" s="158"/>
      <c r="D3006" s="159"/>
    </row>
    <row r="3007" spans="1:4">
      <c r="A3007" s="158"/>
      <c r="B3007" s="157"/>
      <c r="C3007" s="158"/>
      <c r="D3007" s="159"/>
    </row>
    <row r="3008" spans="1:4">
      <c r="A3008" s="161"/>
      <c r="B3008" s="157"/>
      <c r="C3008" s="158"/>
      <c r="D3008" s="159"/>
    </row>
    <row r="3009" spans="1:4">
      <c r="A3009" s="161"/>
      <c r="B3009" s="157"/>
      <c r="C3009" s="158"/>
      <c r="D3009" s="159"/>
    </row>
    <row r="3010" spans="1:4">
      <c r="A3010" s="161"/>
      <c r="B3010" s="157"/>
      <c r="C3010" s="158"/>
      <c r="D3010" s="159"/>
    </row>
    <row r="3011" spans="1:4">
      <c r="A3011" s="161"/>
      <c r="B3011" s="157"/>
      <c r="C3011" s="158"/>
      <c r="D3011" s="159"/>
    </row>
    <row r="3012" spans="1:4">
      <c r="A3012" s="161"/>
      <c r="B3012" s="157"/>
      <c r="C3012" s="158"/>
      <c r="D3012" s="159"/>
    </row>
    <row r="3013" spans="1:4">
      <c r="A3013" s="161"/>
      <c r="B3013" s="157"/>
      <c r="C3013" s="158"/>
      <c r="D3013" s="159"/>
    </row>
    <row r="3014" spans="1:4">
      <c r="A3014" s="161"/>
      <c r="B3014" s="157"/>
      <c r="C3014" s="158"/>
      <c r="D3014" s="159"/>
    </row>
    <row r="3015" spans="1:4">
      <c r="A3015" s="161"/>
      <c r="B3015" s="157"/>
      <c r="C3015" s="158"/>
      <c r="D3015" s="159"/>
    </row>
    <row r="3016" spans="1:4">
      <c r="A3016" s="160"/>
      <c r="B3016" s="157"/>
      <c r="C3016" s="158"/>
      <c r="D3016" s="159"/>
    </row>
    <row r="3017" spans="1:4">
      <c r="A3017" s="161"/>
      <c r="B3017" s="157"/>
      <c r="C3017" s="158"/>
      <c r="D3017" s="159"/>
    </row>
    <row r="3018" spans="1:4">
      <c r="A3018" s="161"/>
      <c r="B3018" s="157"/>
      <c r="C3018" s="158"/>
      <c r="D3018" s="159"/>
    </row>
    <row r="3019" spans="1:4">
      <c r="A3019" s="161"/>
      <c r="B3019" s="157"/>
      <c r="C3019" s="158"/>
      <c r="D3019" s="159"/>
    </row>
    <row r="3020" spans="1:4">
      <c r="A3020" s="158"/>
      <c r="B3020" s="157"/>
      <c r="C3020" s="158"/>
      <c r="D3020" s="159"/>
    </row>
    <row r="3021" spans="1:4">
      <c r="A3021" s="160"/>
      <c r="B3021" s="157"/>
      <c r="C3021" s="158"/>
      <c r="D3021" s="159"/>
    </row>
    <row r="3022" spans="1:4">
      <c r="A3022" s="161"/>
      <c r="B3022" s="157"/>
      <c r="C3022" s="158"/>
      <c r="D3022" s="159"/>
    </row>
    <row r="3023" spans="1:4">
      <c r="A3023" s="161"/>
      <c r="B3023" s="157"/>
      <c r="C3023" s="158"/>
      <c r="D3023" s="159"/>
    </row>
    <row r="3024" spans="1:4">
      <c r="A3024" s="161"/>
      <c r="B3024" s="157"/>
      <c r="C3024" s="158"/>
      <c r="D3024" s="159"/>
    </row>
    <row r="3025" spans="1:4">
      <c r="A3025" s="161"/>
      <c r="B3025" s="157"/>
      <c r="C3025" s="158"/>
      <c r="D3025" s="159"/>
    </row>
    <row r="3026" spans="1:4">
      <c r="A3026" s="161"/>
      <c r="B3026" s="157"/>
      <c r="C3026" s="158"/>
      <c r="D3026" s="159"/>
    </row>
    <row r="3027" spans="1:4">
      <c r="A3027" s="161"/>
      <c r="B3027" s="157"/>
      <c r="C3027" s="158"/>
      <c r="D3027" s="159"/>
    </row>
    <row r="3028" spans="1:4">
      <c r="A3028" s="161"/>
      <c r="B3028" s="157"/>
      <c r="C3028" s="158"/>
      <c r="D3028" s="159"/>
    </row>
    <row r="3029" spans="1:4">
      <c r="A3029" s="161"/>
      <c r="B3029" s="157"/>
      <c r="C3029" s="158"/>
      <c r="D3029" s="159"/>
    </row>
    <row r="3030" spans="1:4">
      <c r="A3030" s="161"/>
      <c r="B3030" s="157"/>
      <c r="C3030" s="158"/>
      <c r="D3030" s="159"/>
    </row>
    <row r="3031" spans="1:4">
      <c r="A3031" s="161"/>
      <c r="B3031" s="157"/>
      <c r="C3031" s="158"/>
      <c r="D3031" s="159"/>
    </row>
    <row r="3032" spans="1:4">
      <c r="A3032" s="161"/>
      <c r="B3032" s="157"/>
      <c r="C3032" s="158"/>
      <c r="D3032" s="159"/>
    </row>
    <row r="3033" spans="1:4">
      <c r="A3033" s="158"/>
      <c r="B3033" s="157"/>
      <c r="C3033" s="158"/>
      <c r="D3033" s="159"/>
    </row>
    <row r="3034" spans="1:4">
      <c r="A3034" s="160"/>
      <c r="B3034" s="157"/>
      <c r="C3034" s="158"/>
      <c r="D3034" s="159"/>
    </row>
    <row r="3035" spans="1:4">
      <c r="A3035" s="161"/>
      <c r="B3035" s="157"/>
      <c r="C3035" s="158"/>
      <c r="D3035" s="159"/>
    </row>
    <row r="3036" spans="1:4">
      <c r="A3036" s="161"/>
      <c r="B3036" s="157"/>
      <c r="C3036" s="158"/>
      <c r="D3036" s="159"/>
    </row>
    <row r="3037" spans="1:4">
      <c r="A3037" s="161"/>
      <c r="B3037" s="157"/>
      <c r="C3037" s="158"/>
      <c r="D3037" s="159"/>
    </row>
    <row r="3038" spans="1:4">
      <c r="A3038" s="161"/>
      <c r="B3038" s="157"/>
      <c r="C3038" s="158"/>
      <c r="D3038" s="159"/>
    </row>
    <row r="3039" spans="1:4">
      <c r="A3039" s="161"/>
      <c r="B3039" s="157"/>
      <c r="C3039" s="158"/>
      <c r="D3039" s="159"/>
    </row>
    <row r="3040" spans="1:4">
      <c r="A3040" s="161"/>
      <c r="B3040" s="157"/>
      <c r="C3040" s="158"/>
      <c r="D3040" s="159"/>
    </row>
    <row r="3041" spans="1:4">
      <c r="A3041" s="161"/>
      <c r="B3041" s="157"/>
      <c r="C3041" s="158"/>
      <c r="D3041" s="159"/>
    </row>
    <row r="3042" spans="1:4">
      <c r="A3042" s="158"/>
      <c r="B3042" s="157"/>
      <c r="C3042" s="158"/>
      <c r="D3042" s="159"/>
    </row>
    <row r="3043" spans="1:4">
      <c r="A3043" s="160"/>
      <c r="B3043" s="157"/>
      <c r="C3043" s="158"/>
      <c r="D3043" s="159"/>
    </row>
    <row r="3044" spans="1:4">
      <c r="A3044" s="161"/>
      <c r="B3044" s="157"/>
      <c r="C3044" s="158"/>
      <c r="D3044" s="159"/>
    </row>
    <row r="3045" spans="1:4">
      <c r="A3045" s="161"/>
      <c r="B3045" s="157"/>
      <c r="C3045" s="158"/>
      <c r="D3045" s="159"/>
    </row>
    <row r="3046" spans="1:4">
      <c r="A3046" s="161"/>
      <c r="B3046" s="157"/>
      <c r="C3046" s="158"/>
      <c r="D3046" s="159"/>
    </row>
    <row r="3047" spans="1:4">
      <c r="A3047" s="158"/>
      <c r="B3047" s="157"/>
      <c r="C3047" s="158"/>
      <c r="D3047" s="159"/>
    </row>
    <row r="3048" spans="1:4">
      <c r="A3048" s="156"/>
      <c r="B3048" s="157"/>
      <c r="C3048" s="158"/>
      <c r="D3048" s="159"/>
    </row>
    <row r="3049" spans="1:4">
      <c r="A3049" s="160"/>
      <c r="B3049" s="157"/>
      <c r="C3049" s="158"/>
      <c r="D3049" s="159"/>
    </row>
    <row r="3050" spans="1:4">
      <c r="A3050" s="161"/>
      <c r="B3050" s="157"/>
      <c r="C3050" s="158"/>
      <c r="D3050" s="159"/>
    </row>
    <row r="3051" spans="1:4">
      <c r="A3051" s="161"/>
      <c r="B3051" s="157"/>
      <c r="C3051" s="158"/>
      <c r="D3051" s="159"/>
    </row>
    <row r="3052" spans="1:4">
      <c r="A3052" s="158"/>
      <c r="B3052" s="157"/>
      <c r="C3052" s="158"/>
      <c r="D3052" s="159"/>
    </row>
    <row r="3053" spans="1:4">
      <c r="A3053" s="160"/>
      <c r="B3053" s="157"/>
      <c r="C3053" s="158"/>
      <c r="D3053" s="159"/>
    </row>
    <row r="3054" spans="1:4">
      <c r="A3054" s="161"/>
      <c r="B3054" s="157"/>
      <c r="C3054" s="158"/>
      <c r="D3054" s="159"/>
    </row>
    <row r="3055" spans="1:4">
      <c r="A3055" s="161"/>
      <c r="B3055" s="157"/>
      <c r="C3055" s="158"/>
      <c r="D3055" s="159"/>
    </row>
    <row r="3056" spans="1:4">
      <c r="A3056" s="161"/>
      <c r="B3056" s="157"/>
      <c r="C3056" s="158"/>
      <c r="D3056" s="159"/>
    </row>
    <row r="3057" spans="1:4">
      <c r="A3057" s="161"/>
      <c r="B3057" s="157"/>
      <c r="C3057" s="158"/>
      <c r="D3057" s="159"/>
    </row>
    <row r="3058" spans="1:4">
      <c r="A3058" s="161"/>
      <c r="B3058" s="157"/>
      <c r="C3058" s="158"/>
      <c r="D3058" s="159"/>
    </row>
    <row r="3059" spans="1:4">
      <c r="A3059" s="161"/>
      <c r="B3059" s="157"/>
      <c r="C3059" s="158"/>
      <c r="D3059" s="159"/>
    </row>
    <row r="3060" spans="1:4">
      <c r="A3060" s="161"/>
      <c r="B3060" s="157"/>
      <c r="C3060" s="158"/>
      <c r="D3060" s="159"/>
    </row>
    <row r="3061" spans="1:4">
      <c r="A3061" s="161"/>
      <c r="B3061" s="157"/>
      <c r="C3061" s="158"/>
      <c r="D3061" s="159"/>
    </row>
    <row r="3062" spans="1:4">
      <c r="A3062" s="161"/>
      <c r="B3062" s="157"/>
      <c r="C3062" s="158"/>
      <c r="D3062" s="159"/>
    </row>
    <row r="3063" spans="1:4">
      <c r="A3063" s="161"/>
      <c r="B3063" s="157"/>
      <c r="C3063" s="158"/>
      <c r="D3063" s="159"/>
    </row>
    <row r="3064" spans="1:4">
      <c r="A3064" s="161"/>
      <c r="B3064" s="157"/>
      <c r="C3064" s="158"/>
      <c r="D3064" s="159"/>
    </row>
    <row r="3065" spans="1:4">
      <c r="A3065" s="161"/>
      <c r="B3065" s="157"/>
      <c r="C3065" s="158"/>
      <c r="D3065" s="159"/>
    </row>
    <row r="3066" spans="1:4">
      <c r="A3066" s="161"/>
      <c r="B3066" s="157"/>
      <c r="C3066" s="158"/>
      <c r="D3066" s="159"/>
    </row>
    <row r="3067" spans="1:4">
      <c r="A3067" s="161"/>
      <c r="B3067" s="157"/>
      <c r="C3067" s="158"/>
      <c r="D3067" s="159"/>
    </row>
    <row r="3068" spans="1:4">
      <c r="A3068" s="161"/>
      <c r="B3068" s="157"/>
      <c r="C3068" s="158"/>
      <c r="D3068" s="159"/>
    </row>
    <row r="3069" spans="1:4">
      <c r="A3069" s="158"/>
      <c r="B3069" s="157"/>
      <c r="C3069" s="158"/>
      <c r="D3069" s="159"/>
    </row>
    <row r="3070" spans="1:4">
      <c r="A3070" s="160"/>
      <c r="B3070" s="157"/>
      <c r="C3070" s="158"/>
      <c r="D3070" s="159"/>
    </row>
    <row r="3071" spans="1:4">
      <c r="A3071" s="161"/>
      <c r="B3071" s="157"/>
      <c r="C3071" s="158"/>
      <c r="D3071" s="159"/>
    </row>
    <row r="3072" spans="1:4">
      <c r="A3072" s="158"/>
      <c r="B3072" s="157"/>
      <c r="C3072" s="158"/>
      <c r="D3072" s="159"/>
    </row>
    <row r="3073" spans="1:4">
      <c r="A3073" s="156"/>
      <c r="B3073" s="157"/>
      <c r="C3073" s="158"/>
      <c r="D3073" s="159"/>
    </row>
    <row r="3074" spans="1:4">
      <c r="A3074" s="160"/>
      <c r="B3074" s="157"/>
      <c r="C3074" s="158"/>
      <c r="D3074" s="159"/>
    </row>
    <row r="3075" spans="1:4">
      <c r="A3075" s="161"/>
      <c r="B3075" s="157"/>
      <c r="C3075" s="158"/>
      <c r="D3075" s="159"/>
    </row>
    <row r="3076" spans="1:4">
      <c r="A3076" s="161"/>
      <c r="B3076" s="157"/>
      <c r="C3076" s="158"/>
      <c r="D3076" s="159"/>
    </row>
    <row r="3077" spans="1:4">
      <c r="A3077" s="158"/>
      <c r="B3077" s="157"/>
      <c r="C3077" s="158"/>
      <c r="D3077" s="159"/>
    </row>
    <row r="3078" spans="1:4">
      <c r="A3078" s="160"/>
      <c r="B3078" s="157"/>
      <c r="C3078" s="158"/>
      <c r="D3078" s="159"/>
    </row>
    <row r="3079" spans="1:4">
      <c r="A3079" s="161"/>
      <c r="B3079" s="157"/>
      <c r="C3079" s="158"/>
      <c r="D3079" s="159"/>
    </row>
    <row r="3080" spans="1:4">
      <c r="A3080" s="158"/>
      <c r="B3080" s="157"/>
      <c r="C3080" s="158"/>
      <c r="D3080" s="159"/>
    </row>
    <row r="3081" spans="1:4">
      <c r="A3081" s="160"/>
      <c r="B3081" s="157"/>
      <c r="C3081" s="158"/>
      <c r="D3081" s="159"/>
    </row>
    <row r="3082" spans="1:4">
      <c r="A3082" s="161"/>
      <c r="B3082" s="157"/>
      <c r="C3082" s="158"/>
      <c r="D3082" s="159"/>
    </row>
    <row r="3083" spans="1:4">
      <c r="A3083" s="161"/>
      <c r="B3083" s="157"/>
      <c r="C3083" s="158"/>
      <c r="D3083" s="159"/>
    </row>
    <row r="3084" spans="1:4">
      <c r="A3084" s="161"/>
      <c r="B3084" s="157"/>
      <c r="C3084" s="158"/>
      <c r="D3084" s="159"/>
    </row>
    <row r="3085" spans="1:4">
      <c r="A3085" s="161"/>
      <c r="B3085" s="157"/>
      <c r="C3085" s="158"/>
      <c r="D3085" s="159"/>
    </row>
    <row r="3086" spans="1:4">
      <c r="A3086" s="161"/>
      <c r="B3086" s="157"/>
      <c r="C3086" s="158"/>
      <c r="D3086" s="159"/>
    </row>
    <row r="3087" spans="1:4">
      <c r="A3087" s="161"/>
      <c r="B3087" s="157"/>
      <c r="C3087" s="158"/>
      <c r="D3087" s="159"/>
    </row>
    <row r="3088" spans="1:4">
      <c r="A3088" s="161"/>
      <c r="B3088" s="157"/>
      <c r="C3088" s="158"/>
      <c r="D3088" s="159"/>
    </row>
    <row r="3089" spans="1:4">
      <c r="A3089" s="161"/>
      <c r="B3089" s="157"/>
      <c r="C3089" s="158"/>
      <c r="D3089" s="159"/>
    </row>
    <row r="3090" spans="1:4">
      <c r="A3090" s="161"/>
      <c r="B3090" s="157"/>
      <c r="C3090" s="158"/>
      <c r="D3090" s="159"/>
    </row>
    <row r="3091" spans="1:4">
      <c r="A3091" s="161"/>
      <c r="B3091" s="157"/>
      <c r="C3091" s="158"/>
      <c r="D3091" s="159"/>
    </row>
    <row r="3092" spans="1:4">
      <c r="A3092" s="161"/>
      <c r="B3092" s="157"/>
      <c r="C3092" s="158"/>
      <c r="D3092" s="159"/>
    </row>
    <row r="3093" spans="1:4">
      <c r="A3093" s="161"/>
      <c r="B3093" s="157"/>
      <c r="C3093" s="158"/>
      <c r="D3093" s="159"/>
    </row>
    <row r="3094" spans="1:4">
      <c r="A3094" s="161"/>
      <c r="B3094" s="157"/>
      <c r="C3094" s="158"/>
      <c r="D3094" s="159"/>
    </row>
    <row r="3095" spans="1:4">
      <c r="A3095" s="161"/>
      <c r="B3095" s="157"/>
      <c r="C3095" s="158"/>
      <c r="D3095" s="159"/>
    </row>
    <row r="3096" spans="1:4">
      <c r="A3096" s="161"/>
      <c r="B3096" s="157"/>
      <c r="C3096" s="158"/>
      <c r="D3096" s="159"/>
    </row>
    <row r="3097" spans="1:4">
      <c r="A3097" s="161"/>
      <c r="B3097" s="157"/>
      <c r="C3097" s="158"/>
      <c r="D3097" s="159"/>
    </row>
    <row r="3098" spans="1:4">
      <c r="A3098" s="161"/>
      <c r="B3098" s="157"/>
      <c r="C3098" s="158"/>
      <c r="D3098" s="159"/>
    </row>
    <row r="3099" spans="1:4">
      <c r="A3099" s="161"/>
      <c r="B3099" s="157"/>
      <c r="C3099" s="158"/>
      <c r="D3099" s="159"/>
    </row>
    <row r="3100" spans="1:4">
      <c r="A3100" s="161"/>
      <c r="B3100" s="157"/>
      <c r="C3100" s="158"/>
      <c r="D3100" s="159"/>
    </row>
    <row r="3101" spans="1:4">
      <c r="A3101" s="161"/>
      <c r="B3101" s="157"/>
      <c r="C3101" s="158"/>
      <c r="D3101" s="159"/>
    </row>
    <row r="3102" spans="1:4">
      <c r="A3102" s="161"/>
      <c r="B3102" s="157"/>
      <c r="C3102" s="158"/>
      <c r="D3102" s="159"/>
    </row>
    <row r="3103" spans="1:4">
      <c r="A3103" s="161"/>
      <c r="B3103" s="157"/>
      <c r="C3103" s="158"/>
      <c r="D3103" s="159"/>
    </row>
    <row r="3104" spans="1:4">
      <c r="A3104" s="161"/>
      <c r="B3104" s="157"/>
      <c r="C3104" s="158"/>
      <c r="D3104" s="159"/>
    </row>
    <row r="3105" spans="1:4">
      <c r="A3105" s="161"/>
      <c r="B3105" s="157"/>
      <c r="C3105" s="158"/>
      <c r="D3105" s="159"/>
    </row>
    <row r="3106" spans="1:4">
      <c r="A3106" s="161"/>
      <c r="B3106" s="157"/>
      <c r="C3106" s="158"/>
      <c r="D3106" s="159"/>
    </row>
    <row r="3107" spans="1:4">
      <c r="A3107" s="161"/>
      <c r="B3107" s="157"/>
      <c r="C3107" s="158"/>
      <c r="D3107" s="159"/>
    </row>
    <row r="3108" spans="1:4">
      <c r="A3108" s="161"/>
      <c r="B3108" s="157"/>
      <c r="C3108" s="158"/>
      <c r="D3108" s="159"/>
    </row>
    <row r="3109" spans="1:4">
      <c r="A3109" s="161"/>
      <c r="B3109" s="157"/>
      <c r="C3109" s="158"/>
      <c r="D3109" s="159"/>
    </row>
    <row r="3110" spans="1:4">
      <c r="A3110" s="161"/>
      <c r="B3110" s="157"/>
      <c r="C3110" s="158"/>
      <c r="D3110" s="159"/>
    </row>
    <row r="3111" spans="1:4">
      <c r="A3111" s="161"/>
      <c r="B3111" s="157"/>
      <c r="C3111" s="158"/>
      <c r="D3111" s="159"/>
    </row>
    <row r="3112" spans="1:4">
      <c r="A3112" s="161"/>
      <c r="B3112" s="157"/>
      <c r="C3112" s="158"/>
      <c r="D3112" s="159"/>
    </row>
    <row r="3113" spans="1:4">
      <c r="A3113" s="161"/>
      <c r="B3113" s="157"/>
      <c r="C3113" s="158"/>
      <c r="D3113" s="159"/>
    </row>
    <row r="3114" spans="1:4">
      <c r="A3114" s="161"/>
      <c r="B3114" s="157"/>
      <c r="C3114" s="158"/>
      <c r="D3114" s="159"/>
    </row>
    <row r="3115" spans="1:4">
      <c r="A3115" s="161"/>
      <c r="B3115" s="157"/>
      <c r="C3115" s="158"/>
      <c r="D3115" s="159"/>
    </row>
    <row r="3116" spans="1:4">
      <c r="A3116" s="161"/>
      <c r="B3116" s="157"/>
      <c r="C3116" s="158"/>
      <c r="D3116" s="159"/>
    </row>
    <row r="3117" spans="1:4">
      <c r="A3117" s="161"/>
      <c r="B3117" s="157"/>
      <c r="C3117" s="158"/>
      <c r="D3117" s="159"/>
    </row>
    <row r="3118" spans="1:4">
      <c r="A3118" s="161"/>
      <c r="B3118" s="157"/>
      <c r="C3118" s="158"/>
      <c r="D3118" s="159"/>
    </row>
    <row r="3119" spans="1:4">
      <c r="A3119" s="161"/>
      <c r="B3119" s="157"/>
      <c r="C3119" s="158"/>
      <c r="D3119" s="159"/>
    </row>
    <row r="3120" spans="1:4">
      <c r="A3120" s="158"/>
      <c r="B3120" s="157"/>
      <c r="C3120" s="158"/>
      <c r="D3120" s="159"/>
    </row>
    <row r="3121" spans="1:4">
      <c r="A3121" s="156"/>
      <c r="B3121" s="157"/>
      <c r="C3121" s="158"/>
      <c r="D3121" s="159"/>
    </row>
    <row r="3122" spans="1:4">
      <c r="A3122" s="160"/>
      <c r="B3122" s="157"/>
      <c r="C3122" s="158"/>
      <c r="D3122" s="159"/>
    </row>
    <row r="3123" spans="1:4">
      <c r="A3123" s="161"/>
      <c r="B3123" s="157"/>
      <c r="C3123" s="158"/>
      <c r="D3123" s="159"/>
    </row>
    <row r="3124" spans="1:4">
      <c r="A3124" s="161"/>
      <c r="B3124" s="157"/>
      <c r="C3124" s="158"/>
      <c r="D3124" s="159"/>
    </row>
    <row r="3125" spans="1:4">
      <c r="A3125" s="161"/>
      <c r="B3125" s="157"/>
      <c r="C3125" s="158"/>
      <c r="D3125" s="159"/>
    </row>
    <row r="3126" spans="1:4">
      <c r="A3126" s="158"/>
      <c r="B3126" s="157"/>
      <c r="C3126" s="158"/>
      <c r="D3126" s="159"/>
    </row>
    <row r="3127" spans="1:4">
      <c r="A3127" s="156"/>
      <c r="B3127" s="157"/>
      <c r="C3127" s="158"/>
      <c r="D3127" s="159"/>
    </row>
    <row r="3128" spans="1:4">
      <c r="A3128" s="156"/>
      <c r="B3128" s="157"/>
      <c r="C3128" s="158"/>
      <c r="D3128" s="159"/>
    </row>
    <row r="3129" spans="1:4">
      <c r="A3129" s="156"/>
      <c r="B3129" s="157"/>
      <c r="C3129" s="158"/>
      <c r="D3129" s="159"/>
    </row>
    <row r="3130" spans="1:4">
      <c r="A3130" s="160"/>
      <c r="B3130" s="157"/>
      <c r="C3130" s="158"/>
      <c r="D3130" s="159"/>
    </row>
    <row r="3131" spans="1:4">
      <c r="A3131" s="161"/>
      <c r="B3131" s="157"/>
      <c r="C3131" s="158"/>
      <c r="D3131" s="159"/>
    </row>
    <row r="3132" spans="1:4">
      <c r="A3132" s="158"/>
      <c r="B3132" s="157"/>
      <c r="C3132" s="158"/>
      <c r="D3132" s="159"/>
    </row>
    <row r="3133" spans="1:4">
      <c r="A3133" s="156"/>
      <c r="B3133" s="157"/>
      <c r="C3133" s="158"/>
      <c r="D3133" s="159"/>
    </row>
    <row r="3134" spans="1:4">
      <c r="A3134" s="160"/>
      <c r="B3134" s="157"/>
      <c r="C3134" s="158"/>
      <c r="D3134" s="159"/>
    </row>
    <row r="3135" spans="1:4">
      <c r="A3135" s="161"/>
      <c r="B3135" s="157"/>
      <c r="C3135" s="158"/>
      <c r="D3135" s="159"/>
    </row>
    <row r="3136" spans="1:4">
      <c r="A3136" s="161"/>
      <c r="B3136" s="157"/>
      <c r="C3136" s="158"/>
      <c r="D3136" s="159"/>
    </row>
    <row r="3137" spans="1:4">
      <c r="A3137" s="161"/>
      <c r="B3137" s="157"/>
      <c r="C3137" s="158"/>
      <c r="D3137" s="159"/>
    </row>
    <row r="3138" spans="1:4">
      <c r="A3138" s="161"/>
      <c r="B3138" s="157"/>
      <c r="C3138" s="158"/>
      <c r="D3138" s="159"/>
    </row>
    <row r="3139" spans="1:4">
      <c r="A3139" s="161"/>
      <c r="B3139" s="157"/>
      <c r="C3139" s="158"/>
      <c r="D3139" s="159"/>
    </row>
    <row r="3140" spans="1:4">
      <c r="A3140" s="158"/>
      <c r="B3140" s="157"/>
      <c r="C3140" s="158"/>
      <c r="D3140" s="159"/>
    </row>
    <row r="3141" spans="1:4">
      <c r="A3141" s="160"/>
      <c r="B3141" s="157"/>
      <c r="C3141" s="158"/>
      <c r="D3141" s="159"/>
    </row>
    <row r="3142" spans="1:4">
      <c r="A3142" s="161"/>
      <c r="B3142" s="157"/>
      <c r="C3142" s="158"/>
      <c r="D3142" s="159"/>
    </row>
    <row r="3143" spans="1:4">
      <c r="A3143" s="161"/>
      <c r="B3143" s="157"/>
      <c r="C3143" s="158"/>
      <c r="D3143" s="159"/>
    </row>
    <row r="3144" spans="1:4">
      <c r="A3144" s="161"/>
      <c r="B3144" s="157"/>
      <c r="C3144" s="158"/>
      <c r="D3144" s="159"/>
    </row>
    <row r="3145" spans="1:4">
      <c r="A3145" s="161"/>
      <c r="B3145" s="157"/>
      <c r="C3145" s="158"/>
      <c r="D3145" s="159"/>
    </row>
    <row r="3146" spans="1:4">
      <c r="A3146" s="161"/>
      <c r="B3146" s="157"/>
      <c r="C3146" s="158"/>
      <c r="D3146" s="159"/>
    </row>
    <row r="3147" spans="1:4">
      <c r="A3147" s="161"/>
      <c r="B3147" s="157"/>
      <c r="C3147" s="158"/>
      <c r="D3147" s="159"/>
    </row>
    <row r="3148" spans="1:4">
      <c r="A3148" s="161"/>
      <c r="B3148" s="157"/>
      <c r="C3148" s="158"/>
      <c r="D3148" s="159"/>
    </row>
    <row r="3149" spans="1:4">
      <c r="A3149" s="161"/>
      <c r="B3149" s="157"/>
      <c r="C3149" s="158"/>
      <c r="D3149" s="159"/>
    </row>
    <row r="3150" spans="1:4">
      <c r="A3150" s="161"/>
      <c r="B3150" s="157"/>
      <c r="C3150" s="158"/>
      <c r="D3150" s="159"/>
    </row>
    <row r="3151" spans="1:4">
      <c r="A3151" s="161"/>
      <c r="B3151" s="157"/>
      <c r="C3151" s="158"/>
      <c r="D3151" s="159"/>
    </row>
    <row r="3152" spans="1:4">
      <c r="A3152" s="161"/>
      <c r="B3152" s="157"/>
      <c r="C3152" s="158"/>
      <c r="D3152" s="159"/>
    </row>
    <row r="3153" spans="1:4">
      <c r="A3153" s="161"/>
      <c r="B3153" s="157"/>
      <c r="C3153" s="158"/>
      <c r="D3153" s="159"/>
    </row>
    <row r="3154" spans="1:4">
      <c r="A3154" s="161"/>
      <c r="B3154" s="157"/>
      <c r="C3154" s="158"/>
      <c r="D3154" s="159"/>
    </row>
    <row r="3155" spans="1:4">
      <c r="A3155" s="161"/>
      <c r="B3155" s="157"/>
      <c r="C3155" s="158"/>
      <c r="D3155" s="159"/>
    </row>
    <row r="3156" spans="1:4">
      <c r="A3156" s="161"/>
      <c r="B3156" s="157"/>
      <c r="C3156" s="158"/>
      <c r="D3156" s="159"/>
    </row>
    <row r="3157" spans="1:4">
      <c r="A3157" s="158"/>
      <c r="B3157" s="157"/>
      <c r="C3157" s="158"/>
      <c r="D3157" s="159"/>
    </row>
    <row r="3158" spans="1:4">
      <c r="A3158" s="160"/>
      <c r="B3158" s="157"/>
      <c r="C3158" s="158"/>
      <c r="D3158" s="159"/>
    </row>
    <row r="3159" spans="1:4">
      <c r="A3159" s="161"/>
      <c r="B3159" s="157"/>
      <c r="C3159" s="158"/>
      <c r="D3159" s="159"/>
    </row>
    <row r="3160" spans="1:4">
      <c r="A3160" s="161"/>
      <c r="B3160" s="157"/>
      <c r="C3160" s="158"/>
      <c r="D3160" s="159"/>
    </row>
    <row r="3161" spans="1:4">
      <c r="A3161" s="161"/>
      <c r="B3161" s="157"/>
      <c r="C3161" s="158"/>
      <c r="D3161" s="159"/>
    </row>
    <row r="3162" spans="1:4">
      <c r="A3162" s="161"/>
      <c r="B3162" s="157"/>
      <c r="C3162" s="158"/>
      <c r="D3162" s="159"/>
    </row>
    <row r="3163" spans="1:4">
      <c r="A3163" s="161"/>
      <c r="B3163" s="157"/>
      <c r="C3163" s="158"/>
      <c r="D3163" s="159"/>
    </row>
    <row r="3164" spans="1:4">
      <c r="A3164" s="161"/>
      <c r="B3164" s="157"/>
      <c r="C3164" s="158"/>
      <c r="D3164" s="159"/>
    </row>
    <row r="3165" spans="1:4">
      <c r="A3165" s="161"/>
      <c r="B3165" s="157"/>
      <c r="C3165" s="158"/>
      <c r="D3165" s="159"/>
    </row>
    <row r="3166" spans="1:4">
      <c r="A3166" s="161"/>
      <c r="B3166" s="157"/>
      <c r="C3166" s="158"/>
      <c r="D3166" s="159"/>
    </row>
    <row r="3167" spans="1:4">
      <c r="A3167" s="161"/>
      <c r="B3167" s="157"/>
      <c r="C3167" s="158"/>
      <c r="D3167" s="159"/>
    </row>
    <row r="3168" spans="1:4">
      <c r="A3168" s="161"/>
      <c r="B3168" s="157"/>
      <c r="C3168" s="158"/>
      <c r="D3168" s="159"/>
    </row>
    <row r="3169" spans="1:4">
      <c r="A3169" s="161"/>
      <c r="B3169" s="157"/>
      <c r="C3169" s="158"/>
      <c r="D3169" s="159"/>
    </row>
    <row r="3170" spans="1:4">
      <c r="A3170" s="161"/>
      <c r="B3170" s="157"/>
      <c r="C3170" s="158"/>
      <c r="D3170" s="159"/>
    </row>
    <row r="3171" spans="1:4">
      <c r="A3171" s="161"/>
      <c r="B3171" s="157"/>
      <c r="C3171" s="158"/>
      <c r="D3171" s="159"/>
    </row>
    <row r="3172" spans="1:4">
      <c r="A3172" s="161"/>
      <c r="B3172" s="157"/>
      <c r="C3172" s="158"/>
      <c r="D3172" s="159"/>
    </row>
    <row r="3173" spans="1:4">
      <c r="A3173" s="158"/>
      <c r="B3173" s="157"/>
      <c r="C3173" s="158"/>
      <c r="D3173" s="159"/>
    </row>
    <row r="3174" spans="1:4">
      <c r="A3174" s="160"/>
      <c r="B3174" s="157"/>
      <c r="C3174" s="158"/>
      <c r="D3174" s="159"/>
    </row>
    <row r="3175" spans="1:4">
      <c r="A3175" s="161"/>
      <c r="B3175" s="157"/>
      <c r="C3175" s="158"/>
      <c r="D3175" s="159"/>
    </row>
    <row r="3176" spans="1:4">
      <c r="A3176" s="161"/>
      <c r="B3176" s="157"/>
      <c r="C3176" s="158"/>
      <c r="D3176" s="159"/>
    </row>
    <row r="3177" spans="1:4">
      <c r="A3177" s="158"/>
      <c r="B3177" s="157"/>
      <c r="C3177" s="158"/>
      <c r="D3177" s="159"/>
    </row>
    <row r="3178" spans="1:4">
      <c r="A3178" s="160"/>
      <c r="B3178" s="157"/>
      <c r="C3178" s="158"/>
      <c r="D3178" s="159"/>
    </row>
    <row r="3179" spans="1:4">
      <c r="A3179" s="161"/>
      <c r="B3179" s="157"/>
      <c r="C3179" s="158"/>
      <c r="D3179" s="159"/>
    </row>
    <row r="3180" spans="1:4">
      <c r="A3180" s="161"/>
      <c r="B3180" s="157"/>
      <c r="C3180" s="158"/>
      <c r="D3180" s="159"/>
    </row>
    <row r="3181" spans="1:4">
      <c r="A3181" s="161"/>
      <c r="B3181" s="157"/>
      <c r="C3181" s="158"/>
      <c r="D3181" s="159"/>
    </row>
    <row r="3182" spans="1:4">
      <c r="A3182" s="161"/>
      <c r="B3182" s="157"/>
      <c r="C3182" s="158"/>
      <c r="D3182" s="159"/>
    </row>
    <row r="3183" spans="1:4">
      <c r="A3183" s="161"/>
      <c r="B3183" s="157"/>
      <c r="C3183" s="158"/>
      <c r="D3183" s="159"/>
    </row>
    <row r="3184" spans="1:4">
      <c r="A3184" s="158"/>
      <c r="B3184" s="157"/>
      <c r="C3184" s="158"/>
      <c r="D3184" s="159"/>
    </row>
    <row r="3185" spans="1:4">
      <c r="A3185" s="160"/>
      <c r="B3185" s="157"/>
      <c r="C3185" s="158"/>
      <c r="D3185" s="159"/>
    </row>
    <row r="3186" spans="1:4">
      <c r="A3186" s="158"/>
      <c r="B3186" s="157"/>
      <c r="C3186" s="158"/>
      <c r="D3186" s="159"/>
    </row>
    <row r="3187" spans="1:4">
      <c r="A3187" s="160"/>
      <c r="B3187" s="157"/>
      <c r="C3187" s="158"/>
      <c r="D3187" s="159"/>
    </row>
    <row r="3188" spans="1:4">
      <c r="A3188" s="161"/>
      <c r="B3188" s="157"/>
      <c r="C3188" s="158"/>
      <c r="D3188" s="159"/>
    </row>
    <row r="3189" spans="1:4">
      <c r="A3189" s="161"/>
      <c r="B3189" s="157"/>
      <c r="C3189" s="158"/>
      <c r="D3189" s="159"/>
    </row>
    <row r="3190" spans="1:4">
      <c r="A3190" s="161"/>
      <c r="B3190" s="157"/>
      <c r="C3190" s="158"/>
      <c r="D3190" s="159"/>
    </row>
    <row r="3191" spans="1:4">
      <c r="A3191" s="158"/>
      <c r="B3191" s="157"/>
      <c r="C3191" s="158"/>
      <c r="D3191" s="159"/>
    </row>
    <row r="3192" spans="1:4">
      <c r="A3192" s="160"/>
      <c r="B3192" s="157"/>
      <c r="C3192" s="158"/>
      <c r="D3192" s="159"/>
    </row>
    <row r="3193" spans="1:4">
      <c r="A3193" s="161"/>
      <c r="B3193" s="157"/>
      <c r="C3193" s="158"/>
      <c r="D3193" s="159"/>
    </row>
    <row r="3194" spans="1:4">
      <c r="A3194" s="161"/>
      <c r="B3194" s="157"/>
      <c r="C3194" s="158"/>
      <c r="D3194" s="159"/>
    </row>
    <row r="3195" spans="1:4">
      <c r="A3195" s="158"/>
      <c r="B3195" s="157"/>
      <c r="C3195" s="158"/>
      <c r="D3195" s="159"/>
    </row>
    <row r="3196" spans="1:4">
      <c r="A3196" s="160"/>
      <c r="B3196" s="157"/>
      <c r="C3196" s="158"/>
      <c r="D3196" s="159"/>
    </row>
    <row r="3197" spans="1:4">
      <c r="A3197" s="161"/>
      <c r="B3197" s="157"/>
      <c r="C3197" s="158"/>
      <c r="D3197" s="159"/>
    </row>
    <row r="3198" spans="1:4">
      <c r="A3198" s="161"/>
      <c r="B3198" s="157"/>
      <c r="C3198" s="158"/>
      <c r="D3198" s="159"/>
    </row>
    <row r="3199" spans="1:4">
      <c r="A3199" s="161"/>
      <c r="B3199" s="157"/>
      <c r="C3199" s="158"/>
      <c r="D3199" s="159"/>
    </row>
    <row r="3200" spans="1:4">
      <c r="A3200" s="161"/>
      <c r="B3200" s="157"/>
      <c r="C3200" s="158"/>
      <c r="D3200" s="159"/>
    </row>
    <row r="3201" spans="1:4">
      <c r="A3201" s="161"/>
      <c r="B3201" s="157"/>
      <c r="C3201" s="158"/>
      <c r="D3201" s="159"/>
    </row>
    <row r="3202" spans="1:4">
      <c r="A3202" s="161"/>
      <c r="B3202" s="157"/>
      <c r="C3202" s="158"/>
      <c r="D3202" s="159"/>
    </row>
    <row r="3203" spans="1:4">
      <c r="A3203" s="161"/>
      <c r="B3203" s="157"/>
      <c r="C3203" s="158"/>
      <c r="D3203" s="159"/>
    </row>
    <row r="3204" spans="1:4">
      <c r="A3204" s="161"/>
      <c r="B3204" s="157"/>
      <c r="C3204" s="158"/>
      <c r="D3204" s="159"/>
    </row>
    <row r="3205" spans="1:4">
      <c r="A3205" s="161"/>
      <c r="B3205" s="157"/>
      <c r="C3205" s="158"/>
      <c r="D3205" s="159"/>
    </row>
    <row r="3206" spans="1:4">
      <c r="A3206" s="161"/>
      <c r="B3206" s="157"/>
      <c r="C3206" s="158"/>
      <c r="D3206" s="159"/>
    </row>
    <row r="3207" spans="1:4">
      <c r="A3207" s="158"/>
      <c r="B3207" s="157"/>
      <c r="C3207" s="158"/>
      <c r="D3207" s="159"/>
    </row>
    <row r="3208" spans="1:4">
      <c r="A3208" s="160"/>
      <c r="B3208" s="157"/>
      <c r="C3208" s="158"/>
      <c r="D3208" s="159"/>
    </row>
    <row r="3209" spans="1:4">
      <c r="A3209" s="161"/>
      <c r="B3209" s="157"/>
      <c r="C3209" s="158"/>
      <c r="D3209" s="159"/>
    </row>
    <row r="3210" spans="1:4">
      <c r="A3210" s="161"/>
      <c r="B3210" s="157"/>
      <c r="C3210" s="158"/>
      <c r="D3210" s="159"/>
    </row>
    <row r="3211" spans="1:4">
      <c r="A3211" s="161"/>
      <c r="B3211" s="157"/>
      <c r="C3211" s="158"/>
      <c r="D3211" s="159"/>
    </row>
    <row r="3212" spans="1:4">
      <c r="A3212" s="161"/>
      <c r="B3212" s="157"/>
      <c r="C3212" s="158"/>
      <c r="D3212" s="159"/>
    </row>
    <row r="3213" spans="1:4">
      <c r="A3213" s="161"/>
      <c r="B3213" s="157"/>
      <c r="C3213" s="158"/>
      <c r="D3213" s="159"/>
    </row>
    <row r="3214" spans="1:4">
      <c r="A3214" s="161"/>
      <c r="B3214" s="157"/>
      <c r="C3214" s="158"/>
      <c r="D3214" s="159"/>
    </row>
    <row r="3215" spans="1:4">
      <c r="A3215" s="161"/>
      <c r="B3215" s="157"/>
      <c r="C3215" s="158"/>
      <c r="D3215" s="159"/>
    </row>
    <row r="3216" spans="1:4">
      <c r="A3216" s="161"/>
      <c r="B3216" s="157"/>
      <c r="C3216" s="158"/>
      <c r="D3216" s="159"/>
    </row>
    <row r="3217" spans="1:4">
      <c r="A3217" s="158"/>
      <c r="B3217" s="157"/>
      <c r="C3217" s="158"/>
      <c r="D3217" s="159"/>
    </row>
    <row r="3218" spans="1:4">
      <c r="A3218" s="160"/>
      <c r="B3218" s="157"/>
      <c r="C3218" s="158"/>
      <c r="D3218" s="159"/>
    </row>
    <row r="3219" spans="1:4">
      <c r="A3219" s="161"/>
      <c r="B3219" s="157"/>
      <c r="C3219" s="158"/>
      <c r="D3219" s="159"/>
    </row>
    <row r="3220" spans="1:4">
      <c r="A3220" s="161"/>
      <c r="B3220" s="157"/>
      <c r="C3220" s="158"/>
      <c r="D3220" s="159"/>
    </row>
    <row r="3221" spans="1:4">
      <c r="A3221" s="161"/>
      <c r="B3221" s="157"/>
      <c r="C3221" s="158"/>
      <c r="D3221" s="159"/>
    </row>
    <row r="3222" spans="1:4">
      <c r="A3222" s="161"/>
      <c r="B3222" s="157"/>
      <c r="C3222" s="158"/>
      <c r="D3222" s="159"/>
    </row>
    <row r="3223" spans="1:4">
      <c r="A3223" s="161"/>
      <c r="B3223" s="157"/>
      <c r="C3223" s="158"/>
      <c r="D3223" s="159"/>
    </row>
    <row r="3224" spans="1:4">
      <c r="A3224" s="161"/>
      <c r="B3224" s="157"/>
      <c r="C3224" s="158"/>
      <c r="D3224" s="159"/>
    </row>
    <row r="3225" spans="1:4">
      <c r="A3225" s="161"/>
      <c r="B3225" s="157"/>
      <c r="C3225" s="158"/>
      <c r="D3225" s="159"/>
    </row>
    <row r="3226" spans="1:4">
      <c r="A3226" s="161"/>
      <c r="B3226" s="157"/>
      <c r="C3226" s="158"/>
      <c r="D3226" s="159"/>
    </row>
    <row r="3227" spans="1:4">
      <c r="A3227" s="161"/>
      <c r="B3227" s="157"/>
      <c r="C3227" s="158"/>
      <c r="D3227" s="159"/>
    </row>
    <row r="3228" spans="1:4">
      <c r="A3228" s="161"/>
      <c r="B3228" s="157"/>
      <c r="C3228" s="158"/>
      <c r="D3228" s="159"/>
    </row>
    <row r="3229" spans="1:4">
      <c r="A3229" s="161"/>
      <c r="B3229" s="157"/>
      <c r="C3229" s="158"/>
      <c r="D3229" s="159"/>
    </row>
    <row r="3230" spans="1:4">
      <c r="A3230" s="161"/>
      <c r="B3230" s="157"/>
      <c r="C3230" s="158"/>
      <c r="D3230" s="159"/>
    </row>
    <row r="3231" spans="1:4">
      <c r="A3231" s="161"/>
      <c r="B3231" s="157"/>
      <c r="C3231" s="158"/>
      <c r="D3231" s="159"/>
    </row>
    <row r="3232" spans="1:4">
      <c r="A3232" s="161"/>
      <c r="B3232" s="157"/>
      <c r="C3232" s="158"/>
      <c r="D3232" s="159"/>
    </row>
    <row r="3233" spans="1:4">
      <c r="A3233" s="161"/>
      <c r="B3233" s="157"/>
      <c r="C3233" s="158"/>
      <c r="D3233" s="159"/>
    </row>
    <row r="3234" spans="1:4">
      <c r="A3234" s="158"/>
      <c r="B3234" s="157"/>
      <c r="C3234" s="158"/>
      <c r="D3234" s="159"/>
    </row>
    <row r="3235" spans="1:4">
      <c r="A3235" s="160"/>
      <c r="B3235" s="157"/>
      <c r="C3235" s="158"/>
      <c r="D3235" s="159"/>
    </row>
    <row r="3236" spans="1:4">
      <c r="A3236" s="161"/>
      <c r="B3236" s="157"/>
      <c r="C3236" s="158"/>
      <c r="D3236" s="159"/>
    </row>
    <row r="3237" spans="1:4">
      <c r="A3237" s="161"/>
      <c r="B3237" s="157"/>
      <c r="C3237" s="158"/>
      <c r="D3237" s="159"/>
    </row>
    <row r="3238" spans="1:4">
      <c r="A3238" s="158"/>
      <c r="B3238" s="157"/>
      <c r="C3238" s="158"/>
      <c r="D3238" s="159"/>
    </row>
    <row r="3239" spans="1:4">
      <c r="A3239" s="160"/>
      <c r="B3239" s="157"/>
      <c r="C3239" s="158"/>
      <c r="D3239" s="159"/>
    </row>
    <row r="3240" spans="1:4">
      <c r="A3240" s="161"/>
      <c r="B3240" s="157"/>
      <c r="C3240" s="158"/>
      <c r="D3240" s="159"/>
    </row>
    <row r="3241" spans="1:4">
      <c r="A3241" s="161"/>
      <c r="B3241" s="157"/>
      <c r="C3241" s="158"/>
      <c r="D3241" s="159"/>
    </row>
    <row r="3242" spans="1:4">
      <c r="A3242" s="161"/>
      <c r="B3242" s="157"/>
      <c r="C3242" s="158"/>
      <c r="D3242" s="159"/>
    </row>
    <row r="3243" spans="1:4">
      <c r="A3243" s="161"/>
      <c r="B3243" s="157"/>
      <c r="C3243" s="158"/>
      <c r="D3243" s="159"/>
    </row>
    <row r="3244" spans="1:4">
      <c r="A3244" s="158"/>
      <c r="B3244" s="157"/>
      <c r="C3244" s="158"/>
      <c r="D3244" s="159"/>
    </row>
    <row r="3245" spans="1:4">
      <c r="A3245" s="160"/>
      <c r="B3245" s="157"/>
      <c r="C3245" s="158"/>
      <c r="D3245" s="159"/>
    </row>
    <row r="3246" spans="1:4">
      <c r="A3246" s="161"/>
      <c r="B3246" s="157"/>
      <c r="C3246" s="158"/>
      <c r="D3246" s="159"/>
    </row>
    <row r="3247" spans="1:4">
      <c r="A3247" s="161"/>
      <c r="B3247" s="157"/>
      <c r="C3247" s="158"/>
      <c r="D3247" s="159"/>
    </row>
    <row r="3248" spans="1:4">
      <c r="A3248" s="161"/>
      <c r="B3248" s="157"/>
      <c r="C3248" s="158"/>
      <c r="D3248" s="159"/>
    </row>
    <row r="3249" spans="1:4">
      <c r="A3249" s="161"/>
      <c r="B3249" s="157"/>
      <c r="C3249" s="158"/>
      <c r="D3249" s="159"/>
    </row>
    <row r="3250" spans="1:4">
      <c r="A3250" s="161"/>
      <c r="B3250" s="157"/>
      <c r="C3250" s="158"/>
      <c r="D3250" s="159"/>
    </row>
    <row r="3251" spans="1:4">
      <c r="A3251" s="161"/>
      <c r="B3251" s="157"/>
      <c r="C3251" s="158"/>
      <c r="D3251" s="159"/>
    </row>
    <row r="3252" spans="1:4">
      <c r="A3252" s="161"/>
      <c r="B3252" s="157"/>
      <c r="C3252" s="158"/>
      <c r="D3252" s="159"/>
    </row>
    <row r="3253" spans="1:4">
      <c r="A3253" s="161"/>
      <c r="B3253" s="157"/>
      <c r="C3253" s="158"/>
      <c r="D3253" s="159"/>
    </row>
    <row r="3254" spans="1:4">
      <c r="A3254" s="161"/>
      <c r="B3254" s="157"/>
      <c r="C3254" s="158"/>
      <c r="D3254" s="159"/>
    </row>
    <row r="3255" spans="1:4">
      <c r="A3255" s="158"/>
      <c r="B3255" s="157"/>
      <c r="C3255" s="158"/>
      <c r="D3255" s="159"/>
    </row>
    <row r="3256" spans="1:4">
      <c r="A3256" s="160"/>
      <c r="B3256" s="157"/>
      <c r="C3256" s="158"/>
      <c r="D3256" s="159"/>
    </row>
    <row r="3257" spans="1:4">
      <c r="A3257" s="161"/>
      <c r="B3257" s="157"/>
      <c r="C3257" s="158"/>
      <c r="D3257" s="159"/>
    </row>
    <row r="3258" spans="1:4">
      <c r="A3258" s="161"/>
      <c r="B3258" s="157"/>
      <c r="C3258" s="158"/>
      <c r="D3258" s="159"/>
    </row>
    <row r="3259" spans="1:4">
      <c r="A3259" s="161"/>
      <c r="B3259" s="157"/>
      <c r="C3259" s="158"/>
      <c r="D3259" s="159"/>
    </row>
    <row r="3260" spans="1:4">
      <c r="A3260" s="161"/>
      <c r="B3260" s="157"/>
      <c r="C3260" s="158"/>
      <c r="D3260" s="159"/>
    </row>
    <row r="3261" spans="1:4">
      <c r="A3261" s="161"/>
      <c r="B3261" s="157"/>
      <c r="C3261" s="158"/>
      <c r="D3261" s="159"/>
    </row>
    <row r="3262" spans="1:4">
      <c r="A3262" s="161"/>
      <c r="B3262" s="157"/>
      <c r="C3262" s="158"/>
      <c r="D3262" s="159"/>
    </row>
    <row r="3263" spans="1:4">
      <c r="A3263" s="158"/>
      <c r="B3263" s="157"/>
      <c r="C3263" s="158"/>
      <c r="D3263" s="159"/>
    </row>
    <row r="3264" spans="1:4">
      <c r="A3264" s="156"/>
      <c r="B3264" s="157"/>
      <c r="C3264" s="158"/>
      <c r="D3264" s="159"/>
    </row>
    <row r="3265" spans="1:4">
      <c r="A3265" s="160"/>
      <c r="B3265" s="157"/>
      <c r="C3265" s="158"/>
      <c r="D3265" s="159"/>
    </row>
    <row r="3266" spans="1:4">
      <c r="A3266" s="161"/>
      <c r="B3266" s="157"/>
      <c r="C3266" s="158"/>
      <c r="D3266" s="159"/>
    </row>
    <row r="3267" spans="1:4">
      <c r="A3267" s="158"/>
      <c r="B3267" s="157"/>
      <c r="C3267" s="158"/>
      <c r="D3267" s="159"/>
    </row>
    <row r="3268" spans="1:4">
      <c r="A3268" s="160"/>
      <c r="B3268" s="157"/>
      <c r="C3268" s="158"/>
      <c r="D3268" s="159"/>
    </row>
    <row r="3269" spans="1:4">
      <c r="A3269" s="161"/>
      <c r="B3269" s="157"/>
      <c r="C3269" s="158"/>
      <c r="D3269" s="159"/>
    </row>
    <row r="3270" spans="1:4">
      <c r="A3270" s="161"/>
      <c r="B3270" s="157"/>
      <c r="C3270" s="158"/>
      <c r="D3270" s="159"/>
    </row>
    <row r="3271" spans="1:4">
      <c r="A3271" s="161"/>
      <c r="B3271" s="157"/>
      <c r="C3271" s="158"/>
      <c r="D3271" s="159"/>
    </row>
    <row r="3272" spans="1:4">
      <c r="A3272" s="158"/>
      <c r="B3272" s="157"/>
      <c r="C3272" s="158"/>
      <c r="D3272" s="159"/>
    </row>
    <row r="3273" spans="1:4">
      <c r="A3273" s="160"/>
      <c r="B3273" s="157"/>
      <c r="C3273" s="158"/>
      <c r="D3273" s="159"/>
    </row>
    <row r="3274" spans="1:4">
      <c r="A3274" s="161"/>
      <c r="B3274" s="157"/>
      <c r="C3274" s="158"/>
      <c r="D3274" s="159"/>
    </row>
    <row r="3275" spans="1:4">
      <c r="A3275" s="161"/>
      <c r="B3275" s="157"/>
      <c r="C3275" s="158"/>
      <c r="D3275" s="159"/>
    </row>
    <row r="3276" spans="1:4">
      <c r="A3276" s="161"/>
      <c r="B3276" s="157"/>
      <c r="C3276" s="158"/>
      <c r="D3276" s="159"/>
    </row>
    <row r="3277" spans="1:4">
      <c r="A3277" s="158"/>
      <c r="B3277" s="157"/>
      <c r="C3277" s="158"/>
      <c r="D3277" s="159"/>
    </row>
    <row r="3278" spans="1:4">
      <c r="A3278" s="160"/>
      <c r="B3278" s="157"/>
      <c r="C3278" s="158"/>
      <c r="D3278" s="159"/>
    </row>
    <row r="3279" spans="1:4">
      <c r="A3279" s="158"/>
      <c r="B3279" s="157"/>
      <c r="C3279" s="158"/>
      <c r="D3279" s="159"/>
    </row>
    <row r="3280" spans="1:4">
      <c r="A3280" s="160"/>
      <c r="B3280" s="157"/>
      <c r="C3280" s="158"/>
      <c r="D3280" s="159"/>
    </row>
    <row r="3281" spans="1:4">
      <c r="A3281" s="161"/>
      <c r="B3281" s="157"/>
      <c r="C3281" s="158"/>
      <c r="D3281" s="159"/>
    </row>
    <row r="3282" spans="1:4">
      <c r="A3282" s="161"/>
      <c r="B3282" s="157"/>
      <c r="C3282" s="158"/>
      <c r="D3282" s="159"/>
    </row>
    <row r="3283" spans="1:4">
      <c r="A3283" s="161"/>
      <c r="B3283" s="157"/>
      <c r="C3283" s="158"/>
      <c r="D3283" s="159"/>
    </row>
    <row r="3284" spans="1:4">
      <c r="A3284" s="161"/>
      <c r="B3284" s="157"/>
      <c r="C3284" s="158"/>
      <c r="D3284" s="159"/>
    </row>
    <row r="3285" spans="1:4">
      <c r="A3285" s="161"/>
      <c r="B3285" s="157"/>
      <c r="C3285" s="158"/>
      <c r="D3285" s="159"/>
    </row>
    <row r="3286" spans="1:4">
      <c r="A3286" s="161"/>
      <c r="B3286" s="157"/>
      <c r="C3286" s="158"/>
      <c r="D3286" s="159"/>
    </row>
    <row r="3287" spans="1:4">
      <c r="A3287" s="161"/>
      <c r="B3287" s="157"/>
      <c r="C3287" s="158"/>
      <c r="D3287" s="159"/>
    </row>
    <row r="3288" spans="1:4">
      <c r="A3288" s="161"/>
      <c r="B3288" s="157"/>
      <c r="C3288" s="158"/>
      <c r="D3288" s="159"/>
    </row>
    <row r="3289" spans="1:4">
      <c r="A3289" s="158"/>
      <c r="B3289" s="157"/>
      <c r="C3289" s="158"/>
      <c r="D3289" s="159"/>
    </row>
    <row r="3290" spans="1:4">
      <c r="A3290" s="160"/>
      <c r="B3290" s="157"/>
      <c r="C3290" s="158"/>
      <c r="D3290" s="159"/>
    </row>
    <row r="3291" spans="1:4">
      <c r="A3291" s="161"/>
      <c r="B3291" s="157"/>
      <c r="C3291" s="158"/>
      <c r="D3291" s="159"/>
    </row>
    <row r="3292" spans="1:4">
      <c r="A3292" s="161"/>
      <c r="B3292" s="157"/>
      <c r="C3292" s="158"/>
      <c r="D3292" s="159"/>
    </row>
    <row r="3293" spans="1:4">
      <c r="A3293" s="161"/>
      <c r="B3293" s="157"/>
      <c r="C3293" s="158"/>
      <c r="D3293" s="159"/>
    </row>
    <row r="3294" spans="1:4">
      <c r="A3294" s="161"/>
      <c r="B3294" s="157"/>
      <c r="C3294" s="158"/>
      <c r="D3294" s="159"/>
    </row>
    <row r="3295" spans="1:4">
      <c r="A3295" s="161"/>
      <c r="B3295" s="157"/>
      <c r="C3295" s="158"/>
      <c r="D3295" s="159"/>
    </row>
    <row r="3296" spans="1:4">
      <c r="A3296" s="161"/>
      <c r="B3296" s="157"/>
      <c r="C3296" s="158"/>
      <c r="D3296" s="159"/>
    </row>
    <row r="3297" spans="1:4">
      <c r="A3297" s="161"/>
      <c r="B3297" s="157"/>
      <c r="C3297" s="158"/>
      <c r="D3297" s="159"/>
    </row>
    <row r="3298" spans="1:4">
      <c r="A3298" s="161"/>
      <c r="B3298" s="157"/>
      <c r="C3298" s="158"/>
      <c r="D3298" s="159"/>
    </row>
    <row r="3299" spans="1:4">
      <c r="A3299" s="161"/>
      <c r="B3299" s="157"/>
      <c r="C3299" s="158"/>
      <c r="D3299" s="159"/>
    </row>
    <row r="3300" spans="1:4">
      <c r="A3300" s="161"/>
      <c r="B3300" s="157"/>
      <c r="C3300" s="158"/>
      <c r="D3300" s="159"/>
    </row>
    <row r="3301" spans="1:4">
      <c r="A3301" s="161"/>
      <c r="B3301" s="157"/>
      <c r="C3301" s="158"/>
      <c r="D3301" s="159"/>
    </row>
    <row r="3302" spans="1:4">
      <c r="A3302" s="161"/>
      <c r="B3302" s="157"/>
      <c r="C3302" s="158"/>
      <c r="D3302" s="159"/>
    </row>
    <row r="3303" spans="1:4">
      <c r="A3303" s="161"/>
      <c r="B3303" s="157"/>
      <c r="C3303" s="158"/>
      <c r="D3303" s="159"/>
    </row>
    <row r="3304" spans="1:4">
      <c r="A3304" s="161"/>
      <c r="B3304" s="157"/>
      <c r="C3304" s="158"/>
      <c r="D3304" s="159"/>
    </row>
    <row r="3305" spans="1:4">
      <c r="A3305" s="158"/>
      <c r="B3305" s="157"/>
      <c r="C3305" s="158"/>
      <c r="D3305" s="159"/>
    </row>
    <row r="3306" spans="1:4">
      <c r="A3306" s="160"/>
      <c r="B3306" s="157"/>
      <c r="C3306" s="158"/>
      <c r="D3306" s="159"/>
    </row>
    <row r="3307" spans="1:4">
      <c r="A3307" s="161"/>
      <c r="B3307" s="157"/>
      <c r="C3307" s="158"/>
      <c r="D3307" s="159"/>
    </row>
    <row r="3308" spans="1:4">
      <c r="A3308" s="161"/>
      <c r="B3308" s="157"/>
      <c r="C3308" s="158"/>
      <c r="D3308" s="159"/>
    </row>
    <row r="3309" spans="1:4">
      <c r="A3309" s="161"/>
      <c r="B3309" s="157"/>
      <c r="C3309" s="158"/>
      <c r="D3309" s="159"/>
    </row>
    <row r="3310" spans="1:4">
      <c r="A3310" s="161"/>
      <c r="B3310" s="157"/>
      <c r="C3310" s="158"/>
      <c r="D3310" s="159"/>
    </row>
    <row r="3311" spans="1:4">
      <c r="A3311" s="161"/>
      <c r="B3311" s="157"/>
      <c r="C3311" s="158"/>
      <c r="D3311" s="159"/>
    </row>
    <row r="3312" spans="1:4">
      <c r="A3312" s="161"/>
      <c r="B3312" s="157"/>
      <c r="C3312" s="158"/>
      <c r="D3312" s="159"/>
    </row>
    <row r="3313" spans="1:4">
      <c r="A3313" s="161"/>
      <c r="B3313" s="157"/>
      <c r="C3313" s="158"/>
      <c r="D3313" s="159"/>
    </row>
    <row r="3314" spans="1:4">
      <c r="A3314" s="161"/>
      <c r="B3314" s="157"/>
      <c r="C3314" s="158"/>
      <c r="D3314" s="159"/>
    </row>
    <row r="3315" spans="1:4">
      <c r="A3315" s="161"/>
      <c r="B3315" s="157"/>
      <c r="C3315" s="158"/>
      <c r="D3315" s="159"/>
    </row>
    <row r="3316" spans="1:4">
      <c r="A3316" s="161"/>
      <c r="B3316" s="157"/>
      <c r="C3316" s="158"/>
      <c r="D3316" s="159"/>
    </row>
    <row r="3317" spans="1:4">
      <c r="A3317" s="161"/>
      <c r="B3317" s="157"/>
      <c r="C3317" s="158"/>
      <c r="D3317" s="159"/>
    </row>
    <row r="3318" spans="1:4">
      <c r="A3318" s="161"/>
      <c r="B3318" s="157"/>
      <c r="C3318" s="158"/>
      <c r="D3318" s="159"/>
    </row>
    <row r="3319" spans="1:4">
      <c r="A3319" s="161"/>
      <c r="B3319" s="157"/>
      <c r="C3319" s="158"/>
      <c r="D3319" s="159"/>
    </row>
    <row r="3320" spans="1:4">
      <c r="A3320" s="161"/>
      <c r="B3320" s="157"/>
      <c r="C3320" s="158"/>
      <c r="D3320" s="159"/>
    </row>
    <row r="3321" spans="1:4">
      <c r="A3321" s="161"/>
      <c r="B3321" s="157"/>
      <c r="C3321" s="158"/>
      <c r="D3321" s="159"/>
    </row>
    <row r="3322" spans="1:4">
      <c r="A3322" s="161"/>
      <c r="B3322" s="157"/>
      <c r="C3322" s="158"/>
      <c r="D3322" s="159"/>
    </row>
    <row r="3323" spans="1:4">
      <c r="A3323" s="161"/>
      <c r="B3323" s="157"/>
      <c r="C3323" s="158"/>
      <c r="D3323" s="159"/>
    </row>
    <row r="3324" spans="1:4">
      <c r="A3324" s="161"/>
      <c r="B3324" s="157"/>
      <c r="C3324" s="158"/>
      <c r="D3324" s="159"/>
    </row>
    <row r="3325" spans="1:4">
      <c r="A3325" s="161"/>
      <c r="B3325" s="157"/>
      <c r="C3325" s="158"/>
      <c r="D3325" s="159"/>
    </row>
    <row r="3326" spans="1:4">
      <c r="A3326" s="161"/>
      <c r="B3326" s="157"/>
      <c r="C3326" s="158"/>
      <c r="D3326" s="159"/>
    </row>
    <row r="3327" spans="1:4">
      <c r="A3327" s="158"/>
      <c r="B3327" s="157"/>
      <c r="C3327" s="158"/>
      <c r="D3327" s="159"/>
    </row>
    <row r="3328" spans="1:4">
      <c r="A3328" s="160"/>
      <c r="B3328" s="157"/>
      <c r="C3328" s="158"/>
      <c r="D3328" s="159"/>
    </row>
    <row r="3329" spans="1:4">
      <c r="A3329" s="161"/>
      <c r="B3329" s="157"/>
      <c r="C3329" s="158"/>
      <c r="D3329" s="159"/>
    </row>
    <row r="3330" spans="1:4">
      <c r="A3330" s="161"/>
      <c r="B3330" s="157"/>
      <c r="C3330" s="158"/>
      <c r="D3330" s="159"/>
    </row>
    <row r="3331" spans="1:4">
      <c r="A3331" s="161"/>
      <c r="B3331" s="157"/>
      <c r="C3331" s="158"/>
      <c r="D3331" s="159"/>
    </row>
    <row r="3332" spans="1:4">
      <c r="A3332" s="161"/>
      <c r="B3332" s="157"/>
      <c r="C3332" s="158"/>
      <c r="D3332" s="159"/>
    </row>
    <row r="3333" spans="1:4">
      <c r="A3333" s="158"/>
      <c r="B3333" s="157"/>
      <c r="C3333" s="158"/>
      <c r="D3333" s="159"/>
    </row>
    <row r="3334" spans="1:4">
      <c r="A3334" s="160"/>
      <c r="B3334" s="157"/>
      <c r="C3334" s="158"/>
      <c r="D3334" s="159"/>
    </row>
    <row r="3335" spans="1:4">
      <c r="A3335" s="161"/>
      <c r="B3335" s="157"/>
      <c r="C3335" s="158"/>
      <c r="D3335" s="159"/>
    </row>
    <row r="3336" spans="1:4">
      <c r="A3336" s="158"/>
      <c r="B3336" s="157"/>
      <c r="C3336" s="158"/>
      <c r="D3336" s="159"/>
    </row>
    <row r="3337" spans="1:4">
      <c r="A3337" s="160"/>
      <c r="B3337" s="157"/>
      <c r="C3337" s="158"/>
      <c r="D3337" s="159"/>
    </row>
    <row r="3338" spans="1:4">
      <c r="A3338" s="161"/>
      <c r="B3338" s="157"/>
      <c r="C3338" s="158"/>
      <c r="D3338" s="159"/>
    </row>
    <row r="3339" spans="1:4">
      <c r="A3339" s="161"/>
      <c r="B3339" s="157"/>
      <c r="C3339" s="158"/>
      <c r="D3339" s="159"/>
    </row>
    <row r="3340" spans="1:4">
      <c r="A3340" s="158"/>
      <c r="B3340" s="157"/>
      <c r="C3340" s="158"/>
      <c r="D3340" s="159"/>
    </row>
    <row r="3341" spans="1:4">
      <c r="A3341" s="160"/>
      <c r="B3341" s="157"/>
      <c r="C3341" s="158"/>
      <c r="D3341" s="159"/>
    </row>
    <row r="3342" spans="1:4">
      <c r="A3342" s="158"/>
      <c r="B3342" s="157"/>
      <c r="C3342" s="158"/>
      <c r="D3342" s="159"/>
    </row>
    <row r="3343" spans="1:4">
      <c r="A3343" s="156"/>
      <c r="B3343" s="157"/>
      <c r="C3343" s="158"/>
      <c r="D3343" s="159"/>
    </row>
    <row r="3344" spans="1:4">
      <c r="A3344" s="160"/>
      <c r="B3344" s="157"/>
      <c r="C3344" s="158"/>
      <c r="D3344" s="159"/>
    </row>
    <row r="3345" spans="1:4">
      <c r="A3345" s="161"/>
      <c r="B3345" s="157"/>
      <c r="C3345" s="158"/>
      <c r="D3345" s="159"/>
    </row>
    <row r="3346" spans="1:4">
      <c r="A3346" s="161"/>
      <c r="B3346" s="157"/>
      <c r="C3346" s="158"/>
      <c r="D3346" s="159"/>
    </row>
    <row r="3347" spans="1:4">
      <c r="A3347" s="161"/>
      <c r="B3347" s="157"/>
      <c r="C3347" s="158"/>
      <c r="D3347" s="159"/>
    </row>
    <row r="3348" spans="1:4">
      <c r="A3348" s="161"/>
      <c r="B3348" s="157"/>
      <c r="C3348" s="158"/>
      <c r="D3348" s="159"/>
    </row>
    <row r="3349" spans="1:4">
      <c r="A3349" s="161"/>
      <c r="B3349" s="157"/>
      <c r="C3349" s="158"/>
      <c r="D3349" s="159"/>
    </row>
    <row r="3350" spans="1:4">
      <c r="A3350" s="161"/>
      <c r="B3350" s="157"/>
      <c r="C3350" s="158"/>
      <c r="D3350" s="159"/>
    </row>
    <row r="3351" spans="1:4">
      <c r="A3351" s="161"/>
      <c r="B3351" s="157"/>
      <c r="C3351" s="158"/>
      <c r="D3351" s="159"/>
    </row>
    <row r="3352" spans="1:4">
      <c r="A3352" s="161"/>
      <c r="B3352" s="157"/>
      <c r="C3352" s="158"/>
      <c r="D3352" s="159"/>
    </row>
    <row r="3353" spans="1:4">
      <c r="A3353" s="161"/>
      <c r="B3353" s="157"/>
      <c r="C3353" s="158"/>
      <c r="D3353" s="159"/>
    </row>
    <row r="3354" spans="1:4">
      <c r="A3354" s="161"/>
      <c r="B3354" s="157"/>
      <c r="C3354" s="158"/>
      <c r="D3354" s="159"/>
    </row>
    <row r="3355" spans="1:4">
      <c r="A3355" s="158"/>
      <c r="B3355" s="157"/>
      <c r="C3355" s="158"/>
      <c r="D3355" s="159"/>
    </row>
    <row r="3356" spans="1:4">
      <c r="A3356" s="160"/>
      <c r="B3356" s="157"/>
      <c r="C3356" s="158"/>
      <c r="D3356" s="159"/>
    </row>
    <row r="3357" spans="1:4">
      <c r="A3357" s="161"/>
      <c r="B3357" s="157"/>
      <c r="C3357" s="158"/>
      <c r="D3357" s="159"/>
    </row>
    <row r="3358" spans="1:4">
      <c r="A3358" s="161"/>
      <c r="B3358" s="157"/>
      <c r="C3358" s="158"/>
      <c r="D3358" s="159"/>
    </row>
    <row r="3359" spans="1:4">
      <c r="A3359" s="161"/>
      <c r="B3359" s="157"/>
      <c r="C3359" s="158"/>
      <c r="D3359" s="159"/>
    </row>
    <row r="3360" spans="1:4">
      <c r="A3360" s="161"/>
      <c r="B3360" s="157"/>
      <c r="C3360" s="158"/>
      <c r="D3360" s="159"/>
    </row>
    <row r="3361" spans="1:4">
      <c r="A3361" s="161"/>
      <c r="B3361" s="157"/>
      <c r="C3361" s="158"/>
      <c r="D3361" s="159"/>
    </row>
    <row r="3362" spans="1:4">
      <c r="A3362" s="161"/>
      <c r="B3362" s="157"/>
      <c r="C3362" s="158"/>
      <c r="D3362" s="159"/>
    </row>
    <row r="3363" spans="1:4">
      <c r="A3363" s="161"/>
      <c r="B3363" s="157"/>
      <c r="C3363" s="158"/>
      <c r="D3363" s="159"/>
    </row>
    <row r="3364" spans="1:4">
      <c r="A3364" s="161"/>
      <c r="B3364" s="157"/>
      <c r="C3364" s="158"/>
      <c r="D3364" s="159"/>
    </row>
    <row r="3365" spans="1:4">
      <c r="A3365" s="161"/>
      <c r="B3365" s="157"/>
      <c r="C3365" s="158"/>
      <c r="D3365" s="159"/>
    </row>
    <row r="3366" spans="1:4">
      <c r="A3366" s="161"/>
      <c r="B3366" s="157"/>
      <c r="C3366" s="158"/>
      <c r="D3366" s="159"/>
    </row>
    <row r="3367" spans="1:4">
      <c r="A3367" s="161"/>
      <c r="B3367" s="157"/>
      <c r="C3367" s="158"/>
      <c r="D3367" s="159"/>
    </row>
    <row r="3368" spans="1:4">
      <c r="A3368" s="161"/>
      <c r="B3368" s="157"/>
      <c r="C3368" s="158"/>
      <c r="D3368" s="159"/>
    </row>
    <row r="3369" spans="1:4">
      <c r="A3369" s="161"/>
      <c r="B3369" s="157"/>
      <c r="C3369" s="158"/>
      <c r="D3369" s="159"/>
    </row>
    <row r="3370" spans="1:4">
      <c r="A3370" s="161"/>
      <c r="B3370" s="157"/>
      <c r="C3370" s="158"/>
      <c r="D3370" s="159"/>
    </row>
    <row r="3371" spans="1:4">
      <c r="A3371" s="161"/>
      <c r="B3371" s="157"/>
      <c r="C3371" s="158"/>
      <c r="D3371" s="159"/>
    </row>
    <row r="3372" spans="1:4">
      <c r="A3372" s="161"/>
      <c r="B3372" s="157"/>
      <c r="C3372" s="158"/>
      <c r="D3372" s="159"/>
    </row>
    <row r="3373" spans="1:4">
      <c r="A3373" s="161"/>
      <c r="B3373" s="157"/>
      <c r="C3373" s="158"/>
      <c r="D3373" s="159"/>
    </row>
    <row r="3374" spans="1:4">
      <c r="A3374" s="161"/>
      <c r="B3374" s="157"/>
      <c r="C3374" s="158"/>
      <c r="D3374" s="159"/>
    </row>
    <row r="3375" spans="1:4">
      <c r="A3375" s="161"/>
      <c r="B3375" s="157"/>
      <c r="C3375" s="158"/>
      <c r="D3375" s="159"/>
    </row>
    <row r="3376" spans="1:4">
      <c r="A3376" s="161"/>
      <c r="B3376" s="157"/>
      <c r="C3376" s="158"/>
      <c r="D3376" s="159"/>
    </row>
    <row r="3377" spans="1:4">
      <c r="A3377" s="161"/>
      <c r="B3377" s="157"/>
      <c r="C3377" s="158"/>
      <c r="D3377" s="159"/>
    </row>
    <row r="3378" spans="1:4">
      <c r="A3378" s="158"/>
      <c r="B3378" s="157"/>
      <c r="C3378" s="158"/>
      <c r="D3378" s="159"/>
    </row>
    <row r="3379" spans="1:4">
      <c r="A3379" s="160"/>
      <c r="B3379" s="157"/>
      <c r="C3379" s="158"/>
      <c r="D3379" s="159"/>
    </row>
    <row r="3380" spans="1:4">
      <c r="A3380" s="161"/>
      <c r="B3380" s="157"/>
      <c r="C3380" s="158"/>
      <c r="D3380" s="159"/>
    </row>
    <row r="3381" spans="1:4">
      <c r="A3381" s="161"/>
      <c r="B3381" s="157"/>
      <c r="C3381" s="158"/>
      <c r="D3381" s="159"/>
    </row>
    <row r="3382" spans="1:4">
      <c r="A3382" s="161"/>
      <c r="B3382" s="157"/>
      <c r="C3382" s="158"/>
      <c r="D3382" s="159"/>
    </row>
    <row r="3383" spans="1:4">
      <c r="A3383" s="161"/>
      <c r="B3383" s="157"/>
      <c r="C3383" s="158"/>
      <c r="D3383" s="159"/>
    </row>
    <row r="3384" spans="1:4">
      <c r="A3384" s="158"/>
      <c r="B3384" s="157"/>
      <c r="C3384" s="158"/>
      <c r="D3384" s="159"/>
    </row>
    <row r="3385" spans="1:4">
      <c r="A3385" s="160"/>
      <c r="B3385" s="157"/>
      <c r="C3385" s="158"/>
      <c r="D3385" s="159"/>
    </row>
    <row r="3386" spans="1:4">
      <c r="A3386" s="161"/>
      <c r="B3386" s="157"/>
      <c r="C3386" s="158"/>
      <c r="D3386" s="159"/>
    </row>
    <row r="3387" spans="1:4">
      <c r="A3387" s="161"/>
      <c r="B3387" s="157"/>
      <c r="C3387" s="158"/>
      <c r="D3387" s="159"/>
    </row>
    <row r="3388" spans="1:4">
      <c r="A3388" s="161"/>
      <c r="B3388" s="157"/>
      <c r="C3388" s="158"/>
      <c r="D3388" s="159"/>
    </row>
    <row r="3389" spans="1:4">
      <c r="A3389" s="161"/>
      <c r="B3389" s="157"/>
      <c r="C3389" s="158"/>
      <c r="D3389" s="159"/>
    </row>
    <row r="3390" spans="1:4">
      <c r="A3390" s="161"/>
      <c r="B3390" s="157"/>
      <c r="C3390" s="158"/>
      <c r="D3390" s="159"/>
    </row>
    <row r="3391" spans="1:4">
      <c r="A3391" s="158"/>
      <c r="B3391" s="157"/>
      <c r="C3391" s="158"/>
      <c r="D3391" s="159"/>
    </row>
    <row r="3392" spans="1:4">
      <c r="A3392" s="160"/>
      <c r="B3392" s="157"/>
      <c r="C3392" s="158"/>
      <c r="D3392" s="159"/>
    </row>
    <row r="3393" spans="1:4">
      <c r="A3393" s="161"/>
      <c r="B3393" s="157"/>
      <c r="C3393" s="158"/>
      <c r="D3393" s="159"/>
    </row>
    <row r="3394" spans="1:4">
      <c r="A3394" s="161"/>
      <c r="B3394" s="157"/>
      <c r="C3394" s="158"/>
      <c r="D3394" s="159"/>
    </row>
    <row r="3395" spans="1:4">
      <c r="A3395" s="161"/>
      <c r="B3395" s="157"/>
      <c r="C3395" s="158"/>
      <c r="D3395" s="159"/>
    </row>
    <row r="3396" spans="1:4">
      <c r="A3396" s="158"/>
      <c r="B3396" s="157"/>
      <c r="C3396" s="158"/>
      <c r="D3396" s="159"/>
    </row>
    <row r="3397" spans="1:4">
      <c r="A3397" s="160"/>
      <c r="B3397" s="157"/>
      <c r="C3397" s="158"/>
      <c r="D3397" s="159"/>
    </row>
    <row r="3398" spans="1:4">
      <c r="A3398" s="161"/>
      <c r="B3398" s="157"/>
      <c r="C3398" s="158"/>
      <c r="D3398" s="159"/>
    </row>
    <row r="3399" spans="1:4">
      <c r="A3399" s="161"/>
      <c r="B3399" s="157"/>
      <c r="C3399" s="158"/>
      <c r="D3399" s="159"/>
    </row>
    <row r="3400" spans="1:4">
      <c r="A3400" s="161"/>
      <c r="B3400" s="157"/>
      <c r="C3400" s="158"/>
      <c r="D3400" s="159"/>
    </row>
    <row r="3401" spans="1:4">
      <c r="A3401" s="158"/>
      <c r="B3401" s="157"/>
      <c r="C3401" s="158"/>
      <c r="D3401" s="159"/>
    </row>
    <row r="3402" spans="1:4">
      <c r="A3402" s="160"/>
      <c r="B3402" s="157"/>
      <c r="C3402" s="158"/>
      <c r="D3402" s="159"/>
    </row>
    <row r="3403" spans="1:4">
      <c r="A3403" s="161"/>
      <c r="B3403" s="157"/>
      <c r="C3403" s="158"/>
      <c r="D3403" s="159"/>
    </row>
    <row r="3404" spans="1:4">
      <c r="A3404" s="158"/>
      <c r="B3404" s="157"/>
      <c r="C3404" s="158"/>
      <c r="D3404" s="159"/>
    </row>
    <row r="3405" spans="1:4">
      <c r="A3405" s="160"/>
      <c r="B3405" s="157"/>
      <c r="C3405" s="158"/>
      <c r="D3405" s="159"/>
    </row>
    <row r="3406" spans="1:4">
      <c r="A3406" s="161"/>
      <c r="B3406" s="157"/>
      <c r="C3406" s="158"/>
      <c r="D3406" s="159"/>
    </row>
    <row r="3407" spans="1:4">
      <c r="A3407" s="161"/>
      <c r="B3407" s="157"/>
      <c r="C3407" s="158"/>
      <c r="D3407" s="159"/>
    </row>
    <row r="3408" spans="1:4">
      <c r="A3408" s="161"/>
      <c r="B3408" s="157"/>
      <c r="C3408" s="158"/>
      <c r="D3408" s="159"/>
    </row>
    <row r="3409" spans="1:4">
      <c r="A3409" s="158"/>
      <c r="B3409" s="157"/>
      <c r="C3409" s="158"/>
      <c r="D3409" s="159"/>
    </row>
    <row r="3410" spans="1:4">
      <c r="A3410" s="160"/>
      <c r="B3410" s="157"/>
      <c r="C3410" s="158"/>
      <c r="D3410" s="159"/>
    </row>
    <row r="3411" spans="1:4">
      <c r="A3411" s="158"/>
      <c r="B3411" s="157"/>
      <c r="C3411" s="158"/>
      <c r="D3411" s="159"/>
    </row>
    <row r="3412" spans="1:4">
      <c r="A3412" s="160"/>
      <c r="B3412" s="157"/>
      <c r="C3412" s="158"/>
      <c r="D3412" s="159"/>
    </row>
    <row r="3413" spans="1:4">
      <c r="A3413" s="158"/>
      <c r="B3413" s="157"/>
      <c r="C3413" s="158"/>
      <c r="D3413" s="159"/>
    </row>
    <row r="3414" spans="1:4">
      <c r="A3414" s="160"/>
      <c r="B3414" s="157"/>
      <c r="C3414" s="158"/>
      <c r="D3414" s="159"/>
    </row>
    <row r="3415" spans="1:4">
      <c r="A3415" s="161"/>
      <c r="B3415" s="157"/>
      <c r="C3415" s="158"/>
      <c r="D3415" s="159"/>
    </row>
    <row r="3416" spans="1:4">
      <c r="A3416" s="161"/>
      <c r="B3416" s="157"/>
      <c r="C3416" s="158"/>
      <c r="D3416" s="159"/>
    </row>
    <row r="3417" spans="1:4">
      <c r="A3417" s="161"/>
      <c r="B3417" s="157"/>
      <c r="C3417" s="158"/>
      <c r="D3417" s="159"/>
    </row>
    <row r="3418" spans="1:4">
      <c r="A3418" s="161"/>
      <c r="B3418" s="157"/>
      <c r="C3418" s="158"/>
      <c r="D3418" s="159"/>
    </row>
    <row r="3419" spans="1:4">
      <c r="A3419" s="161"/>
      <c r="B3419" s="157"/>
      <c r="C3419" s="158"/>
      <c r="D3419" s="159"/>
    </row>
    <row r="3420" spans="1:4">
      <c r="A3420" s="161"/>
      <c r="B3420" s="157"/>
      <c r="C3420" s="158"/>
      <c r="D3420" s="159"/>
    </row>
    <row r="3421" spans="1:4">
      <c r="A3421" s="161"/>
      <c r="B3421" s="157"/>
      <c r="C3421" s="158"/>
      <c r="D3421" s="159"/>
    </row>
    <row r="3422" spans="1:4">
      <c r="A3422" s="161"/>
      <c r="B3422" s="157"/>
      <c r="C3422" s="158"/>
      <c r="D3422" s="159"/>
    </row>
    <row r="3423" spans="1:4">
      <c r="A3423" s="161"/>
      <c r="B3423" s="157"/>
      <c r="C3423" s="158"/>
      <c r="D3423" s="159"/>
    </row>
    <row r="3424" spans="1:4">
      <c r="A3424" s="161"/>
      <c r="B3424" s="157"/>
      <c r="C3424" s="158"/>
      <c r="D3424" s="159"/>
    </row>
    <row r="3425" spans="1:4">
      <c r="A3425" s="161"/>
      <c r="B3425" s="157"/>
      <c r="C3425" s="158"/>
      <c r="D3425" s="159"/>
    </row>
    <row r="3426" spans="1:4">
      <c r="A3426" s="161"/>
      <c r="B3426" s="157"/>
      <c r="C3426" s="158"/>
      <c r="D3426" s="159"/>
    </row>
    <row r="3427" spans="1:4">
      <c r="A3427" s="161"/>
      <c r="B3427" s="157"/>
      <c r="C3427" s="158"/>
      <c r="D3427" s="159"/>
    </row>
    <row r="3428" spans="1:4">
      <c r="A3428" s="161"/>
      <c r="B3428" s="157"/>
      <c r="C3428" s="158"/>
      <c r="D3428" s="159"/>
    </row>
    <row r="3429" spans="1:4">
      <c r="A3429" s="158"/>
      <c r="B3429" s="157"/>
      <c r="C3429" s="158"/>
      <c r="D3429" s="159"/>
    </row>
    <row r="3430" spans="1:4">
      <c r="A3430" s="160"/>
      <c r="B3430" s="157"/>
      <c r="C3430" s="158"/>
      <c r="D3430" s="159"/>
    </row>
    <row r="3431" spans="1:4">
      <c r="A3431" s="161"/>
      <c r="B3431" s="157"/>
      <c r="C3431" s="158"/>
      <c r="D3431" s="159"/>
    </row>
    <row r="3432" spans="1:4">
      <c r="A3432" s="161"/>
      <c r="B3432" s="157"/>
      <c r="C3432" s="158"/>
      <c r="D3432" s="159"/>
    </row>
    <row r="3433" spans="1:4">
      <c r="A3433" s="161"/>
      <c r="B3433" s="157"/>
      <c r="C3433" s="158"/>
      <c r="D3433" s="159"/>
    </row>
    <row r="3434" spans="1:4">
      <c r="A3434" s="158"/>
      <c r="B3434" s="157"/>
      <c r="C3434" s="158"/>
      <c r="D3434" s="159"/>
    </row>
    <row r="3435" spans="1:4">
      <c r="A3435" s="156"/>
      <c r="B3435" s="157"/>
      <c r="C3435" s="158"/>
      <c r="D3435" s="159"/>
    </row>
    <row r="3436" spans="1:4">
      <c r="A3436" s="160"/>
      <c r="B3436" s="157"/>
      <c r="C3436" s="158"/>
      <c r="D3436" s="159"/>
    </row>
    <row r="3437" spans="1:4">
      <c r="A3437" s="161"/>
      <c r="B3437" s="157"/>
      <c r="C3437" s="158"/>
      <c r="D3437" s="159"/>
    </row>
    <row r="3438" spans="1:4">
      <c r="A3438" s="161"/>
      <c r="B3438" s="157"/>
      <c r="C3438" s="158"/>
      <c r="D3438" s="159"/>
    </row>
    <row r="3439" spans="1:4">
      <c r="A3439" s="161"/>
      <c r="B3439" s="157"/>
      <c r="C3439" s="158"/>
      <c r="D3439" s="159"/>
    </row>
    <row r="3440" spans="1:4">
      <c r="A3440" s="161"/>
      <c r="B3440" s="157"/>
      <c r="C3440" s="158"/>
      <c r="D3440" s="159"/>
    </row>
    <row r="3441" spans="1:4">
      <c r="A3441" s="161"/>
      <c r="B3441" s="157"/>
      <c r="C3441" s="158"/>
      <c r="D3441" s="159"/>
    </row>
    <row r="3442" spans="1:4">
      <c r="A3442" s="161"/>
      <c r="B3442" s="157"/>
      <c r="C3442" s="158"/>
      <c r="D3442" s="159"/>
    </row>
    <row r="3443" spans="1:4">
      <c r="A3443" s="161"/>
      <c r="B3443" s="157"/>
      <c r="C3443" s="158"/>
      <c r="D3443" s="159"/>
    </row>
    <row r="3444" spans="1:4">
      <c r="A3444" s="161"/>
      <c r="B3444" s="157"/>
      <c r="C3444" s="158"/>
      <c r="D3444" s="159"/>
    </row>
    <row r="3445" spans="1:4">
      <c r="A3445" s="161"/>
      <c r="B3445" s="157"/>
      <c r="C3445" s="158"/>
      <c r="D3445" s="159"/>
    </row>
    <row r="3446" spans="1:4">
      <c r="A3446" s="161"/>
      <c r="B3446" s="157"/>
      <c r="C3446" s="158"/>
      <c r="D3446" s="159"/>
    </row>
    <row r="3447" spans="1:4">
      <c r="A3447" s="161"/>
      <c r="B3447" s="157"/>
      <c r="C3447" s="158"/>
      <c r="D3447" s="159"/>
    </row>
    <row r="3448" spans="1:4">
      <c r="A3448" s="161"/>
      <c r="B3448" s="157"/>
      <c r="C3448" s="158"/>
      <c r="D3448" s="159"/>
    </row>
    <row r="3449" spans="1:4">
      <c r="A3449" s="161"/>
      <c r="B3449" s="157"/>
      <c r="C3449" s="158"/>
      <c r="D3449" s="159"/>
    </row>
    <row r="3450" spans="1:4">
      <c r="A3450" s="161"/>
      <c r="B3450" s="157"/>
      <c r="C3450" s="158"/>
      <c r="D3450" s="159"/>
    </row>
    <row r="3451" spans="1:4">
      <c r="A3451" s="161"/>
      <c r="B3451" s="157"/>
      <c r="C3451" s="158"/>
      <c r="D3451" s="159"/>
    </row>
    <row r="3452" spans="1:4">
      <c r="A3452" s="161"/>
      <c r="B3452" s="157"/>
      <c r="C3452" s="158"/>
      <c r="D3452" s="159"/>
    </row>
    <row r="3453" spans="1:4">
      <c r="A3453" s="161"/>
      <c r="B3453" s="157"/>
      <c r="C3453" s="158"/>
      <c r="D3453" s="159"/>
    </row>
    <row r="3454" spans="1:4">
      <c r="A3454" s="161"/>
      <c r="B3454" s="157"/>
      <c r="C3454" s="158"/>
      <c r="D3454" s="159"/>
    </row>
    <row r="3455" spans="1:4">
      <c r="A3455" s="161"/>
      <c r="B3455" s="157"/>
      <c r="C3455" s="158"/>
      <c r="D3455" s="159"/>
    </row>
    <row r="3456" spans="1:4">
      <c r="A3456" s="161"/>
      <c r="B3456" s="157"/>
      <c r="C3456" s="158"/>
      <c r="D3456" s="159"/>
    </row>
    <row r="3457" spans="1:4">
      <c r="A3457" s="161"/>
      <c r="B3457" s="157"/>
      <c r="C3457" s="158"/>
      <c r="D3457" s="159"/>
    </row>
    <row r="3458" spans="1:4">
      <c r="A3458" s="161"/>
      <c r="B3458" s="157"/>
      <c r="C3458" s="158"/>
      <c r="D3458" s="159"/>
    </row>
    <row r="3459" spans="1:4">
      <c r="A3459" s="161"/>
      <c r="B3459" s="157"/>
      <c r="C3459" s="158"/>
      <c r="D3459" s="159"/>
    </row>
    <row r="3460" spans="1:4">
      <c r="A3460" s="161"/>
      <c r="B3460" s="157"/>
      <c r="C3460" s="158"/>
      <c r="D3460" s="159"/>
    </row>
    <row r="3461" spans="1:4">
      <c r="A3461" s="161"/>
      <c r="B3461" s="157"/>
      <c r="C3461" s="158"/>
      <c r="D3461" s="159"/>
    </row>
    <row r="3462" spans="1:4">
      <c r="A3462" s="161"/>
      <c r="B3462" s="157"/>
      <c r="C3462" s="158"/>
      <c r="D3462" s="159"/>
    </row>
    <row r="3463" spans="1:4">
      <c r="A3463" s="161"/>
      <c r="B3463" s="157"/>
      <c r="C3463" s="158"/>
      <c r="D3463" s="159"/>
    </row>
    <row r="3464" spans="1:4">
      <c r="A3464" s="161"/>
      <c r="B3464" s="157"/>
      <c r="C3464" s="158"/>
      <c r="D3464" s="159"/>
    </row>
    <row r="3465" spans="1:4">
      <c r="A3465" s="161"/>
      <c r="B3465" s="157"/>
      <c r="C3465" s="158"/>
      <c r="D3465" s="159"/>
    </row>
    <row r="3466" spans="1:4">
      <c r="A3466" s="161"/>
      <c r="B3466" s="157"/>
      <c r="C3466" s="158"/>
      <c r="D3466" s="159"/>
    </row>
    <row r="3467" spans="1:4">
      <c r="A3467" s="158"/>
      <c r="B3467" s="157"/>
      <c r="C3467" s="158"/>
      <c r="D3467" s="159"/>
    </row>
    <row r="3468" spans="1:4">
      <c r="A3468" s="160"/>
      <c r="B3468" s="157"/>
      <c r="C3468" s="158"/>
      <c r="D3468" s="159"/>
    </row>
    <row r="3469" spans="1:4">
      <c r="A3469" s="158"/>
      <c r="B3469" s="157"/>
      <c r="C3469" s="158"/>
      <c r="D3469" s="159"/>
    </row>
    <row r="3470" spans="1:4">
      <c r="A3470" s="156"/>
      <c r="B3470" s="157"/>
      <c r="C3470" s="158"/>
      <c r="D3470" s="159"/>
    </row>
    <row r="3471" spans="1:4">
      <c r="A3471" s="160"/>
      <c r="B3471" s="157"/>
      <c r="C3471" s="158"/>
      <c r="D3471" s="159"/>
    </row>
    <row r="3472" spans="1:4">
      <c r="A3472" s="161"/>
      <c r="B3472" s="157"/>
      <c r="C3472" s="158"/>
      <c r="D3472" s="159"/>
    </row>
    <row r="3473" spans="1:4">
      <c r="A3473" s="161"/>
      <c r="B3473" s="157"/>
      <c r="C3473" s="158"/>
      <c r="D3473" s="159"/>
    </row>
    <row r="3474" spans="1:4">
      <c r="A3474" s="161"/>
      <c r="B3474" s="157"/>
      <c r="C3474" s="158"/>
      <c r="D3474" s="159"/>
    </row>
    <row r="3475" spans="1:4">
      <c r="A3475" s="158"/>
      <c r="B3475" s="157"/>
      <c r="C3475" s="158"/>
      <c r="D3475" s="159"/>
    </row>
    <row r="3476" spans="1:4">
      <c r="A3476" s="160"/>
      <c r="B3476" s="157"/>
      <c r="C3476" s="158"/>
      <c r="D3476" s="159"/>
    </row>
    <row r="3477" spans="1:4">
      <c r="A3477" s="161"/>
      <c r="B3477" s="157"/>
      <c r="C3477" s="158"/>
      <c r="D3477" s="159"/>
    </row>
    <row r="3478" spans="1:4">
      <c r="A3478" s="161"/>
      <c r="B3478" s="157"/>
      <c r="C3478" s="158"/>
      <c r="D3478" s="159"/>
    </row>
    <row r="3479" spans="1:4">
      <c r="A3479" s="161"/>
      <c r="B3479" s="157"/>
      <c r="C3479" s="158"/>
      <c r="D3479" s="159"/>
    </row>
    <row r="3480" spans="1:4">
      <c r="A3480" s="161"/>
      <c r="B3480" s="157"/>
      <c r="C3480" s="158"/>
      <c r="D3480" s="159"/>
    </row>
    <row r="3481" spans="1:4">
      <c r="A3481" s="161"/>
      <c r="B3481" s="157"/>
      <c r="C3481" s="158"/>
      <c r="D3481" s="159"/>
    </row>
    <row r="3482" spans="1:4">
      <c r="A3482" s="161"/>
      <c r="B3482" s="157"/>
      <c r="C3482" s="158"/>
      <c r="D3482" s="159"/>
    </row>
    <row r="3483" spans="1:4">
      <c r="A3483" s="161"/>
      <c r="B3483" s="157"/>
      <c r="C3483" s="158"/>
      <c r="D3483" s="159"/>
    </row>
    <row r="3484" spans="1:4">
      <c r="A3484" s="158"/>
      <c r="B3484" s="157"/>
      <c r="C3484" s="158"/>
      <c r="D3484" s="159"/>
    </row>
    <row r="3485" spans="1:4">
      <c r="A3485" s="160"/>
      <c r="B3485" s="157"/>
      <c r="C3485" s="158"/>
      <c r="D3485" s="159"/>
    </row>
    <row r="3486" spans="1:4">
      <c r="A3486" s="161"/>
      <c r="B3486" s="157"/>
      <c r="C3486" s="158"/>
      <c r="D3486" s="159"/>
    </row>
    <row r="3487" spans="1:4">
      <c r="A3487" s="158"/>
      <c r="B3487" s="157"/>
      <c r="C3487" s="158"/>
      <c r="D3487" s="159"/>
    </row>
    <row r="3488" spans="1:4">
      <c r="A3488" s="160"/>
      <c r="B3488" s="157"/>
      <c r="C3488" s="158"/>
      <c r="D3488" s="159"/>
    </row>
    <row r="3489" spans="1:4">
      <c r="A3489" s="161"/>
      <c r="B3489" s="157"/>
      <c r="C3489" s="158"/>
      <c r="D3489" s="159"/>
    </row>
    <row r="3490" spans="1:4">
      <c r="A3490" s="161"/>
      <c r="B3490" s="157"/>
      <c r="C3490" s="158"/>
      <c r="D3490" s="159"/>
    </row>
    <row r="3491" spans="1:4">
      <c r="A3491" s="158"/>
      <c r="B3491" s="157"/>
      <c r="C3491" s="158"/>
      <c r="D3491" s="159"/>
    </row>
    <row r="3492" spans="1:4">
      <c r="A3492" s="160"/>
      <c r="B3492" s="157"/>
      <c r="C3492" s="158"/>
      <c r="D3492" s="159"/>
    </row>
    <row r="3493" spans="1:4">
      <c r="A3493" s="161"/>
      <c r="B3493" s="157"/>
      <c r="C3493" s="158"/>
      <c r="D3493" s="159"/>
    </row>
    <row r="3494" spans="1:4">
      <c r="A3494" s="161"/>
      <c r="B3494" s="157"/>
      <c r="C3494" s="158"/>
      <c r="D3494" s="159"/>
    </row>
    <row r="3495" spans="1:4">
      <c r="A3495" s="161"/>
      <c r="B3495" s="157"/>
      <c r="C3495" s="158"/>
      <c r="D3495" s="159"/>
    </row>
    <row r="3496" spans="1:4">
      <c r="A3496" s="161"/>
      <c r="B3496" s="157"/>
      <c r="C3496" s="158"/>
      <c r="D3496" s="159"/>
    </row>
    <row r="3497" spans="1:4">
      <c r="A3497" s="161"/>
      <c r="B3497" s="157"/>
      <c r="C3497" s="158"/>
      <c r="D3497" s="159"/>
    </row>
    <row r="3498" spans="1:4">
      <c r="A3498" s="161"/>
      <c r="B3498" s="157"/>
      <c r="C3498" s="158"/>
      <c r="D3498" s="159"/>
    </row>
    <row r="3499" spans="1:4">
      <c r="A3499" s="161"/>
      <c r="B3499" s="157"/>
      <c r="C3499" s="158"/>
      <c r="D3499" s="159"/>
    </row>
    <row r="3500" spans="1:4">
      <c r="A3500" s="161"/>
      <c r="B3500" s="157"/>
      <c r="C3500" s="158"/>
      <c r="D3500" s="159"/>
    </row>
    <row r="3501" spans="1:4">
      <c r="A3501" s="161"/>
      <c r="B3501" s="157"/>
      <c r="C3501" s="158"/>
      <c r="D3501" s="159"/>
    </row>
    <row r="3502" spans="1:4">
      <c r="A3502" s="161"/>
      <c r="B3502" s="157"/>
      <c r="C3502" s="158"/>
      <c r="D3502" s="159"/>
    </row>
    <row r="3503" spans="1:4">
      <c r="A3503" s="161"/>
      <c r="B3503" s="157"/>
      <c r="C3503" s="158"/>
      <c r="D3503" s="159"/>
    </row>
    <row r="3504" spans="1:4">
      <c r="A3504" s="161"/>
      <c r="B3504" s="157"/>
      <c r="C3504" s="158"/>
      <c r="D3504" s="159"/>
    </row>
    <row r="3505" spans="1:4">
      <c r="A3505" s="161"/>
      <c r="B3505" s="157"/>
      <c r="C3505" s="158"/>
      <c r="D3505" s="159"/>
    </row>
    <row r="3506" spans="1:4">
      <c r="A3506" s="158"/>
      <c r="B3506" s="157"/>
      <c r="C3506" s="158"/>
      <c r="D3506" s="159"/>
    </row>
    <row r="3507" spans="1:4">
      <c r="A3507" s="160"/>
      <c r="B3507" s="157"/>
      <c r="C3507" s="158"/>
      <c r="D3507" s="159"/>
    </row>
    <row r="3508" spans="1:4">
      <c r="A3508" s="161"/>
      <c r="B3508" s="157"/>
      <c r="C3508" s="158"/>
      <c r="D3508" s="159"/>
    </row>
    <row r="3509" spans="1:4">
      <c r="A3509" s="161"/>
      <c r="B3509" s="157"/>
      <c r="C3509" s="158"/>
      <c r="D3509" s="159"/>
    </row>
    <row r="3510" spans="1:4">
      <c r="A3510" s="161"/>
      <c r="B3510" s="157"/>
      <c r="C3510" s="158"/>
      <c r="D3510" s="159"/>
    </row>
    <row r="3511" spans="1:4">
      <c r="A3511" s="161"/>
      <c r="B3511" s="157"/>
      <c r="C3511" s="158"/>
      <c r="D3511" s="159"/>
    </row>
    <row r="3512" spans="1:4">
      <c r="A3512" s="158"/>
      <c r="B3512" s="157"/>
      <c r="C3512" s="158"/>
      <c r="D3512" s="159"/>
    </row>
    <row r="3513" spans="1:4">
      <c r="A3513" s="160"/>
      <c r="B3513" s="157"/>
      <c r="C3513" s="158"/>
      <c r="D3513" s="159"/>
    </row>
    <row r="3514" spans="1:4">
      <c r="A3514" s="161"/>
      <c r="B3514" s="157"/>
      <c r="C3514" s="158"/>
      <c r="D3514" s="159"/>
    </row>
    <row r="3515" spans="1:4">
      <c r="A3515" s="161"/>
      <c r="B3515" s="157"/>
      <c r="C3515" s="158"/>
      <c r="D3515" s="159"/>
    </row>
    <row r="3516" spans="1:4">
      <c r="A3516" s="161"/>
      <c r="B3516" s="157"/>
      <c r="C3516" s="158"/>
      <c r="D3516" s="159"/>
    </row>
    <row r="3517" spans="1:4">
      <c r="A3517" s="161"/>
      <c r="B3517" s="157"/>
      <c r="C3517" s="158"/>
      <c r="D3517" s="159"/>
    </row>
    <row r="3518" spans="1:4">
      <c r="A3518" s="158"/>
      <c r="B3518" s="157"/>
      <c r="C3518" s="158"/>
      <c r="D3518" s="159"/>
    </row>
    <row r="3519" spans="1:4">
      <c r="A3519" s="160"/>
      <c r="B3519" s="157"/>
      <c r="C3519" s="158"/>
      <c r="D3519" s="159"/>
    </row>
    <row r="3520" spans="1:4">
      <c r="A3520" s="161"/>
      <c r="B3520" s="157"/>
      <c r="C3520" s="158"/>
      <c r="D3520" s="159"/>
    </row>
    <row r="3521" spans="1:4">
      <c r="A3521" s="161"/>
      <c r="B3521" s="157"/>
      <c r="C3521" s="158"/>
      <c r="D3521" s="159"/>
    </row>
    <row r="3522" spans="1:4">
      <c r="A3522" s="161"/>
      <c r="B3522" s="157"/>
      <c r="C3522" s="158"/>
      <c r="D3522" s="159"/>
    </row>
    <row r="3523" spans="1:4">
      <c r="A3523" s="161"/>
      <c r="B3523" s="157"/>
      <c r="C3523" s="158"/>
      <c r="D3523" s="159"/>
    </row>
    <row r="3524" spans="1:4">
      <c r="A3524" s="161"/>
      <c r="B3524" s="157"/>
      <c r="C3524" s="158"/>
      <c r="D3524" s="159"/>
    </row>
    <row r="3525" spans="1:4">
      <c r="A3525" s="161"/>
      <c r="B3525" s="157"/>
      <c r="C3525" s="158"/>
      <c r="D3525" s="159"/>
    </row>
    <row r="3526" spans="1:4">
      <c r="A3526" s="161"/>
      <c r="B3526" s="157"/>
      <c r="C3526" s="158"/>
      <c r="D3526" s="159"/>
    </row>
    <row r="3527" spans="1:4">
      <c r="A3527" s="161"/>
      <c r="B3527" s="157"/>
      <c r="C3527" s="158"/>
      <c r="D3527" s="159"/>
    </row>
    <row r="3528" spans="1:4">
      <c r="A3528" s="161"/>
      <c r="B3528" s="157"/>
      <c r="C3528" s="158"/>
      <c r="D3528" s="159"/>
    </row>
    <row r="3529" spans="1:4">
      <c r="A3529" s="158"/>
      <c r="B3529" s="157"/>
      <c r="C3529" s="158"/>
      <c r="D3529" s="159"/>
    </row>
    <row r="3530" spans="1:4">
      <c r="A3530" s="160"/>
      <c r="B3530" s="157"/>
      <c r="C3530" s="158"/>
      <c r="D3530" s="159"/>
    </row>
    <row r="3531" spans="1:4">
      <c r="A3531" s="161"/>
      <c r="B3531" s="157"/>
      <c r="C3531" s="158"/>
      <c r="D3531" s="159"/>
    </row>
    <row r="3532" spans="1:4">
      <c r="A3532" s="158"/>
      <c r="B3532" s="157"/>
      <c r="C3532" s="158"/>
      <c r="D3532" s="159"/>
    </row>
    <row r="3533" spans="1:4">
      <c r="A3533" s="160"/>
      <c r="B3533" s="157"/>
      <c r="C3533" s="158"/>
      <c r="D3533" s="159"/>
    </row>
    <row r="3534" spans="1:4">
      <c r="A3534" s="161"/>
      <c r="B3534" s="157"/>
      <c r="C3534" s="158"/>
      <c r="D3534" s="159"/>
    </row>
    <row r="3535" spans="1:4">
      <c r="A3535" s="161"/>
      <c r="B3535" s="157"/>
      <c r="C3535" s="158"/>
      <c r="D3535" s="159"/>
    </row>
    <row r="3536" spans="1:4">
      <c r="A3536" s="161"/>
      <c r="B3536" s="157"/>
      <c r="C3536" s="158"/>
      <c r="D3536" s="159"/>
    </row>
    <row r="3537" spans="1:4">
      <c r="A3537" s="158"/>
      <c r="B3537" s="157"/>
      <c r="C3537" s="158"/>
      <c r="D3537" s="159"/>
    </row>
    <row r="3538" spans="1:4">
      <c r="A3538" s="160"/>
      <c r="B3538" s="157"/>
      <c r="C3538" s="158"/>
      <c r="D3538" s="159"/>
    </row>
    <row r="3539" spans="1:4">
      <c r="A3539" s="161"/>
      <c r="B3539" s="157"/>
      <c r="C3539" s="158"/>
      <c r="D3539" s="159"/>
    </row>
    <row r="3540" spans="1:4">
      <c r="A3540" s="161"/>
      <c r="B3540" s="157"/>
      <c r="C3540" s="158"/>
      <c r="D3540" s="159"/>
    </row>
    <row r="3541" spans="1:4">
      <c r="A3541" s="161"/>
      <c r="B3541" s="157"/>
      <c r="C3541" s="158"/>
      <c r="D3541" s="159"/>
    </row>
    <row r="3542" spans="1:4">
      <c r="A3542" s="161"/>
      <c r="B3542" s="157"/>
      <c r="C3542" s="158"/>
      <c r="D3542" s="159"/>
    </row>
    <row r="3543" spans="1:4">
      <c r="A3543" s="161"/>
      <c r="B3543" s="157"/>
      <c r="C3543" s="158"/>
      <c r="D3543" s="159"/>
    </row>
    <row r="3544" spans="1:4">
      <c r="A3544" s="161"/>
      <c r="B3544" s="157"/>
      <c r="C3544" s="158"/>
      <c r="D3544" s="159"/>
    </row>
    <row r="3545" spans="1:4">
      <c r="A3545" s="161"/>
      <c r="B3545" s="157"/>
      <c r="C3545" s="158"/>
      <c r="D3545" s="159"/>
    </row>
    <row r="3546" spans="1:4">
      <c r="A3546" s="161"/>
      <c r="B3546" s="157"/>
      <c r="C3546" s="158"/>
      <c r="D3546" s="159"/>
    </row>
    <row r="3547" spans="1:4">
      <c r="A3547" s="161"/>
      <c r="B3547" s="157"/>
      <c r="C3547" s="158"/>
      <c r="D3547" s="159"/>
    </row>
    <row r="3548" spans="1:4">
      <c r="A3548" s="161"/>
      <c r="B3548" s="157"/>
      <c r="C3548" s="158"/>
      <c r="D3548" s="159"/>
    </row>
    <row r="3549" spans="1:4">
      <c r="A3549" s="161"/>
      <c r="B3549" s="157"/>
      <c r="C3549" s="158"/>
      <c r="D3549" s="159"/>
    </row>
    <row r="3550" spans="1:4">
      <c r="A3550" s="161"/>
      <c r="B3550" s="157"/>
      <c r="C3550" s="158"/>
      <c r="D3550" s="159"/>
    </row>
    <row r="3551" spans="1:4">
      <c r="A3551" s="161"/>
      <c r="B3551" s="157"/>
      <c r="C3551" s="158"/>
      <c r="D3551" s="159"/>
    </row>
    <row r="3552" spans="1:4">
      <c r="A3552" s="161"/>
      <c r="B3552" s="157"/>
      <c r="C3552" s="158"/>
      <c r="D3552" s="159"/>
    </row>
    <row r="3553" spans="1:4">
      <c r="A3553" s="161"/>
      <c r="B3553" s="157"/>
      <c r="C3553" s="158"/>
      <c r="D3553" s="159"/>
    </row>
    <row r="3554" spans="1:4">
      <c r="A3554" s="158"/>
      <c r="B3554" s="157"/>
      <c r="C3554" s="158"/>
      <c r="D3554" s="159"/>
    </row>
    <row r="3555" spans="1:4">
      <c r="A3555" s="160"/>
      <c r="B3555" s="157"/>
      <c r="C3555" s="158"/>
      <c r="D3555" s="159"/>
    </row>
    <row r="3556" spans="1:4">
      <c r="A3556" s="161"/>
      <c r="B3556" s="157"/>
      <c r="C3556" s="158"/>
      <c r="D3556" s="159"/>
    </row>
    <row r="3557" spans="1:4">
      <c r="A3557" s="161"/>
      <c r="B3557" s="157"/>
      <c r="C3557" s="158"/>
      <c r="D3557" s="159"/>
    </row>
    <row r="3558" spans="1:4">
      <c r="A3558" s="161"/>
      <c r="B3558" s="157"/>
      <c r="C3558" s="158"/>
      <c r="D3558" s="159"/>
    </row>
    <row r="3559" spans="1:4">
      <c r="A3559" s="161"/>
      <c r="B3559" s="157"/>
      <c r="C3559" s="158"/>
      <c r="D3559" s="159"/>
    </row>
    <row r="3560" spans="1:4">
      <c r="A3560" s="161"/>
      <c r="B3560" s="157"/>
      <c r="C3560" s="158"/>
      <c r="D3560" s="159"/>
    </row>
    <row r="3561" spans="1:4">
      <c r="A3561" s="158"/>
      <c r="B3561" s="157"/>
      <c r="C3561" s="158"/>
      <c r="D3561" s="159"/>
    </row>
    <row r="3562" spans="1:4">
      <c r="A3562" s="160"/>
      <c r="B3562" s="157"/>
      <c r="C3562" s="158"/>
      <c r="D3562" s="159"/>
    </row>
    <row r="3563" spans="1:4">
      <c r="A3563" s="158"/>
      <c r="B3563" s="157"/>
      <c r="C3563" s="158"/>
      <c r="D3563" s="159"/>
    </row>
    <row r="3564" spans="1:4">
      <c r="A3564" s="160"/>
      <c r="B3564" s="157"/>
      <c r="C3564" s="158"/>
      <c r="D3564" s="159"/>
    </row>
    <row r="3565" spans="1:4">
      <c r="A3565" s="161"/>
      <c r="B3565" s="157"/>
      <c r="C3565" s="158"/>
      <c r="D3565" s="159"/>
    </row>
    <row r="3566" spans="1:4">
      <c r="A3566" s="161"/>
      <c r="B3566" s="157"/>
      <c r="C3566" s="158"/>
      <c r="D3566" s="159"/>
    </row>
    <row r="3567" spans="1:4">
      <c r="A3567" s="161"/>
      <c r="B3567" s="157"/>
      <c r="C3567" s="158"/>
      <c r="D3567" s="159"/>
    </row>
    <row r="3568" spans="1:4">
      <c r="A3568" s="161"/>
      <c r="B3568" s="157"/>
      <c r="C3568" s="158"/>
      <c r="D3568" s="159"/>
    </row>
    <row r="3569" spans="1:4">
      <c r="A3569" s="161"/>
      <c r="B3569" s="157"/>
      <c r="C3569" s="158"/>
      <c r="D3569" s="159"/>
    </row>
    <row r="3570" spans="1:4">
      <c r="A3570" s="161"/>
      <c r="B3570" s="157"/>
      <c r="C3570" s="158"/>
      <c r="D3570" s="159"/>
    </row>
    <row r="3571" spans="1:4">
      <c r="A3571" s="161"/>
      <c r="B3571" s="157"/>
      <c r="C3571" s="158"/>
      <c r="D3571" s="159"/>
    </row>
    <row r="3572" spans="1:4">
      <c r="A3572" s="161"/>
      <c r="B3572" s="157"/>
      <c r="C3572" s="158"/>
      <c r="D3572" s="159"/>
    </row>
    <row r="3573" spans="1:4">
      <c r="A3573" s="161"/>
      <c r="B3573" s="157"/>
      <c r="C3573" s="158"/>
      <c r="D3573" s="159"/>
    </row>
    <row r="3574" spans="1:4">
      <c r="A3574" s="161"/>
      <c r="B3574" s="157"/>
      <c r="C3574" s="158"/>
      <c r="D3574" s="159"/>
    </row>
    <row r="3575" spans="1:4">
      <c r="A3575" s="161"/>
      <c r="B3575" s="157"/>
      <c r="C3575" s="158"/>
      <c r="D3575" s="159"/>
    </row>
    <row r="3576" spans="1:4">
      <c r="A3576" s="161"/>
      <c r="B3576" s="157"/>
      <c r="C3576" s="158"/>
      <c r="D3576" s="159"/>
    </row>
    <row r="3577" spans="1:4">
      <c r="A3577" s="161"/>
      <c r="B3577" s="157"/>
      <c r="C3577" s="158"/>
      <c r="D3577" s="159"/>
    </row>
    <row r="3578" spans="1:4">
      <c r="A3578" s="161"/>
      <c r="B3578" s="157"/>
      <c r="C3578" s="158"/>
      <c r="D3578" s="159"/>
    </row>
    <row r="3579" spans="1:4">
      <c r="A3579" s="158"/>
      <c r="B3579" s="157"/>
      <c r="C3579" s="158"/>
      <c r="D3579" s="159"/>
    </row>
    <row r="3580" spans="1:4">
      <c r="A3580" s="160"/>
      <c r="B3580" s="157"/>
      <c r="C3580" s="158"/>
      <c r="D3580" s="159"/>
    </row>
    <row r="3581" spans="1:4">
      <c r="A3581" s="161"/>
      <c r="B3581" s="157"/>
      <c r="C3581" s="158"/>
      <c r="D3581" s="159"/>
    </row>
    <row r="3582" spans="1:4">
      <c r="A3582" s="161"/>
      <c r="B3582" s="157"/>
      <c r="C3582" s="158"/>
      <c r="D3582" s="159"/>
    </row>
    <row r="3583" spans="1:4">
      <c r="A3583" s="161"/>
      <c r="B3583" s="157"/>
      <c r="C3583" s="158"/>
      <c r="D3583" s="159"/>
    </row>
    <row r="3584" spans="1:4">
      <c r="A3584" s="161"/>
      <c r="B3584" s="157"/>
      <c r="C3584" s="158"/>
      <c r="D3584" s="159"/>
    </row>
    <row r="3585" spans="1:4">
      <c r="A3585" s="161"/>
      <c r="B3585" s="157"/>
      <c r="C3585" s="158"/>
      <c r="D3585" s="159"/>
    </row>
    <row r="3586" spans="1:4">
      <c r="A3586" s="161"/>
      <c r="B3586" s="157"/>
      <c r="C3586" s="158"/>
      <c r="D3586" s="159"/>
    </row>
    <row r="3587" spans="1:4">
      <c r="A3587" s="158"/>
      <c r="B3587" s="157"/>
      <c r="C3587" s="158"/>
      <c r="D3587" s="159"/>
    </row>
    <row r="3588" spans="1:4">
      <c r="A3588" s="160"/>
      <c r="B3588" s="157"/>
      <c r="C3588" s="158"/>
      <c r="D3588" s="159"/>
    </row>
    <row r="3589" spans="1:4">
      <c r="A3589" s="161"/>
      <c r="B3589" s="157"/>
      <c r="C3589" s="158"/>
      <c r="D3589" s="159"/>
    </row>
    <row r="3590" spans="1:4">
      <c r="A3590" s="161"/>
      <c r="B3590" s="157"/>
      <c r="C3590" s="158"/>
      <c r="D3590" s="159"/>
    </row>
    <row r="3591" spans="1:4">
      <c r="A3591" s="161"/>
      <c r="B3591" s="157"/>
      <c r="C3591" s="158"/>
      <c r="D3591" s="159"/>
    </row>
    <row r="3592" spans="1:4">
      <c r="A3592" s="161"/>
      <c r="B3592" s="157"/>
      <c r="C3592" s="158"/>
      <c r="D3592" s="159"/>
    </row>
    <row r="3593" spans="1:4">
      <c r="A3593" s="161"/>
      <c r="B3593" s="157"/>
      <c r="C3593" s="158"/>
      <c r="D3593" s="159"/>
    </row>
    <row r="3594" spans="1:4">
      <c r="A3594" s="161"/>
      <c r="B3594" s="157"/>
      <c r="C3594" s="158"/>
      <c r="D3594" s="159"/>
    </row>
    <row r="3595" spans="1:4">
      <c r="A3595" s="161"/>
      <c r="B3595" s="157"/>
      <c r="C3595" s="158"/>
      <c r="D3595" s="159"/>
    </row>
    <row r="3596" spans="1:4">
      <c r="A3596" s="161"/>
      <c r="B3596" s="157"/>
      <c r="C3596" s="158"/>
      <c r="D3596" s="159"/>
    </row>
    <row r="3597" spans="1:4">
      <c r="A3597" s="161"/>
      <c r="B3597" s="157"/>
      <c r="C3597" s="158"/>
      <c r="D3597" s="159"/>
    </row>
    <row r="3598" spans="1:4">
      <c r="A3598" s="158"/>
      <c r="B3598" s="157"/>
      <c r="C3598" s="158"/>
      <c r="D3598" s="159"/>
    </row>
    <row r="3599" spans="1:4">
      <c r="A3599" s="160"/>
      <c r="B3599" s="157"/>
      <c r="C3599" s="158"/>
      <c r="D3599" s="159"/>
    </row>
    <row r="3600" spans="1:4">
      <c r="A3600" s="161"/>
      <c r="B3600" s="157"/>
      <c r="C3600" s="158"/>
      <c r="D3600" s="159"/>
    </row>
    <row r="3601" spans="1:4">
      <c r="A3601" s="161"/>
      <c r="B3601" s="157"/>
      <c r="C3601" s="158"/>
      <c r="D3601" s="159"/>
    </row>
    <row r="3602" spans="1:4">
      <c r="A3602" s="161"/>
      <c r="B3602" s="157"/>
      <c r="C3602" s="158"/>
      <c r="D3602" s="159"/>
    </row>
    <row r="3603" spans="1:4">
      <c r="A3603" s="161"/>
      <c r="B3603" s="157"/>
      <c r="C3603" s="158"/>
      <c r="D3603" s="159"/>
    </row>
    <row r="3604" spans="1:4">
      <c r="A3604" s="161"/>
      <c r="B3604" s="157"/>
      <c r="C3604" s="158"/>
      <c r="D3604" s="159"/>
    </row>
    <row r="3605" spans="1:4">
      <c r="A3605" s="161"/>
      <c r="B3605" s="157"/>
      <c r="C3605" s="158"/>
      <c r="D3605" s="159"/>
    </row>
    <row r="3606" spans="1:4">
      <c r="A3606" s="161"/>
      <c r="B3606" s="157"/>
      <c r="C3606" s="158"/>
      <c r="D3606" s="159"/>
    </row>
    <row r="3607" spans="1:4">
      <c r="A3607" s="161"/>
      <c r="B3607" s="157"/>
      <c r="C3607" s="158"/>
      <c r="D3607" s="159"/>
    </row>
    <row r="3608" spans="1:4">
      <c r="A3608" s="161"/>
      <c r="B3608" s="157"/>
      <c r="C3608" s="158"/>
      <c r="D3608" s="159"/>
    </row>
    <row r="3609" spans="1:4">
      <c r="A3609" s="161"/>
      <c r="B3609" s="157"/>
      <c r="C3609" s="158"/>
      <c r="D3609" s="159"/>
    </row>
    <row r="3610" spans="1:4">
      <c r="A3610" s="161"/>
      <c r="B3610" s="157"/>
      <c r="C3610" s="158"/>
      <c r="D3610" s="159"/>
    </row>
    <row r="3611" spans="1:4">
      <c r="A3611" s="161"/>
      <c r="B3611" s="157"/>
      <c r="C3611" s="158"/>
      <c r="D3611" s="159"/>
    </row>
    <row r="3612" spans="1:4">
      <c r="A3612" s="161"/>
      <c r="B3612" s="157"/>
      <c r="C3612" s="158"/>
      <c r="D3612" s="159"/>
    </row>
    <row r="3613" spans="1:4">
      <c r="A3613" s="161"/>
      <c r="B3613" s="157"/>
      <c r="C3613" s="158"/>
      <c r="D3613" s="159"/>
    </row>
    <row r="3614" spans="1:4">
      <c r="A3614" s="161"/>
      <c r="B3614" s="157"/>
      <c r="C3614" s="158"/>
      <c r="D3614" s="159"/>
    </row>
    <row r="3615" spans="1:4">
      <c r="A3615" s="161"/>
      <c r="B3615" s="157"/>
      <c r="C3615" s="158"/>
      <c r="D3615" s="159"/>
    </row>
    <row r="3616" spans="1:4">
      <c r="A3616" s="161"/>
      <c r="B3616" s="157"/>
      <c r="C3616" s="158"/>
      <c r="D3616" s="159"/>
    </row>
    <row r="3617" spans="1:4">
      <c r="A3617" s="161"/>
      <c r="B3617" s="157"/>
      <c r="C3617" s="158"/>
      <c r="D3617" s="159"/>
    </row>
    <row r="3618" spans="1:4">
      <c r="A3618" s="161"/>
      <c r="B3618" s="157"/>
      <c r="C3618" s="158"/>
      <c r="D3618" s="159"/>
    </row>
    <row r="3619" spans="1:4">
      <c r="A3619" s="161"/>
      <c r="B3619" s="157"/>
      <c r="C3619" s="158"/>
      <c r="D3619" s="159"/>
    </row>
    <row r="3620" spans="1:4">
      <c r="A3620" s="161"/>
      <c r="B3620" s="157"/>
      <c r="C3620" s="158"/>
      <c r="D3620" s="159"/>
    </row>
    <row r="3621" spans="1:4">
      <c r="A3621" s="161"/>
      <c r="B3621" s="157"/>
      <c r="C3621" s="158"/>
      <c r="D3621" s="159"/>
    </row>
    <row r="3622" spans="1:4">
      <c r="A3622" s="161"/>
      <c r="B3622" s="157"/>
      <c r="C3622" s="158"/>
      <c r="D3622" s="159"/>
    </row>
    <row r="3623" spans="1:4">
      <c r="A3623" s="161"/>
      <c r="B3623" s="157"/>
      <c r="C3623" s="158"/>
      <c r="D3623" s="159"/>
    </row>
    <row r="3624" spans="1:4">
      <c r="A3624" s="161"/>
      <c r="B3624" s="157"/>
      <c r="C3624" s="158"/>
      <c r="D3624" s="159"/>
    </row>
    <row r="3625" spans="1:4">
      <c r="A3625" s="158"/>
      <c r="B3625" s="157"/>
      <c r="C3625" s="158"/>
      <c r="D3625" s="159"/>
    </row>
    <row r="3626" spans="1:4">
      <c r="A3626" s="160"/>
      <c r="B3626" s="157"/>
      <c r="C3626" s="158"/>
      <c r="D3626" s="159"/>
    </row>
    <row r="3627" spans="1:4">
      <c r="A3627" s="158"/>
      <c r="B3627" s="157"/>
      <c r="C3627" s="158"/>
      <c r="D3627" s="159"/>
    </row>
    <row r="3628" spans="1:4">
      <c r="A3628" s="160"/>
      <c r="B3628" s="157"/>
      <c r="C3628" s="158"/>
      <c r="D3628" s="159"/>
    </row>
    <row r="3629" spans="1:4">
      <c r="A3629" s="161"/>
      <c r="B3629" s="157"/>
      <c r="C3629" s="158"/>
      <c r="D3629" s="159"/>
    </row>
    <row r="3630" spans="1:4">
      <c r="A3630" s="161"/>
      <c r="B3630" s="157"/>
      <c r="C3630" s="158"/>
      <c r="D3630" s="159"/>
    </row>
    <row r="3631" spans="1:4">
      <c r="A3631" s="161"/>
      <c r="B3631" s="157"/>
      <c r="C3631" s="158"/>
      <c r="D3631" s="159"/>
    </row>
    <row r="3632" spans="1:4">
      <c r="A3632" s="161"/>
      <c r="B3632" s="157"/>
      <c r="C3632" s="158"/>
      <c r="D3632" s="159"/>
    </row>
    <row r="3633" spans="1:4">
      <c r="A3633" s="161"/>
      <c r="B3633" s="157"/>
      <c r="C3633" s="158"/>
      <c r="D3633" s="159"/>
    </row>
    <row r="3634" spans="1:4">
      <c r="A3634" s="158"/>
      <c r="B3634" s="157"/>
      <c r="C3634" s="158"/>
      <c r="D3634" s="159"/>
    </row>
    <row r="3635" spans="1:4">
      <c r="A3635" s="160"/>
      <c r="B3635" s="157"/>
      <c r="C3635" s="158"/>
      <c r="D3635" s="159"/>
    </row>
    <row r="3636" spans="1:4">
      <c r="A3636" s="161"/>
      <c r="B3636" s="157"/>
      <c r="C3636" s="158"/>
      <c r="D3636" s="159"/>
    </row>
    <row r="3637" spans="1:4">
      <c r="A3637" s="161"/>
      <c r="B3637" s="157"/>
      <c r="C3637" s="158"/>
      <c r="D3637" s="159"/>
    </row>
    <row r="3638" spans="1:4">
      <c r="A3638" s="161"/>
      <c r="B3638" s="157"/>
      <c r="C3638" s="158"/>
      <c r="D3638" s="159"/>
    </row>
    <row r="3639" spans="1:4">
      <c r="A3639" s="161"/>
      <c r="B3639" s="157"/>
      <c r="C3639" s="158"/>
      <c r="D3639" s="159"/>
    </row>
    <row r="3640" spans="1:4">
      <c r="A3640" s="158"/>
      <c r="B3640" s="157"/>
      <c r="C3640" s="158"/>
      <c r="D3640" s="159"/>
    </row>
    <row r="3641" spans="1:4">
      <c r="A3641" s="160"/>
      <c r="B3641" s="157"/>
      <c r="C3641" s="158"/>
      <c r="D3641" s="159"/>
    </row>
    <row r="3642" spans="1:4">
      <c r="A3642" s="161"/>
      <c r="B3642" s="157"/>
      <c r="C3642" s="158"/>
      <c r="D3642" s="159"/>
    </row>
    <row r="3643" spans="1:4">
      <c r="A3643" s="161"/>
      <c r="B3643" s="157"/>
      <c r="C3643" s="158"/>
      <c r="D3643" s="159"/>
    </row>
    <row r="3644" spans="1:4">
      <c r="A3644" s="161"/>
      <c r="B3644" s="157"/>
      <c r="C3644" s="158"/>
      <c r="D3644" s="159"/>
    </row>
    <row r="3645" spans="1:4">
      <c r="A3645" s="161"/>
      <c r="B3645" s="157"/>
      <c r="C3645" s="158"/>
      <c r="D3645" s="159"/>
    </row>
    <row r="3646" spans="1:4">
      <c r="A3646" s="161"/>
      <c r="B3646" s="157"/>
      <c r="C3646" s="158"/>
      <c r="D3646" s="159"/>
    </row>
    <row r="3647" spans="1:4">
      <c r="A3647" s="161"/>
      <c r="B3647" s="157"/>
      <c r="C3647" s="158"/>
      <c r="D3647" s="159"/>
    </row>
    <row r="3648" spans="1:4">
      <c r="A3648" s="161"/>
      <c r="B3648" s="157"/>
      <c r="C3648" s="158"/>
      <c r="D3648" s="159"/>
    </row>
    <row r="3649" spans="1:4">
      <c r="A3649" s="161"/>
      <c r="B3649" s="157"/>
      <c r="C3649" s="158"/>
      <c r="D3649" s="159"/>
    </row>
    <row r="3650" spans="1:4">
      <c r="A3650" s="158"/>
      <c r="B3650" s="157"/>
      <c r="C3650" s="158"/>
      <c r="D3650" s="159"/>
    </row>
    <row r="3651" spans="1:4">
      <c r="A3651" s="160"/>
      <c r="B3651" s="157"/>
      <c r="C3651" s="158"/>
      <c r="D3651" s="159"/>
    </row>
    <row r="3652" spans="1:4">
      <c r="A3652" s="161"/>
      <c r="B3652" s="157"/>
      <c r="C3652" s="158"/>
      <c r="D3652" s="159"/>
    </row>
    <row r="3653" spans="1:4">
      <c r="A3653" s="161"/>
      <c r="B3653" s="157"/>
      <c r="C3653" s="158"/>
      <c r="D3653" s="159"/>
    </row>
    <row r="3654" spans="1:4">
      <c r="A3654" s="161"/>
      <c r="B3654" s="157"/>
      <c r="C3654" s="158"/>
      <c r="D3654" s="159"/>
    </row>
    <row r="3655" spans="1:4">
      <c r="A3655" s="161"/>
      <c r="B3655" s="157"/>
      <c r="C3655" s="158"/>
      <c r="D3655" s="159"/>
    </row>
    <row r="3656" spans="1:4">
      <c r="A3656" s="161"/>
      <c r="B3656" s="157"/>
      <c r="C3656" s="158"/>
      <c r="D3656" s="159"/>
    </row>
    <row r="3657" spans="1:4">
      <c r="A3657" s="161"/>
      <c r="B3657" s="157"/>
      <c r="C3657" s="158"/>
      <c r="D3657" s="159"/>
    </row>
    <row r="3658" spans="1:4">
      <c r="A3658" s="158"/>
      <c r="B3658" s="157"/>
      <c r="C3658" s="158"/>
      <c r="D3658" s="159"/>
    </row>
    <row r="3659" spans="1:4">
      <c r="A3659" s="160"/>
      <c r="B3659" s="157"/>
      <c r="C3659" s="158"/>
      <c r="D3659" s="159"/>
    </row>
    <row r="3660" spans="1:4">
      <c r="A3660" s="161"/>
      <c r="B3660" s="157"/>
      <c r="C3660" s="158"/>
      <c r="D3660" s="159"/>
    </row>
    <row r="3661" spans="1:4">
      <c r="A3661" s="161"/>
      <c r="B3661" s="157"/>
      <c r="C3661" s="158"/>
      <c r="D3661" s="159"/>
    </row>
    <row r="3662" spans="1:4">
      <c r="A3662" s="161"/>
      <c r="B3662" s="157"/>
      <c r="C3662" s="158"/>
      <c r="D3662" s="159"/>
    </row>
    <row r="3663" spans="1:4">
      <c r="A3663" s="161"/>
      <c r="B3663" s="157"/>
      <c r="C3663" s="158"/>
      <c r="D3663" s="159"/>
    </row>
    <row r="3664" spans="1:4">
      <c r="A3664" s="161"/>
      <c r="B3664" s="157"/>
      <c r="C3664" s="158"/>
      <c r="D3664" s="159"/>
    </row>
    <row r="3665" spans="1:4">
      <c r="A3665" s="161"/>
      <c r="B3665" s="157"/>
      <c r="C3665" s="158"/>
      <c r="D3665" s="159"/>
    </row>
    <row r="3666" spans="1:4">
      <c r="A3666" s="161"/>
      <c r="B3666" s="157"/>
      <c r="C3666" s="158"/>
      <c r="D3666" s="159"/>
    </row>
    <row r="3667" spans="1:4">
      <c r="A3667" s="161"/>
      <c r="B3667" s="157"/>
      <c r="C3667" s="158"/>
      <c r="D3667" s="159"/>
    </row>
    <row r="3668" spans="1:4">
      <c r="A3668" s="161"/>
      <c r="B3668" s="157"/>
      <c r="C3668" s="158"/>
      <c r="D3668" s="159"/>
    </row>
    <row r="3669" spans="1:4">
      <c r="A3669" s="161"/>
      <c r="B3669" s="157"/>
      <c r="C3669" s="158"/>
      <c r="D3669" s="159"/>
    </row>
    <row r="3670" spans="1:4">
      <c r="A3670" s="161"/>
      <c r="B3670" s="157"/>
      <c r="C3670" s="158"/>
      <c r="D3670" s="159"/>
    </row>
    <row r="3671" spans="1:4">
      <c r="A3671" s="161"/>
      <c r="B3671" s="157"/>
      <c r="C3671" s="158"/>
      <c r="D3671" s="159"/>
    </row>
    <row r="3672" spans="1:4">
      <c r="A3672" s="161"/>
      <c r="B3672" s="157"/>
      <c r="C3672" s="158"/>
      <c r="D3672" s="159"/>
    </row>
    <row r="3673" spans="1:4">
      <c r="A3673" s="161"/>
      <c r="B3673" s="157"/>
      <c r="C3673" s="158"/>
      <c r="D3673" s="159"/>
    </row>
    <row r="3674" spans="1:4">
      <c r="A3674" s="161"/>
      <c r="B3674" s="157"/>
      <c r="C3674" s="158"/>
      <c r="D3674" s="159"/>
    </row>
    <row r="3675" spans="1:4">
      <c r="A3675" s="161"/>
      <c r="B3675" s="157"/>
      <c r="C3675" s="158"/>
      <c r="D3675" s="159"/>
    </row>
    <row r="3676" spans="1:4">
      <c r="A3676" s="161"/>
      <c r="B3676" s="157"/>
      <c r="C3676" s="158"/>
      <c r="D3676" s="159"/>
    </row>
    <row r="3677" spans="1:4">
      <c r="A3677" s="161"/>
      <c r="B3677" s="157"/>
      <c r="C3677" s="158"/>
      <c r="D3677" s="159"/>
    </row>
    <row r="3678" spans="1:4">
      <c r="A3678" s="161"/>
      <c r="B3678" s="157"/>
      <c r="C3678" s="158"/>
      <c r="D3678" s="159"/>
    </row>
    <row r="3679" spans="1:4">
      <c r="A3679" s="161"/>
      <c r="B3679" s="157"/>
      <c r="C3679" s="158"/>
      <c r="D3679" s="159"/>
    </row>
    <row r="3680" spans="1:4">
      <c r="A3680" s="161"/>
      <c r="B3680" s="157"/>
      <c r="C3680" s="158"/>
      <c r="D3680" s="159"/>
    </row>
    <row r="3681" spans="1:4">
      <c r="A3681" s="158"/>
      <c r="B3681" s="157"/>
      <c r="C3681" s="158"/>
      <c r="D3681" s="159"/>
    </row>
    <row r="3682" spans="1:4">
      <c r="A3682" s="160"/>
      <c r="B3682" s="157"/>
      <c r="C3682" s="158"/>
      <c r="D3682" s="159"/>
    </row>
    <row r="3683" spans="1:4">
      <c r="A3683" s="161"/>
      <c r="B3683" s="157"/>
      <c r="C3683" s="158"/>
      <c r="D3683" s="159"/>
    </row>
    <row r="3684" spans="1:4">
      <c r="A3684" s="161"/>
      <c r="B3684" s="157"/>
      <c r="C3684" s="158"/>
      <c r="D3684" s="159"/>
    </row>
    <row r="3685" spans="1:4">
      <c r="A3685" s="161"/>
      <c r="B3685" s="157"/>
      <c r="C3685" s="158"/>
      <c r="D3685" s="159"/>
    </row>
    <row r="3686" spans="1:4">
      <c r="A3686" s="161"/>
      <c r="B3686" s="157"/>
      <c r="C3686" s="158"/>
      <c r="D3686" s="159"/>
    </row>
    <row r="3687" spans="1:4">
      <c r="A3687" s="161"/>
      <c r="B3687" s="157"/>
      <c r="C3687" s="158"/>
      <c r="D3687" s="159"/>
    </row>
    <row r="3688" spans="1:4">
      <c r="A3688" s="161"/>
      <c r="B3688" s="157"/>
      <c r="C3688" s="158"/>
      <c r="D3688" s="159"/>
    </row>
    <row r="3689" spans="1:4">
      <c r="A3689" s="161"/>
      <c r="B3689" s="157"/>
      <c r="C3689" s="158"/>
      <c r="D3689" s="159"/>
    </row>
    <row r="3690" spans="1:4">
      <c r="A3690" s="161"/>
      <c r="B3690" s="157"/>
      <c r="C3690" s="158"/>
      <c r="D3690" s="159"/>
    </row>
    <row r="3691" spans="1:4">
      <c r="A3691" s="161"/>
      <c r="B3691" s="157"/>
      <c r="C3691" s="158"/>
      <c r="D3691" s="159"/>
    </row>
    <row r="3692" spans="1:4">
      <c r="A3692" s="161"/>
      <c r="B3692" s="157"/>
      <c r="C3692" s="158"/>
      <c r="D3692" s="159"/>
    </row>
    <row r="3693" spans="1:4">
      <c r="A3693" s="161"/>
      <c r="B3693" s="157"/>
      <c r="C3693" s="158"/>
      <c r="D3693" s="159"/>
    </row>
    <row r="3694" spans="1:4">
      <c r="A3694" s="161"/>
      <c r="B3694" s="157"/>
      <c r="C3694" s="158"/>
      <c r="D3694" s="159"/>
    </row>
    <row r="3695" spans="1:4">
      <c r="A3695" s="158"/>
      <c r="B3695" s="157"/>
      <c r="C3695" s="158"/>
      <c r="D3695" s="159"/>
    </row>
    <row r="3696" spans="1:4">
      <c r="A3696" s="160"/>
      <c r="B3696" s="157"/>
      <c r="C3696" s="158"/>
      <c r="D3696" s="159"/>
    </row>
    <row r="3697" spans="1:4">
      <c r="A3697" s="161"/>
      <c r="B3697" s="157"/>
      <c r="C3697" s="158"/>
      <c r="D3697" s="159"/>
    </row>
    <row r="3698" spans="1:4">
      <c r="A3698" s="161"/>
      <c r="B3698" s="157"/>
      <c r="C3698" s="158"/>
      <c r="D3698" s="159"/>
    </row>
    <row r="3699" spans="1:4">
      <c r="A3699" s="161"/>
      <c r="B3699" s="157"/>
      <c r="C3699" s="158"/>
      <c r="D3699" s="159"/>
    </row>
    <row r="3700" spans="1:4">
      <c r="A3700" s="161"/>
      <c r="B3700" s="157"/>
      <c r="C3700" s="158"/>
      <c r="D3700" s="159"/>
    </row>
    <row r="3701" spans="1:4">
      <c r="A3701" s="161"/>
      <c r="B3701" s="157"/>
      <c r="C3701" s="158"/>
      <c r="D3701" s="159"/>
    </row>
    <row r="3702" spans="1:4">
      <c r="A3702" s="161"/>
      <c r="B3702" s="157"/>
      <c r="C3702" s="158"/>
      <c r="D3702" s="159"/>
    </row>
    <row r="3703" spans="1:4">
      <c r="A3703" s="161"/>
      <c r="B3703" s="157"/>
      <c r="C3703" s="158"/>
      <c r="D3703" s="159"/>
    </row>
    <row r="3704" spans="1:4">
      <c r="A3704" s="161"/>
      <c r="B3704" s="157"/>
      <c r="C3704" s="158"/>
      <c r="D3704" s="159"/>
    </row>
    <row r="3705" spans="1:4">
      <c r="A3705" s="161"/>
      <c r="B3705" s="157"/>
      <c r="C3705" s="158"/>
      <c r="D3705" s="159"/>
    </row>
    <row r="3706" spans="1:4">
      <c r="A3706" s="161"/>
      <c r="B3706" s="157"/>
      <c r="C3706" s="158"/>
      <c r="D3706" s="159"/>
    </row>
    <row r="3707" spans="1:4">
      <c r="A3707" s="161"/>
      <c r="B3707" s="157"/>
      <c r="C3707" s="158"/>
      <c r="D3707" s="159"/>
    </row>
    <row r="3708" spans="1:4">
      <c r="A3708" s="161"/>
      <c r="B3708" s="157"/>
      <c r="C3708" s="158"/>
      <c r="D3708" s="159"/>
    </row>
    <row r="3709" spans="1:4">
      <c r="A3709" s="161"/>
      <c r="B3709" s="157"/>
      <c r="C3709" s="158"/>
      <c r="D3709" s="159"/>
    </row>
    <row r="3710" spans="1:4">
      <c r="A3710" s="161"/>
      <c r="B3710" s="157"/>
      <c r="C3710" s="158"/>
      <c r="D3710" s="159"/>
    </row>
    <row r="3711" spans="1:4">
      <c r="A3711" s="161"/>
      <c r="B3711" s="157"/>
      <c r="C3711" s="158"/>
      <c r="D3711" s="159"/>
    </row>
    <row r="3712" spans="1:4">
      <c r="A3712" s="158"/>
      <c r="B3712" s="157"/>
      <c r="C3712" s="158"/>
      <c r="D3712" s="159"/>
    </row>
    <row r="3713" spans="1:4">
      <c r="A3713" s="160"/>
      <c r="B3713" s="157"/>
      <c r="C3713" s="158"/>
      <c r="D3713" s="159"/>
    </row>
    <row r="3714" spans="1:4">
      <c r="A3714" s="161"/>
      <c r="B3714" s="157"/>
      <c r="C3714" s="158"/>
      <c r="D3714" s="159"/>
    </row>
    <row r="3715" spans="1:4">
      <c r="A3715" s="161"/>
      <c r="B3715" s="157"/>
      <c r="C3715" s="158"/>
      <c r="D3715" s="159"/>
    </row>
    <row r="3716" spans="1:4">
      <c r="A3716" s="161"/>
      <c r="B3716" s="157"/>
      <c r="C3716" s="158"/>
      <c r="D3716" s="159"/>
    </row>
    <row r="3717" spans="1:4">
      <c r="A3717" s="161"/>
      <c r="B3717" s="157"/>
      <c r="C3717" s="158"/>
      <c r="D3717" s="159"/>
    </row>
    <row r="3718" spans="1:4">
      <c r="A3718" s="161"/>
      <c r="B3718" s="157"/>
      <c r="C3718" s="158"/>
      <c r="D3718" s="159"/>
    </row>
    <row r="3719" spans="1:4">
      <c r="A3719" s="161"/>
      <c r="B3719" s="157"/>
      <c r="C3719" s="158"/>
      <c r="D3719" s="159"/>
    </row>
    <row r="3720" spans="1:4">
      <c r="A3720" s="161"/>
      <c r="B3720" s="157"/>
      <c r="C3720" s="158"/>
      <c r="D3720" s="159"/>
    </row>
    <row r="3721" spans="1:4">
      <c r="A3721" s="161"/>
      <c r="B3721" s="157"/>
      <c r="C3721" s="158"/>
      <c r="D3721" s="159"/>
    </row>
    <row r="3722" spans="1:4">
      <c r="A3722" s="161"/>
      <c r="B3722" s="157"/>
      <c r="C3722" s="158"/>
      <c r="D3722" s="159"/>
    </row>
    <row r="3723" spans="1:4">
      <c r="A3723" s="161"/>
      <c r="B3723" s="157"/>
      <c r="C3723" s="158"/>
      <c r="D3723" s="159"/>
    </row>
    <row r="3724" spans="1:4">
      <c r="A3724" s="161"/>
      <c r="B3724" s="157"/>
      <c r="C3724" s="158"/>
      <c r="D3724" s="159"/>
    </row>
    <row r="3725" spans="1:4">
      <c r="A3725" s="161"/>
      <c r="B3725" s="157"/>
      <c r="C3725" s="158"/>
      <c r="D3725" s="159"/>
    </row>
    <row r="3726" spans="1:4">
      <c r="A3726" s="161"/>
      <c r="B3726" s="157"/>
      <c r="C3726" s="158"/>
      <c r="D3726" s="159"/>
    </row>
    <row r="3727" spans="1:4">
      <c r="A3727" s="161"/>
      <c r="B3727" s="157"/>
      <c r="C3727" s="158"/>
      <c r="D3727" s="159"/>
    </row>
    <row r="3728" spans="1:4">
      <c r="A3728" s="161"/>
      <c r="B3728" s="157"/>
      <c r="C3728" s="158"/>
      <c r="D3728" s="159"/>
    </row>
    <row r="3729" spans="1:4">
      <c r="A3729" s="161"/>
      <c r="B3729" s="157"/>
      <c r="C3729" s="158"/>
      <c r="D3729" s="159"/>
    </row>
    <row r="3730" spans="1:4">
      <c r="A3730" s="161"/>
      <c r="B3730" s="157"/>
      <c r="C3730" s="158"/>
      <c r="D3730" s="159"/>
    </row>
    <row r="3731" spans="1:4">
      <c r="A3731" s="161"/>
      <c r="B3731" s="157"/>
      <c r="C3731" s="158"/>
      <c r="D3731" s="159"/>
    </row>
    <row r="3732" spans="1:4">
      <c r="A3732" s="161"/>
      <c r="B3732" s="157"/>
      <c r="C3732" s="158"/>
      <c r="D3732" s="159"/>
    </row>
    <row r="3733" spans="1:4">
      <c r="A3733" s="158"/>
      <c r="B3733" s="157"/>
      <c r="C3733" s="158"/>
      <c r="D3733" s="159"/>
    </row>
    <row r="3734" spans="1:4">
      <c r="A3734" s="160"/>
      <c r="B3734" s="157"/>
      <c r="C3734" s="158"/>
      <c r="D3734" s="159"/>
    </row>
    <row r="3735" spans="1:4">
      <c r="A3735" s="161"/>
      <c r="B3735" s="157"/>
      <c r="C3735" s="158"/>
      <c r="D3735" s="159"/>
    </row>
    <row r="3736" spans="1:4">
      <c r="A3736" s="161"/>
      <c r="B3736" s="157"/>
      <c r="C3736" s="158"/>
      <c r="D3736" s="159"/>
    </row>
    <row r="3737" spans="1:4">
      <c r="A3737" s="161"/>
      <c r="B3737" s="157"/>
      <c r="C3737" s="158"/>
      <c r="D3737" s="159"/>
    </row>
    <row r="3738" spans="1:4">
      <c r="A3738" s="161"/>
      <c r="B3738" s="157"/>
      <c r="C3738" s="158"/>
      <c r="D3738" s="159"/>
    </row>
    <row r="3739" spans="1:4">
      <c r="A3739" s="161"/>
      <c r="B3739" s="157"/>
      <c r="C3739" s="158"/>
      <c r="D3739" s="159"/>
    </row>
    <row r="3740" spans="1:4">
      <c r="A3740" s="161"/>
      <c r="B3740" s="157"/>
      <c r="C3740" s="158"/>
      <c r="D3740" s="159"/>
    </row>
    <row r="3741" spans="1:4">
      <c r="A3741" s="161"/>
      <c r="B3741" s="157"/>
      <c r="C3741" s="158"/>
      <c r="D3741" s="159"/>
    </row>
    <row r="3742" spans="1:4">
      <c r="A3742" s="161"/>
      <c r="B3742" s="157"/>
      <c r="C3742" s="158"/>
      <c r="D3742" s="159"/>
    </row>
    <row r="3743" spans="1:4">
      <c r="A3743" s="161"/>
      <c r="B3743" s="157"/>
      <c r="C3743" s="158"/>
      <c r="D3743" s="159"/>
    </row>
    <row r="3744" spans="1:4">
      <c r="A3744" s="161"/>
      <c r="B3744" s="157"/>
      <c r="C3744" s="158"/>
      <c r="D3744" s="159"/>
    </row>
    <row r="3745" spans="1:4">
      <c r="A3745" s="158"/>
      <c r="B3745" s="157"/>
      <c r="C3745" s="158"/>
      <c r="D3745" s="159"/>
    </row>
    <row r="3746" spans="1:4">
      <c r="A3746" s="160"/>
      <c r="B3746" s="157"/>
      <c r="C3746" s="158"/>
      <c r="D3746" s="159"/>
    </row>
    <row r="3747" spans="1:4">
      <c r="A3747" s="161"/>
      <c r="B3747" s="157"/>
      <c r="C3747" s="158"/>
      <c r="D3747" s="159"/>
    </row>
    <row r="3748" spans="1:4">
      <c r="A3748" s="158"/>
      <c r="B3748" s="157"/>
      <c r="C3748" s="158"/>
      <c r="D3748" s="159"/>
    </row>
    <row r="3749" spans="1:4">
      <c r="A3749" s="160"/>
      <c r="B3749" s="157"/>
      <c r="C3749" s="158"/>
      <c r="D3749" s="159"/>
    </row>
    <row r="3750" spans="1:4">
      <c r="A3750" s="161"/>
      <c r="B3750" s="157"/>
      <c r="C3750" s="158"/>
      <c r="D3750" s="159"/>
    </row>
    <row r="3751" spans="1:4">
      <c r="A3751" s="161"/>
      <c r="B3751" s="157"/>
      <c r="C3751" s="158"/>
      <c r="D3751" s="159"/>
    </row>
    <row r="3752" spans="1:4">
      <c r="A3752" s="161"/>
      <c r="B3752" s="157"/>
      <c r="C3752" s="158"/>
      <c r="D3752" s="159"/>
    </row>
    <row r="3753" spans="1:4">
      <c r="A3753" s="161"/>
      <c r="B3753" s="157"/>
      <c r="C3753" s="158"/>
      <c r="D3753" s="159"/>
    </row>
    <row r="3754" spans="1:4">
      <c r="A3754" s="161"/>
      <c r="B3754" s="157"/>
      <c r="C3754" s="158"/>
      <c r="D3754" s="159"/>
    </row>
    <row r="3755" spans="1:4">
      <c r="A3755" s="161"/>
      <c r="B3755" s="157"/>
      <c r="C3755" s="158"/>
      <c r="D3755" s="159"/>
    </row>
    <row r="3756" spans="1:4">
      <c r="A3756" s="161"/>
      <c r="B3756" s="157"/>
      <c r="C3756" s="158"/>
      <c r="D3756" s="159"/>
    </row>
    <row r="3757" spans="1:4">
      <c r="A3757" s="161"/>
      <c r="B3757" s="157"/>
      <c r="C3757" s="158"/>
      <c r="D3757" s="159"/>
    </row>
    <row r="3758" spans="1:4">
      <c r="A3758" s="161"/>
      <c r="B3758" s="157"/>
      <c r="C3758" s="158"/>
      <c r="D3758" s="159"/>
    </row>
    <row r="3759" spans="1:4">
      <c r="A3759" s="161"/>
      <c r="B3759" s="157"/>
      <c r="C3759" s="158"/>
      <c r="D3759" s="159"/>
    </row>
    <row r="3760" spans="1:4">
      <c r="A3760" s="161"/>
      <c r="B3760" s="157"/>
      <c r="C3760" s="158"/>
      <c r="D3760" s="159"/>
    </row>
    <row r="3761" spans="1:4">
      <c r="A3761" s="161"/>
      <c r="B3761" s="157"/>
      <c r="C3761" s="158"/>
      <c r="D3761" s="159"/>
    </row>
    <row r="3762" spans="1:4">
      <c r="A3762" s="161"/>
      <c r="B3762" s="157"/>
      <c r="C3762" s="158"/>
      <c r="D3762" s="159"/>
    </row>
    <row r="3763" spans="1:4">
      <c r="A3763" s="161"/>
      <c r="B3763" s="157"/>
      <c r="C3763" s="158"/>
      <c r="D3763" s="159"/>
    </row>
    <row r="3764" spans="1:4">
      <c r="A3764" s="158"/>
      <c r="B3764" s="157"/>
      <c r="C3764" s="158"/>
      <c r="D3764" s="159"/>
    </row>
    <row r="3765" spans="1:4">
      <c r="A3765" s="160"/>
      <c r="B3765" s="157"/>
      <c r="C3765" s="158"/>
      <c r="D3765" s="159"/>
    </row>
    <row r="3766" spans="1:4">
      <c r="A3766" s="161"/>
      <c r="B3766" s="157"/>
      <c r="C3766" s="158"/>
      <c r="D3766" s="159"/>
    </row>
    <row r="3767" spans="1:4">
      <c r="A3767" s="161"/>
      <c r="B3767" s="157"/>
      <c r="C3767" s="158"/>
      <c r="D3767" s="159"/>
    </row>
    <row r="3768" spans="1:4">
      <c r="A3768" s="161"/>
      <c r="B3768" s="157"/>
      <c r="C3768" s="158"/>
      <c r="D3768" s="159"/>
    </row>
    <row r="3769" spans="1:4">
      <c r="A3769" s="161"/>
      <c r="B3769" s="157"/>
      <c r="C3769" s="158"/>
      <c r="D3769" s="159"/>
    </row>
    <row r="3770" spans="1:4">
      <c r="A3770" s="161"/>
      <c r="B3770" s="157"/>
      <c r="C3770" s="158"/>
      <c r="D3770" s="159"/>
    </row>
    <row r="3771" spans="1:4">
      <c r="A3771" s="158"/>
      <c r="B3771" s="157"/>
      <c r="C3771" s="158"/>
      <c r="D3771" s="159"/>
    </row>
    <row r="3772" spans="1:4">
      <c r="A3772" s="160"/>
      <c r="B3772" s="157"/>
      <c r="C3772" s="158"/>
      <c r="D3772" s="159"/>
    </row>
    <row r="3773" spans="1:4">
      <c r="A3773" s="161"/>
      <c r="B3773" s="157"/>
      <c r="C3773" s="158"/>
      <c r="D3773" s="159"/>
    </row>
    <row r="3774" spans="1:4">
      <c r="A3774" s="161"/>
      <c r="B3774" s="157"/>
      <c r="C3774" s="158"/>
      <c r="D3774" s="159"/>
    </row>
    <row r="3775" spans="1:4">
      <c r="A3775" s="161"/>
      <c r="B3775" s="157"/>
      <c r="C3775" s="158"/>
      <c r="D3775" s="159"/>
    </row>
    <row r="3776" spans="1:4">
      <c r="A3776" s="161"/>
      <c r="B3776" s="157"/>
      <c r="C3776" s="158"/>
      <c r="D3776" s="159"/>
    </row>
    <row r="3777" spans="1:4">
      <c r="A3777" s="161"/>
      <c r="B3777" s="157"/>
      <c r="C3777" s="158"/>
      <c r="D3777" s="159"/>
    </row>
    <row r="3778" spans="1:4">
      <c r="A3778" s="161"/>
      <c r="B3778" s="157"/>
      <c r="C3778" s="158"/>
      <c r="D3778" s="159"/>
    </row>
    <row r="3779" spans="1:4">
      <c r="A3779" s="161"/>
      <c r="B3779" s="157"/>
      <c r="C3779" s="158"/>
      <c r="D3779" s="159"/>
    </row>
    <row r="3780" spans="1:4">
      <c r="A3780" s="161"/>
      <c r="B3780" s="157"/>
      <c r="C3780" s="158"/>
      <c r="D3780" s="159"/>
    </row>
    <row r="3781" spans="1:4">
      <c r="A3781" s="161"/>
      <c r="B3781" s="157"/>
      <c r="C3781" s="158"/>
      <c r="D3781" s="159"/>
    </row>
    <row r="3782" spans="1:4">
      <c r="A3782" s="161"/>
      <c r="B3782" s="157"/>
      <c r="C3782" s="158"/>
      <c r="D3782" s="159"/>
    </row>
    <row r="3783" spans="1:4">
      <c r="A3783" s="158"/>
      <c r="B3783" s="157"/>
      <c r="C3783" s="158"/>
      <c r="D3783" s="159"/>
    </row>
    <row r="3784" spans="1:4">
      <c r="A3784" s="160"/>
      <c r="B3784" s="157"/>
      <c r="C3784" s="158"/>
      <c r="D3784" s="159"/>
    </row>
    <row r="3785" spans="1:4">
      <c r="A3785" s="161"/>
      <c r="B3785" s="157"/>
      <c r="C3785" s="158"/>
      <c r="D3785" s="159"/>
    </row>
    <row r="3786" spans="1:4">
      <c r="A3786" s="161"/>
      <c r="B3786" s="157"/>
      <c r="C3786" s="158"/>
      <c r="D3786" s="159"/>
    </row>
    <row r="3787" spans="1:4">
      <c r="A3787" s="161"/>
      <c r="B3787" s="157"/>
      <c r="C3787" s="158"/>
      <c r="D3787" s="159"/>
    </row>
    <row r="3788" spans="1:4">
      <c r="A3788" s="161"/>
      <c r="B3788" s="157"/>
      <c r="C3788" s="158"/>
      <c r="D3788" s="159"/>
    </row>
    <row r="3789" spans="1:4">
      <c r="A3789" s="161"/>
      <c r="B3789" s="157"/>
      <c r="C3789" s="158"/>
      <c r="D3789" s="159"/>
    </row>
    <row r="3790" spans="1:4">
      <c r="A3790" s="161"/>
      <c r="B3790" s="157"/>
      <c r="C3790" s="158"/>
      <c r="D3790" s="159"/>
    </row>
    <row r="3791" spans="1:4">
      <c r="A3791" s="161"/>
      <c r="B3791" s="157"/>
      <c r="C3791" s="158"/>
      <c r="D3791" s="159"/>
    </row>
    <row r="3792" spans="1:4">
      <c r="A3792" s="161"/>
      <c r="B3792" s="157"/>
      <c r="C3792" s="158"/>
      <c r="D3792" s="159"/>
    </row>
    <row r="3793" spans="1:4">
      <c r="A3793" s="161"/>
      <c r="B3793" s="157"/>
      <c r="C3793" s="158"/>
      <c r="D3793" s="159"/>
    </row>
    <row r="3794" spans="1:4">
      <c r="A3794" s="158"/>
      <c r="B3794" s="157"/>
      <c r="C3794" s="158"/>
      <c r="D3794" s="159"/>
    </row>
    <row r="3795" spans="1:4">
      <c r="A3795" s="160"/>
      <c r="B3795" s="157"/>
      <c r="C3795" s="158"/>
      <c r="D3795" s="159"/>
    </row>
    <row r="3796" spans="1:4">
      <c r="A3796" s="161"/>
      <c r="B3796" s="157"/>
      <c r="C3796" s="158"/>
      <c r="D3796" s="159"/>
    </row>
    <row r="3797" spans="1:4">
      <c r="A3797" s="161"/>
      <c r="B3797" s="157"/>
      <c r="C3797" s="158"/>
      <c r="D3797" s="159"/>
    </row>
    <row r="3798" spans="1:4">
      <c r="A3798" s="161"/>
      <c r="B3798" s="157"/>
      <c r="C3798" s="158"/>
      <c r="D3798" s="159"/>
    </row>
    <row r="3799" spans="1:4">
      <c r="A3799" s="161"/>
      <c r="B3799" s="157"/>
      <c r="C3799" s="158"/>
      <c r="D3799" s="159"/>
    </row>
    <row r="3800" spans="1:4">
      <c r="A3800" s="161"/>
      <c r="B3800" s="157"/>
      <c r="C3800" s="158"/>
      <c r="D3800" s="159"/>
    </row>
    <row r="3801" spans="1:4">
      <c r="A3801" s="158"/>
      <c r="B3801" s="157"/>
      <c r="C3801" s="158"/>
      <c r="D3801" s="159"/>
    </row>
    <row r="3802" spans="1:4">
      <c r="A3802" s="160"/>
      <c r="B3802" s="157"/>
      <c r="C3802" s="158"/>
      <c r="D3802" s="159"/>
    </row>
    <row r="3803" spans="1:4">
      <c r="A3803" s="161"/>
      <c r="B3803" s="157"/>
      <c r="C3803" s="158"/>
      <c r="D3803" s="159"/>
    </row>
    <row r="3804" spans="1:4">
      <c r="A3804" s="161"/>
      <c r="B3804" s="157"/>
      <c r="C3804" s="158"/>
      <c r="D3804" s="159"/>
    </row>
    <row r="3805" spans="1:4">
      <c r="A3805" s="161"/>
      <c r="B3805" s="157"/>
      <c r="C3805" s="158"/>
      <c r="D3805" s="159"/>
    </row>
    <row r="3806" spans="1:4">
      <c r="A3806" s="161"/>
      <c r="B3806" s="157"/>
      <c r="C3806" s="158"/>
      <c r="D3806" s="159"/>
    </row>
    <row r="3807" spans="1:4">
      <c r="A3807" s="161"/>
      <c r="B3807" s="157"/>
      <c r="C3807" s="158"/>
      <c r="D3807" s="159"/>
    </row>
    <row r="3808" spans="1:4">
      <c r="A3808" s="158"/>
      <c r="B3808" s="157"/>
      <c r="C3808" s="158"/>
      <c r="D3808" s="159"/>
    </row>
    <row r="3809" spans="1:4">
      <c r="A3809" s="160"/>
      <c r="B3809" s="157"/>
      <c r="C3809" s="158"/>
      <c r="D3809" s="159"/>
    </row>
    <row r="3810" spans="1:4">
      <c r="A3810" s="161"/>
      <c r="B3810" s="157"/>
      <c r="C3810" s="158"/>
      <c r="D3810" s="159"/>
    </row>
    <row r="3811" spans="1:4">
      <c r="A3811" s="161"/>
      <c r="B3811" s="157"/>
      <c r="C3811" s="158"/>
      <c r="D3811" s="159"/>
    </row>
    <row r="3812" spans="1:4">
      <c r="A3812" s="161"/>
      <c r="B3812" s="157"/>
      <c r="C3812" s="158"/>
      <c r="D3812" s="159"/>
    </row>
    <row r="3813" spans="1:4">
      <c r="A3813" s="161"/>
      <c r="B3813" s="157"/>
      <c r="C3813" s="158"/>
      <c r="D3813" s="159"/>
    </row>
    <row r="3814" spans="1:4">
      <c r="A3814" s="158"/>
      <c r="B3814" s="157"/>
      <c r="C3814" s="158"/>
      <c r="D3814" s="159"/>
    </row>
    <row r="3815" spans="1:4">
      <c r="A3815" s="160"/>
      <c r="B3815" s="157"/>
      <c r="C3815" s="158"/>
      <c r="D3815" s="159"/>
    </row>
    <row r="3816" spans="1:4">
      <c r="A3816" s="161"/>
      <c r="B3816" s="157"/>
      <c r="C3816" s="158"/>
      <c r="D3816" s="159"/>
    </row>
    <row r="3817" spans="1:4">
      <c r="A3817" s="161"/>
      <c r="B3817" s="157"/>
      <c r="C3817" s="158"/>
      <c r="D3817" s="159"/>
    </row>
    <row r="3818" spans="1:4">
      <c r="A3818" s="161"/>
      <c r="B3818" s="157"/>
      <c r="C3818" s="158"/>
      <c r="D3818" s="159"/>
    </row>
    <row r="3819" spans="1:4">
      <c r="A3819" s="161"/>
      <c r="B3819" s="157"/>
      <c r="C3819" s="158"/>
      <c r="D3819" s="159"/>
    </row>
    <row r="3820" spans="1:4">
      <c r="A3820" s="161"/>
      <c r="B3820" s="157"/>
      <c r="C3820" s="158"/>
      <c r="D3820" s="159"/>
    </row>
    <row r="3821" spans="1:4">
      <c r="A3821" s="161"/>
      <c r="B3821" s="157"/>
      <c r="C3821" s="158"/>
      <c r="D3821" s="159"/>
    </row>
    <row r="3822" spans="1:4">
      <c r="A3822" s="161"/>
      <c r="B3822" s="157"/>
      <c r="C3822" s="158"/>
      <c r="D3822" s="159"/>
    </row>
    <row r="3823" spans="1:4">
      <c r="A3823" s="161"/>
      <c r="B3823" s="157"/>
      <c r="C3823" s="158"/>
      <c r="D3823" s="159"/>
    </row>
    <row r="3824" spans="1:4">
      <c r="A3824" s="161"/>
      <c r="B3824" s="157"/>
      <c r="C3824" s="158"/>
      <c r="D3824" s="159"/>
    </row>
    <row r="3825" spans="1:4">
      <c r="A3825" s="161"/>
      <c r="B3825" s="157"/>
      <c r="C3825" s="158"/>
      <c r="D3825" s="159"/>
    </row>
    <row r="3826" spans="1:4">
      <c r="A3826" s="161"/>
      <c r="B3826" s="157"/>
      <c r="C3826" s="158"/>
      <c r="D3826" s="159"/>
    </row>
    <row r="3827" spans="1:4">
      <c r="A3827" s="161"/>
      <c r="B3827" s="157"/>
      <c r="C3827" s="158"/>
      <c r="D3827" s="159"/>
    </row>
    <row r="3828" spans="1:4">
      <c r="A3828" s="161"/>
      <c r="B3828" s="157"/>
      <c r="C3828" s="158"/>
      <c r="D3828" s="159"/>
    </row>
    <row r="3829" spans="1:4">
      <c r="A3829" s="161"/>
      <c r="B3829" s="157"/>
      <c r="C3829" s="158"/>
      <c r="D3829" s="159"/>
    </row>
    <row r="3830" spans="1:4">
      <c r="A3830" s="158"/>
      <c r="B3830" s="157"/>
      <c r="C3830" s="158"/>
      <c r="D3830" s="159"/>
    </row>
    <row r="3831" spans="1:4">
      <c r="A3831" s="160"/>
      <c r="B3831" s="157"/>
      <c r="C3831" s="158"/>
      <c r="D3831" s="159"/>
    </row>
    <row r="3832" spans="1:4">
      <c r="A3832" s="161"/>
      <c r="B3832" s="157"/>
      <c r="C3832" s="158"/>
      <c r="D3832" s="159"/>
    </row>
    <row r="3833" spans="1:4">
      <c r="A3833" s="161"/>
      <c r="B3833" s="157"/>
      <c r="C3833" s="158"/>
      <c r="D3833" s="159"/>
    </row>
    <row r="3834" spans="1:4">
      <c r="A3834" s="161"/>
      <c r="B3834" s="157"/>
      <c r="C3834" s="158"/>
      <c r="D3834" s="159"/>
    </row>
    <row r="3835" spans="1:4">
      <c r="A3835" s="161"/>
      <c r="B3835" s="157"/>
      <c r="C3835" s="158"/>
      <c r="D3835" s="159"/>
    </row>
    <row r="3836" spans="1:4">
      <c r="A3836" s="158"/>
      <c r="B3836" s="157"/>
      <c r="C3836" s="158"/>
      <c r="D3836" s="159"/>
    </row>
    <row r="3837" spans="1:4">
      <c r="A3837" s="160"/>
      <c r="B3837" s="157"/>
      <c r="C3837" s="158"/>
      <c r="D3837" s="159"/>
    </row>
    <row r="3838" spans="1:4">
      <c r="A3838" s="161"/>
      <c r="B3838" s="157"/>
      <c r="C3838" s="158"/>
      <c r="D3838" s="159"/>
    </row>
    <row r="3839" spans="1:4">
      <c r="A3839" s="161"/>
      <c r="B3839" s="157"/>
      <c r="C3839" s="158"/>
      <c r="D3839" s="159"/>
    </row>
    <row r="3840" spans="1:4">
      <c r="A3840" s="161"/>
      <c r="B3840" s="157"/>
      <c r="C3840" s="158"/>
      <c r="D3840" s="159"/>
    </row>
    <row r="3841" spans="1:4">
      <c r="A3841" s="161"/>
      <c r="B3841" s="157"/>
      <c r="C3841" s="158"/>
      <c r="D3841" s="159"/>
    </row>
    <row r="3842" spans="1:4">
      <c r="A3842" s="161"/>
      <c r="B3842" s="157"/>
      <c r="C3842" s="158"/>
      <c r="D3842" s="159"/>
    </row>
    <row r="3843" spans="1:4">
      <c r="A3843" s="161"/>
      <c r="B3843" s="157"/>
      <c r="C3843" s="158"/>
      <c r="D3843" s="159"/>
    </row>
    <row r="3844" spans="1:4">
      <c r="A3844" s="161"/>
      <c r="B3844" s="157"/>
      <c r="C3844" s="158"/>
      <c r="D3844" s="159"/>
    </row>
    <row r="3845" spans="1:4">
      <c r="A3845" s="161"/>
      <c r="B3845" s="157"/>
      <c r="C3845" s="158"/>
      <c r="D3845" s="159"/>
    </row>
    <row r="3846" spans="1:4">
      <c r="A3846" s="161"/>
      <c r="B3846" s="157"/>
      <c r="C3846" s="158"/>
      <c r="D3846" s="159"/>
    </row>
    <row r="3847" spans="1:4">
      <c r="A3847" s="158"/>
      <c r="B3847" s="157"/>
      <c r="C3847" s="158"/>
      <c r="D3847" s="159"/>
    </row>
    <row r="3848" spans="1:4">
      <c r="A3848" s="156"/>
      <c r="B3848" s="157"/>
      <c r="C3848" s="158"/>
      <c r="D3848" s="159"/>
    </row>
    <row r="3849" spans="1:4">
      <c r="A3849" s="160"/>
      <c r="B3849" s="157"/>
      <c r="C3849" s="158"/>
      <c r="D3849" s="159"/>
    </row>
    <row r="3850" spans="1:4">
      <c r="A3850" s="161"/>
      <c r="B3850" s="157"/>
      <c r="C3850" s="158"/>
      <c r="D3850" s="159"/>
    </row>
    <row r="3851" spans="1:4">
      <c r="A3851" s="161"/>
      <c r="B3851" s="157"/>
      <c r="C3851" s="158"/>
      <c r="D3851" s="159"/>
    </row>
    <row r="3852" spans="1:4">
      <c r="A3852" s="161"/>
      <c r="B3852" s="157"/>
      <c r="C3852" s="158"/>
      <c r="D3852" s="159"/>
    </row>
    <row r="3853" spans="1:4">
      <c r="A3853" s="161"/>
      <c r="B3853" s="157"/>
      <c r="C3853" s="158"/>
      <c r="D3853" s="159"/>
    </row>
    <row r="3854" spans="1:4">
      <c r="A3854" s="161"/>
      <c r="B3854" s="157"/>
      <c r="C3854" s="158"/>
      <c r="D3854" s="159"/>
    </row>
    <row r="3855" spans="1:4">
      <c r="A3855" s="161"/>
      <c r="B3855" s="157"/>
      <c r="C3855" s="158"/>
      <c r="D3855" s="159"/>
    </row>
    <row r="3856" spans="1:4">
      <c r="A3856" s="161"/>
      <c r="B3856" s="157"/>
      <c r="C3856" s="158"/>
      <c r="D3856" s="159"/>
    </row>
    <row r="3857" spans="1:4">
      <c r="A3857" s="161"/>
      <c r="B3857" s="157"/>
      <c r="C3857" s="158"/>
      <c r="D3857" s="159"/>
    </row>
    <row r="3858" spans="1:4">
      <c r="A3858" s="161"/>
      <c r="B3858" s="157"/>
      <c r="C3858" s="158"/>
      <c r="D3858" s="159"/>
    </row>
    <row r="3859" spans="1:4">
      <c r="A3859" s="161"/>
      <c r="B3859" s="157"/>
      <c r="C3859" s="158"/>
      <c r="D3859" s="159"/>
    </row>
    <row r="3860" spans="1:4">
      <c r="A3860" s="161"/>
      <c r="B3860" s="157"/>
      <c r="C3860" s="158"/>
      <c r="D3860" s="159"/>
    </row>
    <row r="3861" spans="1:4">
      <c r="A3861" s="161"/>
      <c r="B3861" s="157"/>
      <c r="C3861" s="158"/>
      <c r="D3861" s="159"/>
    </row>
    <row r="3862" spans="1:4">
      <c r="A3862" s="161"/>
      <c r="B3862" s="157"/>
      <c r="C3862" s="158"/>
      <c r="D3862" s="159"/>
    </row>
    <row r="3863" spans="1:4">
      <c r="A3863" s="158"/>
      <c r="B3863" s="157"/>
      <c r="C3863" s="158"/>
      <c r="D3863" s="159"/>
    </row>
    <row r="3864" spans="1:4">
      <c r="A3864" s="160"/>
      <c r="B3864" s="157"/>
      <c r="C3864" s="158"/>
      <c r="D3864" s="159"/>
    </row>
    <row r="3865" spans="1:4">
      <c r="A3865" s="161"/>
      <c r="B3865" s="157"/>
      <c r="C3865" s="158"/>
      <c r="D3865" s="159"/>
    </row>
    <row r="3866" spans="1:4">
      <c r="A3866" s="161"/>
      <c r="B3866" s="157"/>
      <c r="C3866" s="158"/>
      <c r="D3866" s="159"/>
    </row>
    <row r="3867" spans="1:4">
      <c r="A3867" s="161"/>
      <c r="B3867" s="157"/>
      <c r="C3867" s="158"/>
      <c r="D3867" s="159"/>
    </row>
    <row r="3868" spans="1:4">
      <c r="A3868" s="161"/>
      <c r="B3868" s="157"/>
      <c r="C3868" s="158"/>
      <c r="D3868" s="159"/>
    </row>
    <row r="3869" spans="1:4">
      <c r="A3869" s="158"/>
      <c r="B3869" s="157"/>
      <c r="C3869" s="158"/>
      <c r="D3869" s="159"/>
    </row>
    <row r="3870" spans="1:4">
      <c r="A3870" s="160"/>
      <c r="B3870" s="157"/>
      <c r="C3870" s="158"/>
      <c r="D3870" s="159"/>
    </row>
    <row r="3871" spans="1:4">
      <c r="A3871" s="161"/>
      <c r="B3871" s="157"/>
      <c r="C3871" s="158"/>
      <c r="D3871" s="159"/>
    </row>
    <row r="3872" spans="1:4">
      <c r="A3872" s="161"/>
      <c r="B3872" s="157"/>
      <c r="C3872" s="158"/>
      <c r="D3872" s="159"/>
    </row>
    <row r="3873" spans="1:4">
      <c r="A3873" s="161"/>
      <c r="B3873" s="157"/>
      <c r="C3873" s="158"/>
      <c r="D3873" s="159"/>
    </row>
    <row r="3874" spans="1:4">
      <c r="A3874" s="161"/>
      <c r="B3874" s="157"/>
      <c r="C3874" s="158"/>
      <c r="D3874" s="159"/>
    </row>
    <row r="3875" spans="1:4">
      <c r="A3875" s="161"/>
      <c r="B3875" s="157"/>
      <c r="C3875" s="158"/>
      <c r="D3875" s="159"/>
    </row>
    <row r="3876" spans="1:4">
      <c r="A3876" s="161"/>
      <c r="B3876" s="157"/>
      <c r="C3876" s="158"/>
      <c r="D3876" s="159"/>
    </row>
    <row r="3877" spans="1:4">
      <c r="A3877" s="161"/>
      <c r="B3877" s="157"/>
      <c r="C3877" s="158"/>
      <c r="D3877" s="159"/>
    </row>
    <row r="3878" spans="1:4">
      <c r="A3878" s="161"/>
      <c r="B3878" s="157"/>
      <c r="C3878" s="158"/>
      <c r="D3878" s="159"/>
    </row>
    <row r="3879" spans="1:4">
      <c r="A3879" s="161"/>
      <c r="B3879" s="157"/>
      <c r="C3879" s="158"/>
      <c r="D3879" s="159"/>
    </row>
    <row r="3880" spans="1:4">
      <c r="A3880" s="161"/>
      <c r="B3880" s="157"/>
      <c r="C3880" s="158"/>
      <c r="D3880" s="159"/>
    </row>
    <row r="3881" spans="1:4">
      <c r="A3881" s="161"/>
      <c r="B3881" s="157"/>
      <c r="C3881" s="158"/>
      <c r="D3881" s="159"/>
    </row>
    <row r="3882" spans="1:4">
      <c r="A3882" s="161"/>
      <c r="B3882" s="157"/>
      <c r="C3882" s="158"/>
      <c r="D3882" s="159"/>
    </row>
    <row r="3883" spans="1:4">
      <c r="A3883" s="161"/>
      <c r="B3883" s="157"/>
      <c r="C3883" s="158"/>
      <c r="D3883" s="159"/>
    </row>
    <row r="3884" spans="1:4">
      <c r="A3884" s="161"/>
      <c r="B3884" s="157"/>
      <c r="C3884" s="158"/>
      <c r="D3884" s="159"/>
    </row>
    <row r="3885" spans="1:4">
      <c r="A3885" s="161"/>
      <c r="B3885" s="157"/>
      <c r="C3885" s="158"/>
      <c r="D3885" s="159"/>
    </row>
    <row r="3886" spans="1:4">
      <c r="A3886" s="161"/>
      <c r="B3886" s="157"/>
      <c r="C3886" s="158"/>
      <c r="D3886" s="159"/>
    </row>
    <row r="3887" spans="1:4">
      <c r="A3887" s="161"/>
      <c r="B3887" s="157"/>
      <c r="C3887" s="158"/>
      <c r="D3887" s="159"/>
    </row>
    <row r="3888" spans="1:4">
      <c r="A3888" s="161"/>
      <c r="B3888" s="157"/>
      <c r="C3888" s="158"/>
      <c r="D3888" s="159"/>
    </row>
    <row r="3889" spans="1:4">
      <c r="A3889" s="161"/>
      <c r="B3889" s="157"/>
      <c r="C3889" s="158"/>
      <c r="D3889" s="159"/>
    </row>
    <row r="3890" spans="1:4">
      <c r="A3890" s="161"/>
      <c r="B3890" s="157"/>
      <c r="C3890" s="158"/>
      <c r="D3890" s="159"/>
    </row>
    <row r="3891" spans="1:4">
      <c r="A3891" s="161"/>
      <c r="B3891" s="157"/>
      <c r="C3891" s="158"/>
      <c r="D3891" s="159"/>
    </row>
    <row r="3892" spans="1:4">
      <c r="A3892" s="161"/>
      <c r="B3892" s="157"/>
      <c r="C3892" s="158"/>
      <c r="D3892" s="159"/>
    </row>
    <row r="3893" spans="1:4">
      <c r="A3893" s="161"/>
      <c r="B3893" s="157"/>
      <c r="C3893" s="158"/>
      <c r="D3893" s="159"/>
    </row>
    <row r="3894" spans="1:4">
      <c r="A3894" s="161"/>
      <c r="B3894" s="157"/>
      <c r="C3894" s="158"/>
      <c r="D3894" s="159"/>
    </row>
    <row r="3895" spans="1:4">
      <c r="A3895" s="161"/>
      <c r="B3895" s="157"/>
      <c r="C3895" s="158"/>
      <c r="D3895" s="159"/>
    </row>
    <row r="3896" spans="1:4">
      <c r="A3896" s="158"/>
      <c r="B3896" s="157"/>
      <c r="C3896" s="158"/>
      <c r="D3896" s="159"/>
    </row>
    <row r="3897" spans="1:4">
      <c r="A3897" s="160"/>
      <c r="B3897" s="157"/>
      <c r="C3897" s="158"/>
      <c r="D3897" s="159"/>
    </row>
    <row r="3898" spans="1:4">
      <c r="A3898" s="161"/>
      <c r="B3898" s="157"/>
      <c r="C3898" s="158"/>
      <c r="D3898" s="159"/>
    </row>
    <row r="3899" spans="1:4">
      <c r="A3899" s="161"/>
      <c r="B3899" s="157"/>
      <c r="C3899" s="158"/>
      <c r="D3899" s="159"/>
    </row>
    <row r="3900" spans="1:4">
      <c r="A3900" s="161"/>
      <c r="B3900" s="157"/>
      <c r="C3900" s="158"/>
      <c r="D3900" s="159"/>
    </row>
    <row r="3901" spans="1:4">
      <c r="A3901" s="161"/>
      <c r="B3901" s="157"/>
      <c r="C3901" s="158"/>
      <c r="D3901" s="159"/>
    </row>
    <row r="3902" spans="1:4">
      <c r="A3902" s="161"/>
      <c r="B3902" s="157"/>
      <c r="C3902" s="158"/>
      <c r="D3902" s="159"/>
    </row>
    <row r="3903" spans="1:4">
      <c r="A3903" s="161"/>
      <c r="B3903" s="157"/>
      <c r="C3903" s="158"/>
      <c r="D3903" s="159"/>
    </row>
    <row r="3904" spans="1:4">
      <c r="A3904" s="161"/>
      <c r="B3904" s="157"/>
      <c r="C3904" s="158"/>
      <c r="D3904" s="159"/>
    </row>
    <row r="3905" spans="1:4">
      <c r="A3905" s="161"/>
      <c r="B3905" s="157"/>
      <c r="C3905" s="158"/>
      <c r="D3905" s="159"/>
    </row>
    <row r="3906" spans="1:4">
      <c r="A3906" s="161"/>
      <c r="B3906" s="157"/>
      <c r="C3906" s="158"/>
      <c r="D3906" s="159"/>
    </row>
    <row r="3907" spans="1:4">
      <c r="A3907" s="161"/>
      <c r="B3907" s="157"/>
      <c r="C3907" s="158"/>
      <c r="D3907" s="159"/>
    </row>
    <row r="3908" spans="1:4">
      <c r="A3908" s="158"/>
      <c r="B3908" s="157"/>
      <c r="C3908" s="158"/>
      <c r="D3908" s="159"/>
    </row>
    <row r="3909" spans="1:4">
      <c r="A3909" s="160"/>
      <c r="B3909" s="157"/>
      <c r="C3909" s="158"/>
      <c r="D3909" s="159"/>
    </row>
    <row r="3910" spans="1:4">
      <c r="A3910" s="161"/>
      <c r="B3910" s="157"/>
      <c r="C3910" s="158"/>
      <c r="D3910" s="159"/>
    </row>
    <row r="3911" spans="1:4">
      <c r="A3911" s="158"/>
      <c r="B3911" s="157"/>
      <c r="C3911" s="158"/>
      <c r="D3911" s="159"/>
    </row>
    <row r="3912" spans="1:4">
      <c r="A3912" s="160"/>
      <c r="B3912" s="157"/>
      <c r="C3912" s="158"/>
      <c r="D3912" s="159"/>
    </row>
    <row r="3913" spans="1:4">
      <c r="A3913" s="161"/>
      <c r="B3913" s="157"/>
      <c r="C3913" s="158"/>
      <c r="D3913" s="159"/>
    </row>
    <row r="3914" spans="1:4">
      <c r="A3914" s="161"/>
      <c r="B3914" s="157"/>
      <c r="C3914" s="158"/>
      <c r="D3914" s="159"/>
    </row>
    <row r="3915" spans="1:4">
      <c r="A3915" s="161"/>
      <c r="B3915" s="157"/>
      <c r="C3915" s="158"/>
      <c r="D3915" s="159"/>
    </row>
    <row r="3916" spans="1:4">
      <c r="A3916" s="161"/>
      <c r="B3916" s="157"/>
      <c r="C3916" s="158"/>
      <c r="D3916" s="159"/>
    </row>
    <row r="3917" spans="1:4">
      <c r="A3917" s="161"/>
      <c r="B3917" s="157"/>
      <c r="C3917" s="158"/>
      <c r="D3917" s="159"/>
    </row>
    <row r="3918" spans="1:4">
      <c r="A3918" s="161"/>
      <c r="B3918" s="157"/>
      <c r="C3918" s="158"/>
      <c r="D3918" s="159"/>
    </row>
    <row r="3919" spans="1:4">
      <c r="A3919" s="161"/>
      <c r="B3919" s="157"/>
      <c r="C3919" s="158"/>
      <c r="D3919" s="159"/>
    </row>
    <row r="3920" spans="1:4">
      <c r="A3920" s="161"/>
      <c r="B3920" s="157"/>
      <c r="C3920" s="158"/>
      <c r="D3920" s="159"/>
    </row>
    <row r="3921" spans="1:4">
      <c r="A3921" s="158"/>
      <c r="B3921" s="157"/>
      <c r="C3921" s="158"/>
      <c r="D3921" s="159"/>
    </row>
    <row r="3922" spans="1:4">
      <c r="A3922" s="160"/>
      <c r="B3922" s="157"/>
      <c r="C3922" s="158"/>
      <c r="D3922" s="159"/>
    </row>
    <row r="3923" spans="1:4">
      <c r="A3923" s="161"/>
      <c r="B3923" s="157"/>
      <c r="C3923" s="158"/>
      <c r="D3923" s="159"/>
    </row>
    <row r="3924" spans="1:4">
      <c r="A3924" s="158"/>
      <c r="B3924" s="157"/>
      <c r="C3924" s="158"/>
      <c r="D3924" s="159"/>
    </row>
    <row r="3925" spans="1:4">
      <c r="A3925" s="160"/>
      <c r="B3925" s="157"/>
      <c r="C3925" s="158"/>
      <c r="D3925" s="159"/>
    </row>
    <row r="3926" spans="1:4">
      <c r="A3926" s="158"/>
      <c r="B3926" s="157"/>
      <c r="C3926" s="158"/>
      <c r="D3926" s="159"/>
    </row>
    <row r="3927" spans="1:4">
      <c r="A3927" s="160"/>
      <c r="B3927" s="157"/>
      <c r="C3927" s="158"/>
      <c r="D3927" s="159"/>
    </row>
    <row r="3928" spans="1:4">
      <c r="A3928" s="158"/>
      <c r="B3928" s="157"/>
      <c r="C3928" s="158"/>
      <c r="D3928" s="159"/>
    </row>
    <row r="3929" spans="1:4">
      <c r="A3929" s="156"/>
      <c r="B3929" s="157"/>
      <c r="C3929" s="158"/>
      <c r="D3929" s="159"/>
    </row>
    <row r="3930" spans="1:4">
      <c r="A3930" s="160"/>
      <c r="B3930" s="157"/>
      <c r="C3930" s="158"/>
      <c r="D3930" s="159"/>
    </row>
    <row r="3931" spans="1:4">
      <c r="A3931" s="158"/>
      <c r="B3931" s="157"/>
      <c r="C3931" s="158"/>
      <c r="D3931" s="159"/>
    </row>
    <row r="3932" spans="1:4">
      <c r="A3932" s="160"/>
      <c r="B3932" s="157"/>
      <c r="C3932" s="158"/>
      <c r="D3932" s="159"/>
    </row>
    <row r="3933" spans="1:4">
      <c r="A3933" s="161"/>
      <c r="B3933" s="157"/>
      <c r="C3933" s="158"/>
      <c r="D3933" s="159"/>
    </row>
    <row r="3934" spans="1:4">
      <c r="A3934" s="158"/>
      <c r="B3934" s="157"/>
      <c r="C3934" s="158"/>
      <c r="D3934" s="159"/>
    </row>
    <row r="3935" spans="1:4">
      <c r="A3935" s="156"/>
      <c r="B3935" s="157"/>
      <c r="C3935" s="158"/>
      <c r="D3935" s="159"/>
    </row>
    <row r="3936" spans="1:4">
      <c r="A3936" s="160"/>
      <c r="B3936" s="157"/>
      <c r="C3936" s="158"/>
      <c r="D3936" s="159"/>
    </row>
    <row r="3937" spans="1:4">
      <c r="A3937" s="161"/>
      <c r="B3937" s="157"/>
      <c r="C3937" s="158"/>
      <c r="D3937" s="159"/>
    </row>
    <row r="3938" spans="1:4">
      <c r="A3938" s="161"/>
      <c r="B3938" s="157"/>
      <c r="C3938" s="158"/>
      <c r="D3938" s="159"/>
    </row>
    <row r="3939" spans="1:4">
      <c r="A3939" s="161"/>
      <c r="B3939" s="157"/>
      <c r="C3939" s="158"/>
      <c r="D3939" s="159"/>
    </row>
    <row r="3940" spans="1:4">
      <c r="A3940" s="161"/>
      <c r="B3940" s="157"/>
      <c r="C3940" s="158"/>
      <c r="D3940" s="159"/>
    </row>
    <row r="3941" spans="1:4">
      <c r="A3941" s="161"/>
      <c r="B3941" s="157"/>
      <c r="C3941" s="158"/>
      <c r="D3941" s="159"/>
    </row>
    <row r="3942" spans="1:4">
      <c r="A3942" s="161"/>
      <c r="B3942" s="157"/>
      <c r="C3942" s="158"/>
      <c r="D3942" s="159"/>
    </row>
    <row r="3943" spans="1:4">
      <c r="A3943" s="161"/>
      <c r="B3943" s="157"/>
      <c r="C3943" s="158"/>
      <c r="D3943" s="159"/>
    </row>
    <row r="3944" spans="1:4">
      <c r="A3944" s="161"/>
      <c r="B3944" s="157"/>
      <c r="C3944" s="158"/>
      <c r="D3944" s="159"/>
    </row>
    <row r="3945" spans="1:4">
      <c r="A3945" s="161"/>
      <c r="B3945" s="157"/>
      <c r="C3945" s="158"/>
      <c r="D3945" s="159"/>
    </row>
    <row r="3946" spans="1:4">
      <c r="A3946" s="158"/>
      <c r="B3946" s="157"/>
      <c r="C3946" s="158"/>
      <c r="D3946" s="159"/>
    </row>
    <row r="3947" spans="1:4">
      <c r="A3947" s="156"/>
      <c r="B3947" s="157"/>
      <c r="C3947" s="158"/>
      <c r="D3947" s="159"/>
    </row>
    <row r="3948" spans="1:4">
      <c r="A3948" s="160"/>
      <c r="B3948" s="157"/>
      <c r="C3948" s="158"/>
      <c r="D3948" s="159"/>
    </row>
    <row r="3949" spans="1:4">
      <c r="A3949" s="161"/>
      <c r="B3949" s="157"/>
      <c r="C3949" s="158"/>
      <c r="D3949" s="159"/>
    </row>
    <row r="3950" spans="1:4">
      <c r="A3950" s="161"/>
      <c r="B3950" s="157"/>
      <c r="C3950" s="158"/>
      <c r="D3950" s="159"/>
    </row>
    <row r="3951" spans="1:4">
      <c r="A3951" s="161"/>
      <c r="B3951" s="157"/>
      <c r="C3951" s="158"/>
      <c r="D3951" s="159"/>
    </row>
    <row r="3952" spans="1:4">
      <c r="A3952" s="158"/>
      <c r="B3952" s="157"/>
      <c r="C3952" s="158"/>
      <c r="D3952" s="159"/>
    </row>
    <row r="3953" spans="1:4">
      <c r="A3953" s="156"/>
      <c r="B3953" s="157"/>
      <c r="C3953" s="158"/>
      <c r="D3953" s="159"/>
    </row>
    <row r="3954" spans="1:4">
      <c r="A3954" s="156"/>
      <c r="B3954" s="157"/>
      <c r="C3954" s="158"/>
      <c r="D3954" s="159"/>
    </row>
    <row r="3955" spans="1:4">
      <c r="A3955" s="160"/>
      <c r="B3955" s="157"/>
      <c r="C3955" s="158"/>
      <c r="D3955" s="159"/>
    </row>
    <row r="3956" spans="1:4">
      <c r="A3956" s="161"/>
      <c r="B3956" s="157"/>
      <c r="C3956" s="158"/>
      <c r="D3956" s="159"/>
    </row>
    <row r="3957" spans="1:4">
      <c r="A3957" s="161"/>
      <c r="B3957" s="157"/>
      <c r="C3957" s="158"/>
      <c r="D3957" s="159"/>
    </row>
    <row r="3958" spans="1:4">
      <c r="A3958" s="161"/>
      <c r="B3958" s="157"/>
      <c r="C3958" s="158"/>
      <c r="D3958" s="159"/>
    </row>
    <row r="3959" spans="1:4">
      <c r="A3959" s="161"/>
      <c r="B3959" s="157"/>
      <c r="C3959" s="158"/>
      <c r="D3959" s="159"/>
    </row>
    <row r="3960" spans="1:4">
      <c r="A3960" s="161"/>
      <c r="B3960" s="157"/>
      <c r="C3960" s="158"/>
      <c r="D3960" s="159"/>
    </row>
    <row r="3961" spans="1:4">
      <c r="A3961" s="161"/>
      <c r="B3961" s="157"/>
      <c r="C3961" s="158"/>
      <c r="D3961" s="159"/>
    </row>
    <row r="3962" spans="1:4">
      <c r="A3962" s="158"/>
      <c r="B3962" s="157"/>
      <c r="C3962" s="158"/>
      <c r="D3962" s="159"/>
    </row>
    <row r="3963" spans="1:4">
      <c r="A3963" s="160"/>
      <c r="B3963" s="157"/>
      <c r="C3963" s="158"/>
      <c r="D3963" s="159"/>
    </row>
    <row r="3964" spans="1:4">
      <c r="A3964" s="161"/>
      <c r="B3964" s="157"/>
      <c r="C3964" s="158"/>
      <c r="D3964" s="159"/>
    </row>
    <row r="3965" spans="1:4">
      <c r="A3965" s="161"/>
      <c r="B3965" s="157"/>
      <c r="C3965" s="158"/>
      <c r="D3965" s="159"/>
    </row>
    <row r="3966" spans="1:4">
      <c r="A3966" s="161"/>
      <c r="B3966" s="157"/>
      <c r="C3966" s="158"/>
      <c r="D3966" s="159"/>
    </row>
    <row r="3967" spans="1:4">
      <c r="A3967" s="158"/>
      <c r="B3967" s="157"/>
      <c r="C3967" s="158"/>
      <c r="D3967" s="159"/>
    </row>
    <row r="3968" spans="1:4">
      <c r="A3968" s="156"/>
      <c r="B3968" s="157"/>
      <c r="C3968" s="158"/>
      <c r="D3968" s="159"/>
    </row>
    <row r="3969" spans="1:4">
      <c r="A3969" s="160"/>
      <c r="B3969" s="157"/>
      <c r="C3969" s="158"/>
      <c r="D3969" s="159"/>
    </row>
    <row r="3970" spans="1:4">
      <c r="A3970" s="161"/>
      <c r="B3970" s="157"/>
      <c r="C3970" s="158"/>
      <c r="D3970" s="159"/>
    </row>
    <row r="3971" spans="1:4">
      <c r="A3971" s="161"/>
      <c r="B3971" s="157"/>
      <c r="C3971" s="158"/>
      <c r="D3971" s="159"/>
    </row>
    <row r="3972" spans="1:4">
      <c r="A3972" s="158"/>
      <c r="B3972" s="157"/>
      <c r="C3972" s="158"/>
      <c r="D3972" s="159"/>
    </row>
    <row r="3973" spans="1:4">
      <c r="A3973" s="156"/>
      <c r="B3973" s="157"/>
      <c r="C3973" s="158"/>
      <c r="D3973" s="159"/>
    </row>
    <row r="3974" spans="1:4">
      <c r="A3974" s="160"/>
      <c r="B3974" s="157"/>
      <c r="C3974" s="158"/>
      <c r="D3974" s="159"/>
    </row>
    <row r="3975" spans="1:4">
      <c r="A3975" s="161"/>
      <c r="B3975" s="157"/>
      <c r="C3975" s="158"/>
      <c r="D3975" s="159"/>
    </row>
    <row r="3976" spans="1:4">
      <c r="A3976" s="161"/>
      <c r="B3976" s="157"/>
      <c r="C3976" s="158"/>
      <c r="D3976" s="159"/>
    </row>
    <row r="3977" spans="1:4">
      <c r="A3977" s="158"/>
      <c r="B3977" s="157"/>
      <c r="C3977" s="158"/>
      <c r="D3977" s="159"/>
    </row>
    <row r="3978" spans="1:4">
      <c r="A3978" s="156"/>
      <c r="B3978" s="157"/>
      <c r="C3978" s="158"/>
      <c r="D3978" s="159"/>
    </row>
    <row r="3979" spans="1:4">
      <c r="A3979" s="156"/>
      <c r="B3979" s="157"/>
      <c r="C3979" s="158"/>
      <c r="D3979" s="159"/>
    </row>
    <row r="3980" spans="1:4">
      <c r="A3980" s="156"/>
      <c r="B3980" s="157"/>
      <c r="C3980" s="158"/>
      <c r="D3980" s="159"/>
    </row>
    <row r="3981" spans="1:4">
      <c r="A3981" s="160"/>
      <c r="B3981" s="157"/>
      <c r="C3981" s="158"/>
      <c r="D3981" s="159"/>
    </row>
    <row r="3982" spans="1:4">
      <c r="A3982" s="161"/>
      <c r="B3982" s="157"/>
      <c r="C3982" s="158"/>
      <c r="D3982" s="159"/>
    </row>
    <row r="3983" spans="1:4">
      <c r="A3983" s="161"/>
      <c r="B3983" s="157"/>
      <c r="C3983" s="158"/>
      <c r="D3983" s="159"/>
    </row>
    <row r="3984" spans="1:4">
      <c r="A3984" s="161"/>
      <c r="B3984" s="157"/>
      <c r="C3984" s="158"/>
      <c r="D3984" s="159"/>
    </row>
    <row r="3985" spans="1:4">
      <c r="A3985" s="158"/>
      <c r="B3985" s="157"/>
      <c r="C3985" s="158"/>
      <c r="D3985" s="159"/>
    </row>
    <row r="3986" spans="1:4">
      <c r="A3986" s="160"/>
      <c r="B3986" s="157"/>
      <c r="C3986" s="158"/>
      <c r="D3986" s="159"/>
    </row>
    <row r="3987" spans="1:4">
      <c r="A3987" s="161"/>
      <c r="B3987" s="157"/>
      <c r="C3987" s="158"/>
      <c r="D3987" s="159"/>
    </row>
    <row r="3988" spans="1:4">
      <c r="A3988" s="161"/>
      <c r="B3988" s="157"/>
      <c r="C3988" s="158"/>
      <c r="D3988" s="159"/>
    </row>
    <row r="3989" spans="1:4">
      <c r="A3989" s="161"/>
      <c r="B3989" s="157"/>
      <c r="C3989" s="158"/>
      <c r="D3989" s="159"/>
    </row>
    <row r="3990" spans="1:4">
      <c r="A3990" s="158"/>
      <c r="B3990" s="157"/>
      <c r="C3990" s="158"/>
      <c r="D3990" s="159"/>
    </row>
    <row r="3991" spans="1:4">
      <c r="A3991" s="160"/>
      <c r="B3991" s="157"/>
      <c r="C3991" s="158"/>
      <c r="D3991" s="159"/>
    </row>
    <row r="3992" spans="1:4">
      <c r="A3992" s="161"/>
      <c r="B3992" s="157"/>
      <c r="C3992" s="158"/>
      <c r="D3992" s="159"/>
    </row>
    <row r="3993" spans="1:4">
      <c r="A3993" s="158"/>
      <c r="B3993" s="157"/>
      <c r="C3993" s="158"/>
      <c r="D3993" s="159"/>
    </row>
    <row r="3994" spans="1:4">
      <c r="A3994" s="160"/>
      <c r="B3994" s="157"/>
      <c r="C3994" s="158"/>
      <c r="D3994" s="159"/>
    </row>
    <row r="3995" spans="1:4">
      <c r="A3995" s="161"/>
      <c r="B3995" s="157"/>
      <c r="C3995" s="158"/>
      <c r="D3995" s="159"/>
    </row>
    <row r="3996" spans="1:4">
      <c r="A3996" s="158"/>
      <c r="B3996" s="157"/>
      <c r="C3996" s="158"/>
      <c r="D3996" s="159"/>
    </row>
    <row r="3997" spans="1:4">
      <c r="A3997" s="160"/>
      <c r="B3997" s="157"/>
      <c r="C3997" s="158"/>
      <c r="D3997" s="159"/>
    </row>
    <row r="3998" spans="1:4">
      <c r="A3998" s="158"/>
      <c r="B3998" s="157"/>
      <c r="C3998" s="158"/>
      <c r="D3998" s="159"/>
    </row>
    <row r="3999" spans="1:4">
      <c r="A3999" s="160"/>
      <c r="B3999" s="157"/>
      <c r="C3999" s="158"/>
      <c r="D3999" s="159"/>
    </row>
    <row r="4000" spans="1:4">
      <c r="A4000" s="161"/>
      <c r="B4000" s="157"/>
      <c r="C4000" s="158"/>
      <c r="D4000" s="159"/>
    </row>
    <row r="4001" spans="1:4">
      <c r="A4001" s="158"/>
      <c r="B4001" s="157"/>
      <c r="C4001" s="158"/>
      <c r="D4001" s="159"/>
    </row>
    <row r="4002" spans="1:4">
      <c r="A4002" s="160"/>
      <c r="B4002" s="157"/>
      <c r="C4002" s="158"/>
      <c r="D4002" s="159"/>
    </row>
    <row r="4003" spans="1:4">
      <c r="A4003" s="161"/>
      <c r="B4003" s="157"/>
      <c r="C4003" s="158"/>
      <c r="D4003" s="159"/>
    </row>
    <row r="4004" spans="1:4">
      <c r="A4004" s="158"/>
      <c r="B4004" s="157"/>
      <c r="C4004" s="158"/>
      <c r="D4004" s="159"/>
    </row>
    <row r="4005" spans="1:4">
      <c r="A4005" s="160"/>
      <c r="B4005" s="157"/>
      <c r="C4005" s="158"/>
      <c r="D4005" s="159"/>
    </row>
    <row r="4006" spans="1:4">
      <c r="A4006" s="161"/>
      <c r="B4006" s="157"/>
      <c r="C4006" s="158"/>
      <c r="D4006" s="159"/>
    </row>
    <row r="4007" spans="1:4">
      <c r="A4007" s="161"/>
      <c r="B4007" s="157"/>
      <c r="C4007" s="158"/>
      <c r="D4007" s="159"/>
    </row>
    <row r="4008" spans="1:4">
      <c r="A4008" s="161"/>
      <c r="B4008" s="157"/>
      <c r="C4008" s="158"/>
      <c r="D4008" s="159"/>
    </row>
    <row r="4009" spans="1:4">
      <c r="A4009" s="161"/>
      <c r="B4009" s="157"/>
      <c r="C4009" s="158"/>
      <c r="D4009" s="159"/>
    </row>
    <row r="4010" spans="1:4">
      <c r="A4010" s="158"/>
      <c r="B4010" s="157"/>
      <c r="C4010" s="158"/>
      <c r="D4010" s="159"/>
    </row>
    <row r="4011" spans="1:4">
      <c r="A4011" s="160"/>
      <c r="B4011" s="157"/>
      <c r="C4011" s="158"/>
      <c r="D4011" s="159"/>
    </row>
    <row r="4012" spans="1:4">
      <c r="A4012" s="161"/>
      <c r="B4012" s="157"/>
      <c r="C4012" s="158"/>
      <c r="D4012" s="159"/>
    </row>
    <row r="4013" spans="1:4">
      <c r="A4013" s="161"/>
      <c r="B4013" s="157"/>
      <c r="C4013" s="158"/>
      <c r="D4013" s="159"/>
    </row>
    <row r="4014" spans="1:4">
      <c r="A4014" s="158"/>
      <c r="B4014" s="157"/>
      <c r="C4014" s="158"/>
      <c r="D4014" s="159"/>
    </row>
    <row r="4015" spans="1:4">
      <c r="A4015" s="156"/>
      <c r="B4015" s="157"/>
      <c r="C4015" s="158"/>
      <c r="D4015" s="159"/>
    </row>
    <row r="4016" spans="1:4">
      <c r="A4016" s="160"/>
      <c r="B4016" s="157"/>
      <c r="C4016" s="158"/>
      <c r="D4016" s="159"/>
    </row>
    <row r="4017" spans="1:4">
      <c r="A4017" s="158"/>
      <c r="B4017" s="157"/>
      <c r="C4017" s="158"/>
      <c r="D4017" s="159"/>
    </row>
    <row r="4018" spans="1:4">
      <c r="A4018" s="156"/>
      <c r="B4018" s="157"/>
      <c r="C4018" s="158"/>
      <c r="D4018" s="159"/>
    </row>
    <row r="4019" spans="1:4">
      <c r="A4019" s="160"/>
      <c r="B4019" s="157"/>
      <c r="C4019" s="158"/>
      <c r="D4019" s="159"/>
    </row>
    <row r="4020" spans="1:4">
      <c r="A4020" s="161"/>
      <c r="B4020" s="157"/>
      <c r="C4020" s="158"/>
      <c r="D4020" s="159"/>
    </row>
    <row r="4021" spans="1:4">
      <c r="A4021" s="158"/>
      <c r="B4021" s="157"/>
      <c r="C4021" s="158"/>
      <c r="D4021" s="159"/>
    </row>
    <row r="4022" spans="1:4">
      <c r="A4022" s="160"/>
      <c r="B4022" s="157"/>
      <c r="C4022" s="158"/>
      <c r="D4022" s="159"/>
    </row>
    <row r="4023" spans="1:4">
      <c r="A4023" s="158"/>
      <c r="B4023" s="157"/>
      <c r="C4023" s="158"/>
      <c r="D4023" s="159"/>
    </row>
    <row r="4024" spans="1:4">
      <c r="A4024" s="160"/>
      <c r="B4024" s="157"/>
      <c r="C4024" s="158"/>
      <c r="D4024" s="159"/>
    </row>
    <row r="4025" spans="1:4">
      <c r="A4025" s="161"/>
      <c r="B4025" s="157"/>
      <c r="C4025" s="158"/>
      <c r="D4025" s="159"/>
    </row>
    <row r="4026" spans="1:4">
      <c r="A4026" s="158"/>
      <c r="B4026" s="157"/>
      <c r="C4026" s="158"/>
      <c r="D4026" s="159"/>
    </row>
    <row r="4027" spans="1:4">
      <c r="A4027" s="160"/>
      <c r="B4027" s="157"/>
      <c r="C4027" s="158"/>
      <c r="D4027" s="159"/>
    </row>
    <row r="4028" spans="1:4">
      <c r="A4028" s="161"/>
      <c r="B4028" s="157"/>
      <c r="C4028" s="158"/>
      <c r="D4028" s="159"/>
    </row>
    <row r="4029" spans="1:4">
      <c r="A4029" s="161"/>
      <c r="B4029" s="157"/>
      <c r="C4029" s="158"/>
      <c r="D4029" s="159"/>
    </row>
    <row r="4030" spans="1:4">
      <c r="A4030" s="161"/>
      <c r="B4030" s="157"/>
      <c r="C4030" s="158"/>
      <c r="D4030" s="159"/>
    </row>
    <row r="4031" spans="1:4">
      <c r="A4031" s="158"/>
      <c r="B4031" s="157"/>
      <c r="C4031" s="158"/>
      <c r="D4031" s="159"/>
    </row>
    <row r="4032" spans="1:4">
      <c r="A4032" s="160"/>
      <c r="B4032" s="157"/>
      <c r="C4032" s="158"/>
      <c r="D4032" s="159"/>
    </row>
    <row r="4033" spans="1:4">
      <c r="A4033" s="161"/>
      <c r="B4033" s="157"/>
      <c r="C4033" s="158"/>
      <c r="D4033" s="159"/>
    </row>
    <row r="4034" spans="1:4">
      <c r="A4034" s="161"/>
      <c r="B4034" s="157"/>
      <c r="C4034" s="158"/>
      <c r="D4034" s="159"/>
    </row>
    <row r="4035" spans="1:4">
      <c r="A4035" s="158"/>
      <c r="B4035" s="157"/>
      <c r="C4035" s="158"/>
      <c r="D4035" s="159"/>
    </row>
    <row r="4036" spans="1:4">
      <c r="A4036" s="156"/>
      <c r="B4036" s="157"/>
      <c r="C4036" s="158"/>
      <c r="D4036" s="159"/>
    </row>
    <row r="4037" spans="1:4">
      <c r="A4037" s="160"/>
      <c r="B4037" s="157"/>
      <c r="C4037" s="158"/>
      <c r="D4037" s="159"/>
    </row>
    <row r="4038" spans="1:4">
      <c r="A4038" s="161"/>
      <c r="B4038" s="157"/>
      <c r="C4038" s="158"/>
      <c r="D4038" s="159"/>
    </row>
    <row r="4039" spans="1:4">
      <c r="A4039" s="161"/>
      <c r="B4039" s="157"/>
      <c r="C4039" s="158"/>
      <c r="D4039" s="159"/>
    </row>
    <row r="4040" spans="1:4">
      <c r="A4040" s="161"/>
      <c r="B4040" s="157"/>
      <c r="C4040" s="158"/>
      <c r="D4040" s="159"/>
    </row>
    <row r="4041" spans="1:4">
      <c r="A4041" s="161"/>
      <c r="B4041" s="157"/>
      <c r="C4041" s="158"/>
      <c r="D4041" s="159"/>
    </row>
    <row r="4042" spans="1:4">
      <c r="A4042" s="161"/>
      <c r="B4042" s="157"/>
      <c r="C4042" s="158"/>
      <c r="D4042" s="159"/>
    </row>
    <row r="4043" spans="1:4">
      <c r="A4043" s="158"/>
      <c r="B4043" s="157"/>
      <c r="C4043" s="158"/>
      <c r="D4043" s="159"/>
    </row>
    <row r="4044" spans="1:4">
      <c r="A4044" s="160"/>
      <c r="B4044" s="157"/>
      <c r="C4044" s="158"/>
      <c r="D4044" s="159"/>
    </row>
    <row r="4045" spans="1:4">
      <c r="A4045" s="161"/>
      <c r="B4045" s="157"/>
      <c r="C4045" s="158"/>
      <c r="D4045" s="159"/>
    </row>
    <row r="4046" spans="1:4">
      <c r="A4046" s="161"/>
      <c r="B4046" s="157"/>
      <c r="C4046" s="158"/>
      <c r="D4046" s="159"/>
    </row>
    <row r="4047" spans="1:4">
      <c r="A4047" s="158"/>
      <c r="B4047" s="157"/>
      <c r="C4047" s="158"/>
      <c r="D4047" s="159"/>
    </row>
    <row r="4048" spans="1:4">
      <c r="A4048" s="160"/>
      <c r="B4048" s="157"/>
      <c r="C4048" s="158"/>
      <c r="D4048" s="159"/>
    </row>
    <row r="4049" spans="1:4">
      <c r="A4049" s="158"/>
      <c r="B4049" s="157"/>
      <c r="C4049" s="158"/>
      <c r="D4049" s="159"/>
    </row>
    <row r="4050" spans="1:4">
      <c r="A4050" s="156"/>
      <c r="B4050" s="157"/>
      <c r="C4050" s="158"/>
      <c r="D4050" s="159"/>
    </row>
    <row r="4051" spans="1:4">
      <c r="A4051" s="160"/>
      <c r="B4051" s="157"/>
      <c r="C4051" s="158"/>
      <c r="D4051" s="159"/>
    </row>
    <row r="4052" spans="1:4">
      <c r="A4052" s="158"/>
      <c r="B4052" s="157"/>
      <c r="C4052" s="158"/>
      <c r="D4052" s="159"/>
    </row>
    <row r="4053" spans="1:4">
      <c r="A4053" s="156"/>
      <c r="B4053" s="157"/>
      <c r="C4053" s="158"/>
      <c r="D4053" s="159"/>
    </row>
    <row r="4054" spans="1:4">
      <c r="A4054" s="156"/>
      <c r="B4054" s="157"/>
      <c r="C4054" s="158"/>
      <c r="D4054" s="159"/>
    </row>
    <row r="4055" spans="1:4">
      <c r="A4055" s="156"/>
      <c r="B4055" s="157"/>
      <c r="C4055" s="158"/>
      <c r="D4055" s="159"/>
    </row>
    <row r="4056" spans="1:4">
      <c r="A4056" s="160"/>
      <c r="B4056" s="157"/>
      <c r="C4056" s="158"/>
      <c r="D4056" s="159"/>
    </row>
    <row r="4057" spans="1:4">
      <c r="A4057" s="161"/>
      <c r="B4057" s="157"/>
      <c r="C4057" s="158"/>
      <c r="D4057" s="159"/>
    </row>
    <row r="4058" spans="1:4">
      <c r="A4058" s="161"/>
      <c r="B4058" s="157"/>
      <c r="C4058" s="158"/>
      <c r="D4058" s="159"/>
    </row>
    <row r="4059" spans="1:4">
      <c r="A4059" s="161"/>
      <c r="B4059" s="157"/>
      <c r="C4059" s="158"/>
      <c r="D4059" s="159"/>
    </row>
    <row r="4060" spans="1:4">
      <c r="A4060" s="161"/>
      <c r="B4060" s="157"/>
      <c r="C4060" s="158"/>
      <c r="D4060" s="159"/>
    </row>
    <row r="4061" spans="1:4">
      <c r="A4061" s="161"/>
      <c r="B4061" s="157"/>
      <c r="C4061" s="158"/>
      <c r="D4061" s="159"/>
    </row>
    <row r="4062" spans="1:4">
      <c r="A4062" s="161"/>
      <c r="B4062" s="157"/>
      <c r="C4062" s="158"/>
      <c r="D4062" s="159"/>
    </row>
    <row r="4063" spans="1:4">
      <c r="A4063" s="161"/>
      <c r="B4063" s="157"/>
      <c r="C4063" s="158"/>
      <c r="D4063" s="159"/>
    </row>
    <row r="4064" spans="1:4">
      <c r="A4064" s="161"/>
      <c r="B4064" s="157"/>
      <c r="C4064" s="158"/>
      <c r="D4064" s="159"/>
    </row>
    <row r="4065" spans="1:4">
      <c r="A4065" s="161"/>
      <c r="B4065" s="157"/>
      <c r="C4065" s="158"/>
      <c r="D4065" s="159"/>
    </row>
    <row r="4066" spans="1:4">
      <c r="A4066" s="161"/>
      <c r="B4066" s="157"/>
      <c r="C4066" s="158"/>
      <c r="D4066" s="159"/>
    </row>
    <row r="4067" spans="1:4">
      <c r="A4067" s="161"/>
      <c r="B4067" s="157"/>
      <c r="C4067" s="158"/>
      <c r="D4067" s="159"/>
    </row>
    <row r="4068" spans="1:4">
      <c r="A4068" s="158"/>
      <c r="B4068" s="157"/>
      <c r="C4068" s="158"/>
      <c r="D4068" s="159"/>
    </row>
    <row r="4069" spans="1:4">
      <c r="A4069" s="160"/>
      <c r="B4069" s="157"/>
      <c r="C4069" s="158"/>
      <c r="D4069" s="159"/>
    </row>
    <row r="4070" spans="1:4">
      <c r="A4070" s="161"/>
      <c r="B4070" s="157"/>
      <c r="C4070" s="158"/>
      <c r="D4070" s="159"/>
    </row>
    <row r="4071" spans="1:4">
      <c r="A4071" s="161"/>
      <c r="B4071" s="157"/>
      <c r="C4071" s="158"/>
      <c r="D4071" s="159"/>
    </row>
    <row r="4072" spans="1:4">
      <c r="A4072" s="161"/>
      <c r="B4072" s="157"/>
      <c r="C4072" s="158"/>
      <c r="D4072" s="159"/>
    </row>
    <row r="4073" spans="1:4">
      <c r="A4073" s="161"/>
      <c r="B4073" s="157"/>
      <c r="C4073" s="158"/>
      <c r="D4073" s="159"/>
    </row>
    <row r="4074" spans="1:4">
      <c r="A4074" s="161"/>
      <c r="B4074" s="157"/>
      <c r="C4074" s="158"/>
      <c r="D4074" s="159"/>
    </row>
    <row r="4075" spans="1:4">
      <c r="A4075" s="161"/>
      <c r="B4075" s="157"/>
      <c r="C4075" s="158"/>
      <c r="D4075" s="159"/>
    </row>
    <row r="4076" spans="1:4">
      <c r="A4076" s="161"/>
      <c r="B4076" s="157"/>
      <c r="C4076" s="158"/>
      <c r="D4076" s="159"/>
    </row>
    <row r="4077" spans="1:4">
      <c r="A4077" s="161"/>
      <c r="B4077" s="157"/>
      <c r="C4077" s="158"/>
      <c r="D4077" s="159"/>
    </row>
    <row r="4078" spans="1:4">
      <c r="A4078" s="161"/>
      <c r="B4078" s="157"/>
      <c r="C4078" s="158"/>
      <c r="D4078" s="159"/>
    </row>
    <row r="4079" spans="1:4">
      <c r="A4079" s="161"/>
      <c r="B4079" s="157"/>
      <c r="C4079" s="158"/>
      <c r="D4079" s="159"/>
    </row>
    <row r="4080" spans="1:4">
      <c r="A4080" s="161"/>
      <c r="B4080" s="157"/>
      <c r="C4080" s="158"/>
      <c r="D4080" s="159"/>
    </row>
    <row r="4081" spans="1:4">
      <c r="A4081" s="161"/>
      <c r="B4081" s="157"/>
      <c r="C4081" s="158"/>
      <c r="D4081" s="159"/>
    </row>
    <row r="4082" spans="1:4">
      <c r="A4082" s="161"/>
      <c r="B4082" s="157"/>
      <c r="C4082" s="158"/>
      <c r="D4082" s="159"/>
    </row>
    <row r="4083" spans="1:4">
      <c r="A4083" s="158"/>
      <c r="B4083" s="157"/>
      <c r="C4083" s="158"/>
      <c r="D4083" s="159"/>
    </row>
    <row r="4084" spans="1:4">
      <c r="A4084" s="160"/>
      <c r="B4084" s="157"/>
      <c r="C4084" s="158"/>
      <c r="D4084" s="159"/>
    </row>
    <row r="4085" spans="1:4">
      <c r="A4085" s="161"/>
      <c r="B4085" s="157"/>
      <c r="C4085" s="158"/>
      <c r="D4085" s="159"/>
    </row>
    <row r="4086" spans="1:4">
      <c r="A4086" s="161"/>
      <c r="B4086" s="157"/>
      <c r="C4086" s="158"/>
      <c r="D4086" s="159"/>
    </row>
    <row r="4087" spans="1:4">
      <c r="A4087" s="161"/>
      <c r="B4087" s="157"/>
      <c r="C4087" s="158"/>
      <c r="D4087" s="159"/>
    </row>
    <row r="4088" spans="1:4">
      <c r="A4088" s="161"/>
      <c r="B4088" s="157"/>
      <c r="C4088" s="158"/>
      <c r="D4088" s="159"/>
    </row>
    <row r="4089" spans="1:4">
      <c r="A4089" s="158"/>
      <c r="B4089" s="157"/>
      <c r="C4089" s="158"/>
      <c r="D4089" s="159"/>
    </row>
    <row r="4090" spans="1:4">
      <c r="A4090" s="156"/>
      <c r="B4090" s="157"/>
      <c r="C4090" s="158"/>
      <c r="D4090" s="159"/>
    </row>
    <row r="4091" spans="1:4">
      <c r="A4091" s="160"/>
      <c r="B4091" s="157"/>
      <c r="C4091" s="158"/>
      <c r="D4091" s="159"/>
    </row>
    <row r="4092" spans="1:4">
      <c r="A4092" s="161"/>
      <c r="B4092" s="157"/>
      <c r="C4092" s="158"/>
      <c r="D4092" s="159"/>
    </row>
    <row r="4093" spans="1:4">
      <c r="A4093" s="161"/>
      <c r="B4093" s="157"/>
      <c r="C4093" s="158"/>
      <c r="D4093" s="159"/>
    </row>
    <row r="4094" spans="1:4">
      <c r="A4094" s="161"/>
      <c r="B4094" s="157"/>
      <c r="C4094" s="158"/>
      <c r="D4094" s="159"/>
    </row>
    <row r="4095" spans="1:4">
      <c r="A4095" s="161"/>
      <c r="B4095" s="157"/>
      <c r="C4095" s="158"/>
      <c r="D4095" s="159"/>
    </row>
    <row r="4096" spans="1:4">
      <c r="A4096" s="161"/>
      <c r="B4096" s="157"/>
      <c r="C4096" s="158"/>
      <c r="D4096" s="159"/>
    </row>
    <row r="4097" spans="1:4">
      <c r="A4097" s="161"/>
      <c r="B4097" s="157"/>
      <c r="C4097" s="158"/>
      <c r="D4097" s="159"/>
    </row>
    <row r="4098" spans="1:4">
      <c r="A4098" s="161"/>
      <c r="B4098" s="157"/>
      <c r="C4098" s="158"/>
      <c r="D4098" s="159"/>
    </row>
    <row r="4099" spans="1:4">
      <c r="A4099" s="161"/>
      <c r="B4099" s="157"/>
      <c r="C4099" s="158"/>
      <c r="D4099" s="159"/>
    </row>
    <row r="4100" spans="1:4">
      <c r="A4100" s="161"/>
      <c r="B4100" s="157"/>
      <c r="C4100" s="158"/>
      <c r="D4100" s="159"/>
    </row>
    <row r="4101" spans="1:4">
      <c r="A4101" s="161"/>
      <c r="B4101" s="157"/>
      <c r="C4101" s="158"/>
      <c r="D4101" s="159"/>
    </row>
    <row r="4102" spans="1:4">
      <c r="A4102" s="161"/>
      <c r="B4102" s="157"/>
      <c r="C4102" s="158"/>
      <c r="D4102" s="159"/>
    </row>
    <row r="4103" spans="1:4">
      <c r="A4103" s="161"/>
      <c r="B4103" s="157"/>
      <c r="C4103" s="158"/>
      <c r="D4103" s="159"/>
    </row>
    <row r="4104" spans="1:4">
      <c r="A4104" s="161"/>
      <c r="B4104" s="157"/>
      <c r="C4104" s="158"/>
      <c r="D4104" s="159"/>
    </row>
    <row r="4105" spans="1:4">
      <c r="A4105" s="158"/>
      <c r="B4105" s="157"/>
      <c r="C4105" s="158"/>
      <c r="D4105" s="159"/>
    </row>
    <row r="4106" spans="1:4">
      <c r="A4106" s="160"/>
      <c r="B4106" s="157"/>
      <c r="C4106" s="158"/>
      <c r="D4106" s="159"/>
    </row>
    <row r="4107" spans="1:4">
      <c r="A4107" s="161"/>
      <c r="B4107" s="157"/>
      <c r="C4107" s="158"/>
      <c r="D4107" s="159"/>
    </row>
    <row r="4108" spans="1:4">
      <c r="A4108" s="158"/>
      <c r="B4108" s="157"/>
      <c r="C4108" s="158"/>
      <c r="D4108" s="159"/>
    </row>
    <row r="4109" spans="1:4">
      <c r="A4109" s="160"/>
      <c r="B4109" s="157"/>
      <c r="C4109" s="158"/>
      <c r="D4109" s="159"/>
    </row>
    <row r="4110" spans="1:4">
      <c r="A4110" s="161"/>
      <c r="B4110" s="157"/>
      <c r="C4110" s="158"/>
      <c r="D4110" s="159"/>
    </row>
    <row r="4111" spans="1:4">
      <c r="A4111" s="161"/>
      <c r="B4111" s="157"/>
      <c r="C4111" s="158"/>
      <c r="D4111" s="159"/>
    </row>
    <row r="4112" spans="1:4">
      <c r="A4112" s="158"/>
      <c r="B4112" s="157"/>
      <c r="C4112" s="158"/>
      <c r="D4112" s="159"/>
    </row>
    <row r="4113" spans="1:4">
      <c r="A4113" s="160"/>
      <c r="B4113" s="157"/>
      <c r="C4113" s="158"/>
      <c r="D4113" s="159"/>
    </row>
    <row r="4114" spans="1:4">
      <c r="A4114" s="161"/>
      <c r="B4114" s="157"/>
      <c r="C4114" s="158"/>
      <c r="D4114" s="159"/>
    </row>
    <row r="4115" spans="1:4">
      <c r="A4115" s="161"/>
      <c r="B4115" s="157"/>
      <c r="C4115" s="158"/>
      <c r="D4115" s="159"/>
    </row>
    <row r="4116" spans="1:4">
      <c r="A4116" s="158"/>
      <c r="B4116" s="157"/>
      <c r="C4116" s="158"/>
      <c r="D4116" s="159"/>
    </row>
    <row r="4117" spans="1:4">
      <c r="A4117" s="156"/>
      <c r="B4117" s="157"/>
      <c r="C4117" s="158"/>
      <c r="D4117" s="159"/>
    </row>
    <row r="4118" spans="1:4">
      <c r="A4118" s="160"/>
      <c r="B4118" s="157"/>
      <c r="C4118" s="158"/>
      <c r="D4118" s="159"/>
    </row>
    <row r="4119" spans="1:4">
      <c r="A4119" s="161"/>
      <c r="B4119" s="157"/>
      <c r="C4119" s="158"/>
      <c r="D4119" s="159"/>
    </row>
    <row r="4120" spans="1:4">
      <c r="A4120" s="161"/>
      <c r="B4120" s="157"/>
      <c r="C4120" s="158"/>
      <c r="D4120" s="159"/>
    </row>
    <row r="4121" spans="1:4">
      <c r="A4121" s="161"/>
      <c r="B4121" s="157"/>
      <c r="C4121" s="158"/>
      <c r="D4121" s="159"/>
    </row>
    <row r="4122" spans="1:4">
      <c r="A4122" s="161"/>
      <c r="B4122" s="157"/>
      <c r="C4122" s="158"/>
      <c r="D4122" s="159"/>
    </row>
    <row r="4123" spans="1:4">
      <c r="A4123" s="161"/>
      <c r="B4123" s="157"/>
      <c r="C4123" s="158"/>
      <c r="D4123" s="159"/>
    </row>
    <row r="4124" spans="1:4">
      <c r="A4124" s="161"/>
      <c r="B4124" s="157"/>
      <c r="C4124" s="158"/>
      <c r="D4124" s="159"/>
    </row>
    <row r="4125" spans="1:4">
      <c r="A4125" s="161"/>
      <c r="B4125" s="157"/>
      <c r="C4125" s="158"/>
      <c r="D4125" s="159"/>
    </row>
    <row r="4126" spans="1:4">
      <c r="A4126" s="161"/>
      <c r="B4126" s="157"/>
      <c r="C4126" s="158"/>
      <c r="D4126" s="159"/>
    </row>
    <row r="4127" spans="1:4">
      <c r="A4127" s="161"/>
      <c r="B4127" s="157"/>
      <c r="C4127" s="158"/>
      <c r="D4127" s="159"/>
    </row>
    <row r="4128" spans="1:4">
      <c r="A4128" s="161"/>
      <c r="B4128" s="157"/>
      <c r="C4128" s="158"/>
      <c r="D4128" s="159"/>
    </row>
    <row r="4129" spans="1:4">
      <c r="A4129" s="161"/>
      <c r="B4129" s="157"/>
      <c r="C4129" s="158"/>
      <c r="D4129" s="159"/>
    </row>
    <row r="4130" spans="1:4">
      <c r="A4130" s="161"/>
      <c r="B4130" s="157"/>
      <c r="C4130" s="158"/>
      <c r="D4130" s="159"/>
    </row>
    <row r="4131" spans="1:4">
      <c r="A4131" s="161"/>
      <c r="B4131" s="157"/>
      <c r="C4131" s="158"/>
      <c r="D4131" s="159"/>
    </row>
    <row r="4132" spans="1:4">
      <c r="A4132" s="161"/>
      <c r="B4132" s="157"/>
      <c r="C4132" s="158"/>
      <c r="D4132" s="159"/>
    </row>
    <row r="4133" spans="1:4">
      <c r="A4133" s="158"/>
      <c r="B4133" s="157"/>
      <c r="C4133" s="158"/>
      <c r="D4133" s="159"/>
    </row>
    <row r="4134" spans="1:4">
      <c r="A4134" s="160"/>
      <c r="B4134" s="157"/>
      <c r="C4134" s="158"/>
      <c r="D4134" s="159"/>
    </row>
    <row r="4135" spans="1:4">
      <c r="A4135" s="161"/>
      <c r="B4135" s="157"/>
      <c r="C4135" s="158"/>
      <c r="D4135" s="159"/>
    </row>
    <row r="4136" spans="1:4">
      <c r="A4136" s="161"/>
      <c r="B4136" s="157"/>
      <c r="C4136" s="158"/>
      <c r="D4136" s="159"/>
    </row>
    <row r="4137" spans="1:4">
      <c r="A4137" s="161"/>
      <c r="B4137" s="157"/>
      <c r="C4137" s="158"/>
      <c r="D4137" s="159"/>
    </row>
    <row r="4138" spans="1:4">
      <c r="A4138" s="161"/>
      <c r="B4138" s="157"/>
      <c r="C4138" s="158"/>
      <c r="D4138" s="159"/>
    </row>
    <row r="4139" spans="1:4">
      <c r="A4139" s="161"/>
      <c r="B4139" s="157"/>
      <c r="C4139" s="158"/>
      <c r="D4139" s="159"/>
    </row>
    <row r="4140" spans="1:4">
      <c r="A4140" s="161"/>
      <c r="B4140" s="157"/>
      <c r="C4140" s="158"/>
      <c r="D4140" s="159"/>
    </row>
    <row r="4141" spans="1:4">
      <c r="A4141" s="161"/>
      <c r="B4141" s="157"/>
      <c r="C4141" s="158"/>
      <c r="D4141" s="159"/>
    </row>
    <row r="4142" spans="1:4">
      <c r="A4142" s="161"/>
      <c r="B4142" s="157"/>
      <c r="C4142" s="158"/>
      <c r="D4142" s="159"/>
    </row>
    <row r="4143" spans="1:4">
      <c r="A4143" s="158"/>
      <c r="B4143" s="157"/>
      <c r="C4143" s="158"/>
      <c r="D4143" s="159"/>
    </row>
    <row r="4144" spans="1:4">
      <c r="A4144" s="160"/>
      <c r="B4144" s="157"/>
      <c r="C4144" s="158"/>
      <c r="D4144" s="159"/>
    </row>
    <row r="4145" spans="1:4">
      <c r="A4145" s="161"/>
      <c r="B4145" s="157"/>
      <c r="C4145" s="158"/>
      <c r="D4145" s="159"/>
    </row>
    <row r="4146" spans="1:4">
      <c r="A4146" s="161"/>
      <c r="B4146" s="157"/>
      <c r="C4146" s="158"/>
      <c r="D4146" s="159"/>
    </row>
    <row r="4147" spans="1:4">
      <c r="A4147" s="161"/>
      <c r="B4147" s="157"/>
      <c r="C4147" s="158"/>
      <c r="D4147" s="159"/>
    </row>
    <row r="4148" spans="1:4">
      <c r="A4148" s="161"/>
      <c r="B4148" s="157"/>
      <c r="C4148" s="158"/>
      <c r="D4148" s="159"/>
    </row>
    <row r="4149" spans="1:4">
      <c r="A4149" s="161"/>
      <c r="B4149" s="157"/>
      <c r="C4149" s="158"/>
      <c r="D4149" s="159"/>
    </row>
    <row r="4150" spans="1:4">
      <c r="A4150" s="161"/>
      <c r="B4150" s="157"/>
      <c r="C4150" s="158"/>
      <c r="D4150" s="159"/>
    </row>
    <row r="4151" spans="1:4">
      <c r="A4151" s="161"/>
      <c r="B4151" s="157"/>
      <c r="C4151" s="158"/>
      <c r="D4151" s="159"/>
    </row>
    <row r="4152" spans="1:4">
      <c r="A4152" s="161"/>
      <c r="B4152" s="157"/>
      <c r="C4152" s="158"/>
      <c r="D4152" s="159"/>
    </row>
    <row r="4153" spans="1:4">
      <c r="A4153" s="161"/>
      <c r="B4153" s="157"/>
      <c r="C4153" s="158"/>
      <c r="D4153" s="159"/>
    </row>
    <row r="4154" spans="1:4">
      <c r="A4154" s="161"/>
      <c r="B4154" s="157"/>
      <c r="C4154" s="158"/>
      <c r="D4154" s="159"/>
    </row>
    <row r="4155" spans="1:4">
      <c r="A4155" s="161"/>
      <c r="B4155" s="157"/>
      <c r="C4155" s="158"/>
      <c r="D4155" s="159"/>
    </row>
    <row r="4156" spans="1:4">
      <c r="A4156" s="161"/>
      <c r="B4156" s="157"/>
      <c r="C4156" s="158"/>
      <c r="D4156" s="159"/>
    </row>
    <row r="4157" spans="1:4">
      <c r="A4157" s="161"/>
      <c r="B4157" s="157"/>
      <c r="C4157" s="158"/>
      <c r="D4157" s="159"/>
    </row>
    <row r="4158" spans="1:4">
      <c r="A4158" s="161"/>
      <c r="B4158" s="157"/>
      <c r="C4158" s="158"/>
      <c r="D4158" s="159"/>
    </row>
    <row r="4159" spans="1:4">
      <c r="A4159" s="161"/>
      <c r="B4159" s="157"/>
      <c r="C4159" s="158"/>
      <c r="D4159" s="159"/>
    </row>
    <row r="4160" spans="1:4">
      <c r="A4160" s="161"/>
      <c r="B4160" s="157"/>
      <c r="C4160" s="158"/>
      <c r="D4160" s="159"/>
    </row>
    <row r="4161" spans="1:4">
      <c r="A4161" s="161"/>
      <c r="B4161" s="157"/>
      <c r="C4161" s="158"/>
      <c r="D4161" s="159"/>
    </row>
    <row r="4162" spans="1:4">
      <c r="A4162" s="161"/>
      <c r="B4162" s="157"/>
      <c r="C4162" s="158"/>
      <c r="D4162" s="159"/>
    </row>
    <row r="4163" spans="1:4">
      <c r="A4163" s="161"/>
      <c r="B4163" s="157"/>
      <c r="C4163" s="158"/>
      <c r="D4163" s="159"/>
    </row>
    <row r="4164" spans="1:4">
      <c r="A4164" s="161"/>
      <c r="B4164" s="157"/>
      <c r="C4164" s="158"/>
      <c r="D4164" s="159"/>
    </row>
    <row r="4165" spans="1:4">
      <c r="A4165" s="161"/>
      <c r="B4165" s="157"/>
      <c r="C4165" s="158"/>
      <c r="D4165" s="159"/>
    </row>
    <row r="4166" spans="1:4">
      <c r="A4166" s="161"/>
      <c r="B4166" s="157"/>
      <c r="C4166" s="158"/>
      <c r="D4166" s="159"/>
    </row>
    <row r="4167" spans="1:4">
      <c r="A4167" s="161"/>
      <c r="B4167" s="157"/>
      <c r="C4167" s="158"/>
      <c r="D4167" s="159"/>
    </row>
    <row r="4168" spans="1:4">
      <c r="A4168" s="161"/>
      <c r="B4168" s="157"/>
      <c r="C4168" s="158"/>
      <c r="D4168" s="159"/>
    </row>
    <row r="4169" spans="1:4">
      <c r="A4169" s="161"/>
      <c r="B4169" s="157"/>
      <c r="C4169" s="158"/>
      <c r="D4169" s="159"/>
    </row>
    <row r="4170" spans="1:4">
      <c r="A4170" s="161"/>
      <c r="B4170" s="157"/>
      <c r="C4170" s="158"/>
      <c r="D4170" s="159"/>
    </row>
    <row r="4171" spans="1:4">
      <c r="A4171" s="158"/>
      <c r="B4171" s="157"/>
      <c r="C4171" s="158"/>
      <c r="D4171" s="159"/>
    </row>
    <row r="4172" spans="1:4">
      <c r="A4172" s="156"/>
      <c r="B4172" s="157"/>
      <c r="C4172" s="158"/>
      <c r="D4172" s="159"/>
    </row>
    <row r="4173" spans="1:4">
      <c r="A4173" s="156"/>
      <c r="B4173" s="157"/>
      <c r="C4173" s="158"/>
      <c r="D4173" s="159"/>
    </row>
    <row r="4174" spans="1:4">
      <c r="A4174" s="160"/>
      <c r="B4174" s="157"/>
      <c r="C4174" s="158"/>
      <c r="D4174" s="159"/>
    </row>
    <row r="4175" spans="1:4">
      <c r="A4175" s="161"/>
      <c r="B4175" s="157"/>
      <c r="C4175" s="158"/>
      <c r="D4175" s="159"/>
    </row>
    <row r="4176" spans="1:4">
      <c r="A4176" s="161"/>
      <c r="B4176" s="157"/>
      <c r="C4176" s="158"/>
      <c r="D4176" s="159"/>
    </row>
    <row r="4177" spans="1:4">
      <c r="A4177" s="161"/>
      <c r="B4177" s="157"/>
      <c r="C4177" s="158"/>
      <c r="D4177" s="159"/>
    </row>
    <row r="4178" spans="1:4">
      <c r="A4178" s="161"/>
      <c r="B4178" s="157"/>
      <c r="C4178" s="158"/>
      <c r="D4178" s="159"/>
    </row>
    <row r="4179" spans="1:4">
      <c r="A4179" s="161"/>
      <c r="B4179" s="157"/>
      <c r="C4179" s="158"/>
      <c r="D4179" s="159"/>
    </row>
    <row r="4180" spans="1:4">
      <c r="A4180" s="161"/>
      <c r="B4180" s="157"/>
      <c r="C4180" s="158"/>
      <c r="D4180" s="159"/>
    </row>
    <row r="4181" spans="1:4">
      <c r="A4181" s="161"/>
      <c r="B4181" s="157"/>
      <c r="C4181" s="158"/>
      <c r="D4181" s="159"/>
    </row>
    <row r="4182" spans="1:4">
      <c r="A4182" s="161"/>
      <c r="B4182" s="157"/>
      <c r="C4182" s="158"/>
      <c r="D4182" s="159"/>
    </row>
    <row r="4183" spans="1:4">
      <c r="A4183" s="161"/>
      <c r="B4183" s="157"/>
      <c r="C4183" s="158"/>
      <c r="D4183" s="159"/>
    </row>
    <row r="4184" spans="1:4">
      <c r="A4184" s="161"/>
      <c r="B4184" s="157"/>
      <c r="C4184" s="158"/>
      <c r="D4184" s="159"/>
    </row>
    <row r="4185" spans="1:4">
      <c r="A4185" s="161"/>
      <c r="B4185" s="157"/>
      <c r="C4185" s="158"/>
      <c r="D4185" s="159"/>
    </row>
    <row r="4186" spans="1:4">
      <c r="A4186" s="161"/>
      <c r="B4186" s="157"/>
      <c r="C4186" s="158"/>
      <c r="D4186" s="159"/>
    </row>
    <row r="4187" spans="1:4">
      <c r="A4187" s="161"/>
      <c r="B4187" s="157"/>
      <c r="C4187" s="158"/>
      <c r="D4187" s="159"/>
    </row>
    <row r="4188" spans="1:4">
      <c r="A4188" s="161"/>
      <c r="B4188" s="157"/>
      <c r="C4188" s="158"/>
      <c r="D4188" s="159"/>
    </row>
    <row r="4189" spans="1:4">
      <c r="A4189" s="161"/>
      <c r="B4189" s="157"/>
      <c r="C4189" s="158"/>
      <c r="D4189" s="159"/>
    </row>
    <row r="4190" spans="1:4">
      <c r="A4190" s="161"/>
      <c r="B4190" s="157"/>
      <c r="C4190" s="158"/>
      <c r="D4190" s="159"/>
    </row>
    <row r="4191" spans="1:4">
      <c r="A4191" s="161"/>
      <c r="B4191" s="157"/>
      <c r="C4191" s="158"/>
      <c r="D4191" s="159"/>
    </row>
    <row r="4192" spans="1:4">
      <c r="A4192" s="161"/>
      <c r="B4192" s="157"/>
      <c r="C4192" s="158"/>
      <c r="D4192" s="159"/>
    </row>
    <row r="4193" spans="1:4">
      <c r="A4193" s="161"/>
      <c r="B4193" s="157"/>
      <c r="C4193" s="158"/>
      <c r="D4193" s="159"/>
    </row>
    <row r="4194" spans="1:4">
      <c r="A4194" s="161"/>
      <c r="B4194" s="157"/>
      <c r="C4194" s="158"/>
      <c r="D4194" s="159"/>
    </row>
    <row r="4195" spans="1:4">
      <c r="A4195" s="161"/>
      <c r="B4195" s="157"/>
      <c r="C4195" s="158"/>
      <c r="D4195" s="159"/>
    </row>
    <row r="4196" spans="1:4">
      <c r="A4196" s="161"/>
      <c r="B4196" s="157"/>
      <c r="C4196" s="158"/>
      <c r="D4196" s="159"/>
    </row>
    <row r="4197" spans="1:4">
      <c r="A4197" s="161"/>
      <c r="B4197" s="157"/>
      <c r="C4197" s="158"/>
      <c r="D4197" s="159"/>
    </row>
    <row r="4198" spans="1:4">
      <c r="A4198" s="161"/>
      <c r="B4198" s="157"/>
      <c r="C4198" s="158"/>
      <c r="D4198" s="159"/>
    </row>
    <row r="4199" spans="1:4">
      <c r="A4199" s="161"/>
      <c r="B4199" s="157"/>
      <c r="C4199" s="158"/>
      <c r="D4199" s="159"/>
    </row>
    <row r="4200" spans="1:4">
      <c r="A4200" s="161"/>
      <c r="B4200" s="157"/>
      <c r="C4200" s="158"/>
      <c r="D4200" s="159"/>
    </row>
    <row r="4201" spans="1:4">
      <c r="A4201" s="161"/>
      <c r="B4201" s="157"/>
      <c r="C4201" s="158"/>
      <c r="D4201" s="159"/>
    </row>
    <row r="4202" spans="1:4">
      <c r="A4202" s="161"/>
      <c r="B4202" s="157"/>
      <c r="C4202" s="158"/>
      <c r="D4202" s="159"/>
    </row>
    <row r="4203" spans="1:4">
      <c r="A4203" s="161"/>
      <c r="B4203" s="157"/>
      <c r="C4203" s="158"/>
      <c r="D4203" s="159"/>
    </row>
    <row r="4204" spans="1:4">
      <c r="A4204" s="161"/>
      <c r="B4204" s="157"/>
      <c r="C4204" s="158"/>
      <c r="D4204" s="159"/>
    </row>
    <row r="4205" spans="1:4">
      <c r="A4205" s="161"/>
      <c r="B4205" s="157"/>
      <c r="C4205" s="158"/>
      <c r="D4205" s="159"/>
    </row>
    <row r="4206" spans="1:4">
      <c r="A4206" s="161"/>
      <c r="B4206" s="157"/>
      <c r="C4206" s="158"/>
      <c r="D4206" s="159"/>
    </row>
    <row r="4207" spans="1:4">
      <c r="A4207" s="161"/>
      <c r="B4207" s="157"/>
      <c r="C4207" s="158"/>
      <c r="D4207" s="159"/>
    </row>
    <row r="4208" spans="1:4">
      <c r="A4208" s="161"/>
      <c r="B4208" s="157"/>
      <c r="C4208" s="158"/>
      <c r="D4208" s="159"/>
    </row>
    <row r="4209" spans="1:4">
      <c r="A4209" s="161"/>
      <c r="B4209" s="157"/>
      <c r="C4209" s="158"/>
      <c r="D4209" s="159"/>
    </row>
    <row r="4210" spans="1:4">
      <c r="A4210" s="161"/>
      <c r="B4210" s="157"/>
      <c r="C4210" s="158"/>
      <c r="D4210" s="159"/>
    </row>
    <row r="4211" spans="1:4">
      <c r="A4211" s="161"/>
      <c r="B4211" s="157"/>
      <c r="C4211" s="158"/>
      <c r="D4211" s="159"/>
    </row>
    <row r="4212" spans="1:4">
      <c r="A4212" s="161"/>
      <c r="B4212" s="157"/>
      <c r="C4212" s="158"/>
      <c r="D4212" s="159"/>
    </row>
    <row r="4213" spans="1:4">
      <c r="A4213" s="161"/>
      <c r="B4213" s="157"/>
      <c r="C4213" s="158"/>
      <c r="D4213" s="159"/>
    </row>
    <row r="4214" spans="1:4">
      <c r="A4214" s="161"/>
      <c r="B4214" s="157"/>
      <c r="C4214" s="158"/>
      <c r="D4214" s="159"/>
    </row>
    <row r="4215" spans="1:4">
      <c r="A4215" s="161"/>
      <c r="B4215" s="157"/>
      <c r="C4215" s="158"/>
      <c r="D4215" s="159"/>
    </row>
    <row r="4216" spans="1:4">
      <c r="A4216" s="161"/>
      <c r="B4216" s="157"/>
      <c r="C4216" s="158"/>
      <c r="D4216" s="159"/>
    </row>
    <row r="4217" spans="1:4">
      <c r="A4217" s="158"/>
      <c r="B4217" s="157"/>
      <c r="C4217" s="158"/>
      <c r="D4217" s="159"/>
    </row>
    <row r="4218" spans="1:4">
      <c r="A4218" s="160"/>
      <c r="B4218" s="157"/>
      <c r="C4218" s="158"/>
      <c r="D4218" s="159"/>
    </row>
    <row r="4219" spans="1:4">
      <c r="A4219" s="161"/>
      <c r="B4219" s="157"/>
      <c r="C4219" s="158"/>
      <c r="D4219" s="159"/>
    </row>
    <row r="4220" spans="1:4">
      <c r="A4220" s="161"/>
      <c r="B4220" s="157"/>
      <c r="C4220" s="158"/>
      <c r="D4220" s="159"/>
    </row>
    <row r="4221" spans="1:4">
      <c r="A4221" s="161"/>
      <c r="B4221" s="157"/>
      <c r="C4221" s="158"/>
      <c r="D4221" s="159"/>
    </row>
    <row r="4222" spans="1:4">
      <c r="A4222" s="161"/>
      <c r="B4222" s="157"/>
      <c r="C4222" s="158"/>
      <c r="D4222" s="159"/>
    </row>
    <row r="4223" spans="1:4">
      <c r="A4223" s="161"/>
      <c r="B4223" s="157"/>
      <c r="C4223" s="158"/>
      <c r="D4223" s="159"/>
    </row>
    <row r="4224" spans="1:4">
      <c r="A4224" s="161"/>
      <c r="B4224" s="157"/>
      <c r="C4224" s="158"/>
      <c r="D4224" s="159"/>
    </row>
    <row r="4225" spans="1:4">
      <c r="A4225" s="161"/>
      <c r="B4225" s="157"/>
      <c r="C4225" s="158"/>
      <c r="D4225" s="159"/>
    </row>
    <row r="4226" spans="1:4">
      <c r="A4226" s="161"/>
      <c r="B4226" s="157"/>
      <c r="C4226" s="158"/>
      <c r="D4226" s="159"/>
    </row>
    <row r="4227" spans="1:4">
      <c r="A4227" s="161"/>
      <c r="B4227" s="157"/>
      <c r="C4227" s="158"/>
      <c r="D4227" s="159"/>
    </row>
    <row r="4228" spans="1:4">
      <c r="A4228" s="161"/>
      <c r="B4228" s="157"/>
      <c r="C4228" s="158"/>
      <c r="D4228" s="159"/>
    </row>
    <row r="4229" spans="1:4">
      <c r="A4229" s="161"/>
      <c r="B4229" s="157"/>
      <c r="C4229" s="158"/>
      <c r="D4229" s="159"/>
    </row>
    <row r="4230" spans="1:4">
      <c r="A4230" s="161"/>
      <c r="B4230" s="157"/>
      <c r="C4230" s="158"/>
      <c r="D4230" s="159"/>
    </row>
    <row r="4231" spans="1:4">
      <c r="A4231" s="158"/>
      <c r="B4231" s="157"/>
      <c r="C4231" s="158"/>
      <c r="D4231" s="159"/>
    </row>
    <row r="4232" spans="1:4">
      <c r="A4232" s="156"/>
      <c r="B4232" s="157"/>
      <c r="C4232" s="158"/>
      <c r="D4232" s="159"/>
    </row>
    <row r="4233" spans="1:4">
      <c r="A4233" s="160"/>
      <c r="B4233" s="157"/>
      <c r="C4233" s="158"/>
      <c r="D4233" s="159"/>
    </row>
    <row r="4234" spans="1:4">
      <c r="A4234" s="161"/>
      <c r="B4234" s="157"/>
      <c r="C4234" s="158"/>
      <c r="D4234" s="159"/>
    </row>
    <row r="4235" spans="1:4">
      <c r="A4235" s="161"/>
      <c r="B4235" s="157"/>
      <c r="C4235" s="158"/>
      <c r="D4235" s="159"/>
    </row>
    <row r="4236" spans="1:4">
      <c r="A4236" s="161"/>
      <c r="B4236" s="157"/>
      <c r="C4236" s="158"/>
      <c r="D4236" s="159"/>
    </row>
    <row r="4237" spans="1:4">
      <c r="A4237" s="161"/>
      <c r="B4237" s="157"/>
      <c r="C4237" s="158"/>
      <c r="D4237" s="159"/>
    </row>
    <row r="4238" spans="1:4">
      <c r="A4238" s="161"/>
      <c r="B4238" s="157"/>
      <c r="C4238" s="158"/>
      <c r="D4238" s="159"/>
    </row>
    <row r="4239" spans="1:4">
      <c r="A4239" s="161"/>
      <c r="B4239" s="157"/>
      <c r="C4239" s="158"/>
      <c r="D4239" s="159"/>
    </row>
    <row r="4240" spans="1:4">
      <c r="A4240" s="161"/>
      <c r="B4240" s="157"/>
      <c r="C4240" s="158"/>
      <c r="D4240" s="159"/>
    </row>
    <row r="4241" spans="1:4">
      <c r="A4241" s="161"/>
      <c r="B4241" s="157"/>
      <c r="C4241" s="158"/>
      <c r="D4241" s="159"/>
    </row>
    <row r="4242" spans="1:4">
      <c r="A4242" s="161"/>
      <c r="B4242" s="157"/>
      <c r="C4242" s="158"/>
      <c r="D4242" s="159"/>
    </row>
    <row r="4243" spans="1:4">
      <c r="A4243" s="161"/>
      <c r="B4243" s="157"/>
      <c r="C4243" s="158"/>
      <c r="D4243" s="159"/>
    </row>
    <row r="4244" spans="1:4">
      <c r="A4244" s="161"/>
      <c r="B4244" s="157"/>
      <c r="C4244" s="158"/>
      <c r="D4244" s="159"/>
    </row>
    <row r="4245" spans="1:4">
      <c r="A4245" s="158"/>
      <c r="B4245" s="157"/>
      <c r="C4245" s="158"/>
      <c r="D4245" s="159"/>
    </row>
    <row r="4246" spans="1:4">
      <c r="A4246" s="160"/>
      <c r="B4246" s="157"/>
      <c r="C4246" s="158"/>
      <c r="D4246" s="159"/>
    </row>
    <row r="4247" spans="1:4">
      <c r="A4247" s="161"/>
      <c r="B4247" s="157"/>
      <c r="C4247" s="158"/>
      <c r="D4247" s="159"/>
    </row>
    <row r="4248" spans="1:4">
      <c r="A4248" s="161"/>
      <c r="B4248" s="157"/>
      <c r="C4248" s="158"/>
      <c r="D4248" s="159"/>
    </row>
    <row r="4249" spans="1:4">
      <c r="A4249" s="161"/>
      <c r="B4249" s="157"/>
      <c r="C4249" s="158"/>
      <c r="D4249" s="159"/>
    </row>
    <row r="4250" spans="1:4">
      <c r="A4250" s="161"/>
      <c r="B4250" s="157"/>
      <c r="C4250" s="158"/>
      <c r="D4250" s="159"/>
    </row>
    <row r="4251" spans="1:4">
      <c r="A4251" s="161"/>
      <c r="B4251" s="157"/>
      <c r="C4251" s="158"/>
      <c r="D4251" s="159"/>
    </row>
    <row r="4252" spans="1:4">
      <c r="A4252" s="161"/>
      <c r="B4252" s="157"/>
      <c r="C4252" s="158"/>
      <c r="D4252" s="159"/>
    </row>
    <row r="4253" spans="1:4">
      <c r="A4253" s="161"/>
      <c r="B4253" s="157"/>
      <c r="C4253" s="158"/>
      <c r="D4253" s="159"/>
    </row>
    <row r="4254" spans="1:4">
      <c r="A4254" s="161"/>
      <c r="B4254" s="157"/>
      <c r="C4254" s="158"/>
      <c r="D4254" s="159"/>
    </row>
    <row r="4255" spans="1:4">
      <c r="A4255" s="161"/>
      <c r="B4255" s="157"/>
      <c r="C4255" s="158"/>
      <c r="D4255" s="159"/>
    </row>
    <row r="4256" spans="1:4">
      <c r="A4256" s="161"/>
      <c r="B4256" s="157"/>
      <c r="C4256" s="158"/>
      <c r="D4256" s="159"/>
    </row>
    <row r="4257" spans="1:4">
      <c r="A4257" s="161"/>
      <c r="B4257" s="157"/>
      <c r="C4257" s="158"/>
      <c r="D4257" s="159"/>
    </row>
    <row r="4258" spans="1:4">
      <c r="A4258" s="161"/>
      <c r="B4258" s="157"/>
      <c r="C4258" s="158"/>
      <c r="D4258" s="159"/>
    </row>
    <row r="4259" spans="1:4">
      <c r="A4259" s="161"/>
      <c r="B4259" s="157"/>
      <c r="C4259" s="158"/>
      <c r="D4259" s="159"/>
    </row>
    <row r="4260" spans="1:4">
      <c r="A4260" s="161"/>
      <c r="B4260" s="157"/>
      <c r="C4260" s="158"/>
      <c r="D4260" s="159"/>
    </row>
    <row r="4261" spans="1:4">
      <c r="A4261" s="161"/>
      <c r="B4261" s="157"/>
      <c r="C4261" s="158"/>
      <c r="D4261" s="159"/>
    </row>
    <row r="4262" spans="1:4">
      <c r="A4262" s="161"/>
      <c r="B4262" s="157"/>
      <c r="C4262" s="158"/>
      <c r="D4262" s="159"/>
    </row>
    <row r="4263" spans="1:4">
      <c r="A4263" s="161"/>
      <c r="B4263" s="157"/>
      <c r="C4263" s="158"/>
      <c r="D4263" s="159"/>
    </row>
    <row r="4264" spans="1:4">
      <c r="A4264" s="161"/>
      <c r="B4264" s="157"/>
      <c r="C4264" s="158"/>
      <c r="D4264" s="159"/>
    </row>
    <row r="4265" spans="1:4">
      <c r="A4265" s="161"/>
      <c r="B4265" s="157"/>
      <c r="C4265" s="158"/>
      <c r="D4265" s="159"/>
    </row>
    <row r="4266" spans="1:4">
      <c r="A4266" s="161"/>
      <c r="B4266" s="157"/>
      <c r="C4266" s="158"/>
      <c r="D4266" s="159"/>
    </row>
    <row r="4267" spans="1:4">
      <c r="A4267" s="161"/>
      <c r="B4267" s="157"/>
      <c r="C4267" s="158"/>
      <c r="D4267" s="159"/>
    </row>
    <row r="4268" spans="1:4">
      <c r="A4268" s="158"/>
      <c r="B4268" s="157"/>
      <c r="C4268" s="158"/>
      <c r="D4268" s="159"/>
    </row>
    <row r="4269" spans="1:4">
      <c r="A4269" s="160"/>
      <c r="B4269" s="157"/>
      <c r="C4269" s="158"/>
      <c r="D4269" s="159"/>
    </row>
    <row r="4270" spans="1:4">
      <c r="A4270" s="161"/>
      <c r="B4270" s="157"/>
      <c r="C4270" s="158"/>
      <c r="D4270" s="159"/>
    </row>
    <row r="4271" spans="1:4">
      <c r="A4271" s="161"/>
      <c r="B4271" s="157"/>
      <c r="C4271" s="158"/>
      <c r="D4271" s="159"/>
    </row>
    <row r="4272" spans="1:4">
      <c r="A4272" s="161"/>
      <c r="B4272" s="157"/>
      <c r="C4272" s="158"/>
      <c r="D4272" s="159"/>
    </row>
    <row r="4273" spans="1:4">
      <c r="A4273" s="161"/>
      <c r="B4273" s="157"/>
      <c r="C4273" s="158"/>
      <c r="D4273" s="159"/>
    </row>
    <row r="4274" spans="1:4">
      <c r="A4274" s="161"/>
      <c r="B4274" s="157"/>
      <c r="C4274" s="158"/>
      <c r="D4274" s="159"/>
    </row>
    <row r="4275" spans="1:4">
      <c r="A4275" s="161"/>
      <c r="B4275" s="157"/>
      <c r="C4275" s="158"/>
      <c r="D4275" s="159"/>
    </row>
    <row r="4276" spans="1:4">
      <c r="A4276" s="161"/>
      <c r="B4276" s="157"/>
      <c r="C4276" s="158"/>
      <c r="D4276" s="159"/>
    </row>
    <row r="4277" spans="1:4">
      <c r="A4277" s="161"/>
      <c r="B4277" s="157"/>
      <c r="C4277" s="158"/>
      <c r="D4277" s="159"/>
    </row>
    <row r="4278" spans="1:4">
      <c r="A4278" s="161"/>
      <c r="B4278" s="157"/>
      <c r="C4278" s="158"/>
      <c r="D4278" s="159"/>
    </row>
    <row r="4279" spans="1:4">
      <c r="A4279" s="158"/>
      <c r="B4279" s="157"/>
      <c r="C4279" s="158"/>
      <c r="D4279" s="159"/>
    </row>
    <row r="4280" spans="1:4">
      <c r="A4280" s="160"/>
      <c r="B4280" s="157"/>
      <c r="C4280" s="158"/>
      <c r="D4280" s="159"/>
    </row>
    <row r="4281" spans="1:4">
      <c r="A4281" s="161"/>
      <c r="B4281" s="157"/>
      <c r="C4281" s="158"/>
      <c r="D4281" s="159"/>
    </row>
    <row r="4282" spans="1:4">
      <c r="A4282" s="161"/>
      <c r="B4282" s="157"/>
      <c r="C4282" s="158"/>
      <c r="D4282" s="159"/>
    </row>
    <row r="4283" spans="1:4">
      <c r="A4283" s="161"/>
      <c r="B4283" s="157"/>
      <c r="C4283" s="158"/>
      <c r="D4283" s="159"/>
    </row>
    <row r="4284" spans="1:4">
      <c r="A4284" s="161"/>
      <c r="B4284" s="157"/>
      <c r="C4284" s="158"/>
      <c r="D4284" s="159"/>
    </row>
    <row r="4285" spans="1:4">
      <c r="A4285" s="161"/>
      <c r="B4285" s="157"/>
      <c r="C4285" s="158"/>
      <c r="D4285" s="159"/>
    </row>
    <row r="4286" spans="1:4">
      <c r="A4286" s="161"/>
      <c r="B4286" s="157"/>
      <c r="C4286" s="158"/>
      <c r="D4286" s="159"/>
    </row>
    <row r="4287" spans="1:4">
      <c r="A4287" s="161"/>
      <c r="B4287" s="157"/>
      <c r="C4287" s="158"/>
      <c r="D4287" s="159"/>
    </row>
    <row r="4288" spans="1:4">
      <c r="A4288" s="158"/>
      <c r="B4288" s="157"/>
      <c r="C4288" s="158"/>
      <c r="D4288" s="159"/>
    </row>
    <row r="4289" spans="1:4">
      <c r="A4289" s="160"/>
      <c r="B4289" s="157"/>
      <c r="C4289" s="158"/>
      <c r="D4289" s="159"/>
    </row>
    <row r="4290" spans="1:4">
      <c r="A4290" s="161"/>
      <c r="B4290" s="157"/>
      <c r="C4290" s="158"/>
      <c r="D4290" s="159"/>
    </row>
    <row r="4291" spans="1:4">
      <c r="A4291" s="161"/>
      <c r="B4291" s="157"/>
      <c r="C4291" s="158"/>
      <c r="D4291" s="159"/>
    </row>
    <row r="4292" spans="1:4">
      <c r="A4292" s="161"/>
      <c r="B4292" s="157"/>
      <c r="C4292" s="158"/>
      <c r="D4292" s="159"/>
    </row>
    <row r="4293" spans="1:4">
      <c r="A4293" s="161"/>
      <c r="B4293" s="157"/>
      <c r="C4293" s="158"/>
      <c r="D4293" s="159"/>
    </row>
    <row r="4294" spans="1:4">
      <c r="A4294" s="158"/>
      <c r="B4294" s="157"/>
      <c r="C4294" s="158"/>
      <c r="D4294" s="159"/>
    </row>
    <row r="4295" spans="1:4">
      <c r="A4295" s="160"/>
      <c r="B4295" s="157"/>
      <c r="C4295" s="158"/>
      <c r="D4295" s="159"/>
    </row>
    <row r="4296" spans="1:4">
      <c r="A4296" s="161"/>
      <c r="B4296" s="157"/>
      <c r="C4296" s="158"/>
      <c r="D4296" s="159"/>
    </row>
    <row r="4297" spans="1:4">
      <c r="A4297" s="161"/>
      <c r="B4297" s="157"/>
      <c r="C4297" s="158"/>
      <c r="D4297" s="159"/>
    </row>
    <row r="4298" spans="1:4">
      <c r="A4298" s="161"/>
      <c r="B4298" s="157"/>
      <c r="C4298" s="158"/>
      <c r="D4298" s="159"/>
    </row>
    <row r="4299" spans="1:4">
      <c r="A4299" s="161"/>
      <c r="B4299" s="157"/>
      <c r="C4299" s="158"/>
      <c r="D4299" s="159"/>
    </row>
    <row r="4300" spans="1:4">
      <c r="A4300" s="161"/>
      <c r="B4300" s="157"/>
      <c r="C4300" s="158"/>
      <c r="D4300" s="159"/>
    </row>
    <row r="4301" spans="1:4">
      <c r="A4301" s="158"/>
      <c r="B4301" s="157"/>
      <c r="C4301" s="158"/>
      <c r="D4301" s="159"/>
    </row>
    <row r="4302" spans="1:4">
      <c r="A4302" s="160"/>
      <c r="B4302" s="157"/>
      <c r="C4302" s="158"/>
      <c r="D4302" s="159"/>
    </row>
    <row r="4303" spans="1:4">
      <c r="A4303" s="161"/>
      <c r="B4303" s="157"/>
      <c r="C4303" s="158"/>
      <c r="D4303" s="159"/>
    </row>
    <row r="4304" spans="1:4">
      <c r="A4304" s="161"/>
      <c r="B4304" s="157"/>
      <c r="C4304" s="158"/>
      <c r="D4304" s="159"/>
    </row>
    <row r="4305" spans="1:4">
      <c r="A4305" s="161"/>
      <c r="B4305" s="157"/>
      <c r="C4305" s="158"/>
      <c r="D4305" s="159"/>
    </row>
    <row r="4306" spans="1:4">
      <c r="A4306" s="161"/>
      <c r="B4306" s="157"/>
      <c r="C4306" s="158"/>
      <c r="D4306" s="159"/>
    </row>
    <row r="4307" spans="1:4">
      <c r="A4307" s="161"/>
      <c r="B4307" s="157"/>
      <c r="C4307" s="158"/>
      <c r="D4307" s="159"/>
    </row>
    <row r="4308" spans="1:4">
      <c r="A4308" s="161"/>
      <c r="B4308" s="157"/>
      <c r="C4308" s="158"/>
      <c r="D4308" s="159"/>
    </row>
    <row r="4309" spans="1:4">
      <c r="A4309" s="161"/>
      <c r="B4309" s="157"/>
      <c r="C4309" s="158"/>
      <c r="D4309" s="159"/>
    </row>
    <row r="4310" spans="1:4">
      <c r="A4310" s="161"/>
      <c r="B4310" s="157"/>
      <c r="C4310" s="158"/>
      <c r="D4310" s="159"/>
    </row>
    <row r="4311" spans="1:4">
      <c r="A4311" s="161"/>
      <c r="B4311" s="157"/>
      <c r="C4311" s="158"/>
      <c r="D4311" s="159"/>
    </row>
    <row r="4312" spans="1:4">
      <c r="A4312" s="161"/>
      <c r="B4312" s="157"/>
      <c r="C4312" s="158"/>
      <c r="D4312" s="159"/>
    </row>
    <row r="4313" spans="1:4">
      <c r="A4313" s="161"/>
      <c r="B4313" s="157"/>
      <c r="C4313" s="158"/>
      <c r="D4313" s="159"/>
    </row>
    <row r="4314" spans="1:4">
      <c r="A4314" s="161"/>
      <c r="B4314" s="157"/>
      <c r="C4314" s="158"/>
      <c r="D4314" s="159"/>
    </row>
    <row r="4315" spans="1:4">
      <c r="A4315" s="161"/>
      <c r="B4315" s="157"/>
      <c r="C4315" s="158"/>
      <c r="D4315" s="159"/>
    </row>
    <row r="4316" spans="1:4">
      <c r="A4316" s="161"/>
      <c r="B4316" s="157"/>
      <c r="C4316" s="158"/>
      <c r="D4316" s="159"/>
    </row>
    <row r="4317" spans="1:4">
      <c r="A4317" s="161"/>
      <c r="B4317" s="157"/>
      <c r="C4317" s="158"/>
      <c r="D4317" s="159"/>
    </row>
    <row r="4318" spans="1:4">
      <c r="A4318" s="161"/>
      <c r="B4318" s="157"/>
      <c r="C4318" s="158"/>
      <c r="D4318" s="159"/>
    </row>
    <row r="4319" spans="1:4">
      <c r="A4319" s="161"/>
      <c r="B4319" s="157"/>
      <c r="C4319" s="158"/>
      <c r="D4319" s="159"/>
    </row>
    <row r="4320" spans="1:4">
      <c r="A4320" s="161"/>
      <c r="B4320" s="157"/>
      <c r="C4320" s="158"/>
      <c r="D4320" s="159"/>
    </row>
    <row r="4321" spans="1:4">
      <c r="A4321" s="161"/>
      <c r="B4321" s="157"/>
      <c r="C4321" s="158"/>
      <c r="D4321" s="159"/>
    </row>
    <row r="4322" spans="1:4">
      <c r="A4322" s="161"/>
      <c r="B4322" s="157"/>
      <c r="C4322" s="158"/>
      <c r="D4322" s="159"/>
    </row>
    <row r="4323" spans="1:4">
      <c r="A4323" s="161"/>
      <c r="B4323" s="157"/>
      <c r="C4323" s="158"/>
      <c r="D4323" s="159"/>
    </row>
    <row r="4324" spans="1:4">
      <c r="A4324" s="161"/>
      <c r="B4324" s="157"/>
      <c r="C4324" s="158"/>
      <c r="D4324" s="159"/>
    </row>
    <row r="4325" spans="1:4">
      <c r="A4325" s="161"/>
      <c r="B4325" s="157"/>
      <c r="C4325" s="158"/>
      <c r="D4325" s="159"/>
    </row>
    <row r="4326" spans="1:4">
      <c r="A4326" s="161"/>
      <c r="B4326" s="157"/>
      <c r="C4326" s="158"/>
      <c r="D4326" s="159"/>
    </row>
    <row r="4327" spans="1:4">
      <c r="A4327" s="161"/>
      <c r="B4327" s="157"/>
      <c r="C4327" s="158"/>
      <c r="D4327" s="159"/>
    </row>
    <row r="4328" spans="1:4">
      <c r="A4328" s="161"/>
      <c r="B4328" s="157"/>
      <c r="C4328" s="158"/>
      <c r="D4328" s="159"/>
    </row>
    <row r="4329" spans="1:4">
      <c r="A4329" s="161"/>
      <c r="B4329" s="157"/>
      <c r="C4329" s="158"/>
      <c r="D4329" s="159"/>
    </row>
    <row r="4330" spans="1:4">
      <c r="A4330" s="161"/>
      <c r="B4330" s="157"/>
      <c r="C4330" s="158"/>
      <c r="D4330" s="159"/>
    </row>
    <row r="4331" spans="1:4">
      <c r="A4331" s="161"/>
      <c r="B4331" s="157"/>
      <c r="C4331" s="158"/>
      <c r="D4331" s="159"/>
    </row>
    <row r="4332" spans="1:4">
      <c r="A4332" s="161"/>
      <c r="B4332" s="157"/>
      <c r="C4332" s="158"/>
      <c r="D4332" s="159"/>
    </row>
    <row r="4333" spans="1:4">
      <c r="A4333" s="161"/>
      <c r="B4333" s="157"/>
      <c r="C4333" s="158"/>
      <c r="D4333" s="159"/>
    </row>
    <row r="4334" spans="1:4">
      <c r="A4334" s="161"/>
      <c r="B4334" s="157"/>
      <c r="C4334" s="158"/>
      <c r="D4334" s="159"/>
    </row>
    <row r="4335" spans="1:4">
      <c r="A4335" s="158"/>
      <c r="B4335" s="157"/>
      <c r="C4335" s="158"/>
      <c r="D4335" s="159"/>
    </row>
    <row r="4336" spans="1:4">
      <c r="A4336" s="156"/>
      <c r="B4336" s="157"/>
      <c r="C4336" s="158"/>
      <c r="D4336" s="159"/>
    </row>
    <row r="4337" spans="1:4">
      <c r="A4337" s="160"/>
      <c r="B4337" s="157"/>
      <c r="C4337" s="158"/>
      <c r="D4337" s="159"/>
    </row>
    <row r="4338" spans="1:4">
      <c r="A4338" s="161"/>
      <c r="B4338" s="157"/>
      <c r="C4338" s="158"/>
      <c r="D4338" s="159"/>
    </row>
    <row r="4339" spans="1:4">
      <c r="A4339" s="161"/>
      <c r="B4339" s="157"/>
      <c r="C4339" s="158"/>
      <c r="D4339" s="159"/>
    </row>
    <row r="4340" spans="1:4">
      <c r="A4340" s="161"/>
      <c r="B4340" s="157"/>
      <c r="C4340" s="158"/>
      <c r="D4340" s="159"/>
    </row>
    <row r="4341" spans="1:4">
      <c r="A4341" s="161"/>
      <c r="B4341" s="157"/>
      <c r="C4341" s="158"/>
      <c r="D4341" s="159"/>
    </row>
    <row r="4342" spans="1:4">
      <c r="A4342" s="161"/>
      <c r="B4342" s="157"/>
      <c r="C4342" s="158"/>
      <c r="D4342" s="159"/>
    </row>
    <row r="4343" spans="1:4">
      <c r="A4343" s="161"/>
      <c r="B4343" s="157"/>
      <c r="C4343" s="158"/>
      <c r="D4343" s="159"/>
    </row>
    <row r="4344" spans="1:4">
      <c r="A4344" s="161"/>
      <c r="B4344" s="157"/>
      <c r="C4344" s="158"/>
      <c r="D4344" s="159"/>
    </row>
    <row r="4345" spans="1:4">
      <c r="A4345" s="161"/>
      <c r="B4345" s="157"/>
      <c r="C4345" s="158"/>
      <c r="D4345" s="159"/>
    </row>
    <row r="4346" spans="1:4">
      <c r="A4346" s="161"/>
      <c r="B4346" s="157"/>
      <c r="C4346" s="158"/>
      <c r="D4346" s="159"/>
    </row>
    <row r="4347" spans="1:4">
      <c r="A4347" s="161"/>
      <c r="B4347" s="157"/>
      <c r="C4347" s="158"/>
      <c r="D4347" s="159"/>
    </row>
    <row r="4348" spans="1:4">
      <c r="A4348" s="161"/>
      <c r="B4348" s="157"/>
      <c r="C4348" s="158"/>
      <c r="D4348" s="159"/>
    </row>
    <row r="4349" spans="1:4">
      <c r="A4349" s="161"/>
      <c r="B4349" s="157"/>
      <c r="C4349" s="158"/>
      <c r="D4349" s="159"/>
    </row>
    <row r="4350" spans="1:4">
      <c r="A4350" s="161"/>
      <c r="B4350" s="157"/>
      <c r="C4350" s="158"/>
      <c r="D4350" s="159"/>
    </row>
    <row r="4351" spans="1:4">
      <c r="A4351" s="161"/>
      <c r="B4351" s="157"/>
      <c r="C4351" s="158"/>
      <c r="D4351" s="159"/>
    </row>
    <row r="4352" spans="1:4">
      <c r="A4352" s="161"/>
      <c r="B4352" s="157"/>
      <c r="C4352" s="158"/>
      <c r="D4352" s="159"/>
    </row>
    <row r="4353" spans="1:4">
      <c r="A4353" s="161"/>
      <c r="B4353" s="157"/>
      <c r="C4353" s="158"/>
      <c r="D4353" s="159"/>
    </row>
    <row r="4354" spans="1:4">
      <c r="A4354" s="161"/>
      <c r="B4354" s="157"/>
      <c r="C4354" s="158"/>
      <c r="D4354" s="159"/>
    </row>
    <row r="4355" spans="1:4">
      <c r="A4355" s="161"/>
      <c r="B4355" s="157"/>
      <c r="C4355" s="158"/>
      <c r="D4355" s="159"/>
    </row>
    <row r="4356" spans="1:4">
      <c r="A4356" s="161"/>
      <c r="B4356" s="157"/>
      <c r="C4356" s="158"/>
      <c r="D4356" s="159"/>
    </row>
    <row r="4357" spans="1:4">
      <c r="A4357" s="161"/>
      <c r="B4357" s="157"/>
      <c r="C4357" s="158"/>
      <c r="D4357" s="159"/>
    </row>
    <row r="4358" spans="1:4">
      <c r="A4358" s="161"/>
      <c r="B4358" s="157"/>
      <c r="C4358" s="158"/>
      <c r="D4358" s="159"/>
    </row>
    <row r="4359" spans="1:4">
      <c r="A4359" s="158"/>
      <c r="B4359" s="157"/>
      <c r="C4359" s="158"/>
      <c r="D4359" s="159"/>
    </row>
    <row r="4360" spans="1:4">
      <c r="A4360" s="156"/>
      <c r="B4360" s="157"/>
      <c r="C4360" s="158"/>
      <c r="D4360" s="159"/>
    </row>
    <row r="4361" spans="1:4">
      <c r="A4361" s="160"/>
      <c r="B4361" s="157"/>
      <c r="C4361" s="158"/>
      <c r="D4361" s="159"/>
    </row>
    <row r="4362" spans="1:4">
      <c r="A4362" s="161"/>
      <c r="B4362" s="157"/>
      <c r="C4362" s="158"/>
      <c r="D4362" s="159"/>
    </row>
    <row r="4363" spans="1:4">
      <c r="A4363" s="161"/>
      <c r="B4363" s="157"/>
      <c r="C4363" s="158"/>
      <c r="D4363" s="159"/>
    </row>
    <row r="4364" spans="1:4">
      <c r="A4364" s="161"/>
      <c r="B4364" s="157"/>
      <c r="C4364" s="158"/>
      <c r="D4364" s="159"/>
    </row>
    <row r="4365" spans="1:4">
      <c r="A4365" s="161"/>
      <c r="B4365" s="157"/>
      <c r="C4365" s="158"/>
      <c r="D4365" s="159"/>
    </row>
    <row r="4366" spans="1:4">
      <c r="A4366" s="161"/>
      <c r="B4366" s="157"/>
      <c r="C4366" s="158"/>
      <c r="D4366" s="159"/>
    </row>
    <row r="4367" spans="1:4">
      <c r="A4367" s="161"/>
      <c r="B4367" s="157"/>
      <c r="C4367" s="158"/>
      <c r="D4367" s="159"/>
    </row>
    <row r="4368" spans="1:4">
      <c r="A4368" s="161"/>
      <c r="B4368" s="157"/>
      <c r="C4368" s="158"/>
      <c r="D4368" s="159"/>
    </row>
    <row r="4369" spans="1:4">
      <c r="A4369" s="161"/>
      <c r="B4369" s="157"/>
      <c r="C4369" s="158"/>
      <c r="D4369" s="159"/>
    </row>
    <row r="4370" spans="1:4">
      <c r="A4370" s="161"/>
      <c r="B4370" s="157"/>
      <c r="C4370" s="158"/>
      <c r="D4370" s="159"/>
    </row>
    <row r="4371" spans="1:4">
      <c r="A4371" s="161"/>
      <c r="B4371" s="157"/>
      <c r="C4371" s="158"/>
      <c r="D4371" s="159"/>
    </row>
    <row r="4372" spans="1:4">
      <c r="A4372" s="161"/>
      <c r="B4372" s="157"/>
      <c r="C4372" s="158"/>
      <c r="D4372" s="159"/>
    </row>
    <row r="4373" spans="1:4">
      <c r="A4373" s="161"/>
      <c r="B4373" s="157"/>
      <c r="C4373" s="158"/>
      <c r="D4373" s="159"/>
    </row>
    <row r="4374" spans="1:4">
      <c r="A4374" s="161"/>
      <c r="B4374" s="157"/>
      <c r="C4374" s="158"/>
      <c r="D4374" s="159"/>
    </row>
    <row r="4375" spans="1:4">
      <c r="A4375" s="161"/>
      <c r="B4375" s="157"/>
      <c r="C4375" s="158"/>
      <c r="D4375" s="159"/>
    </row>
    <row r="4376" spans="1:4">
      <c r="A4376" s="161"/>
      <c r="B4376" s="157"/>
      <c r="C4376" s="158"/>
      <c r="D4376" s="159"/>
    </row>
    <row r="4377" spans="1:4">
      <c r="A4377" s="161"/>
      <c r="B4377" s="157"/>
      <c r="C4377" s="158"/>
      <c r="D4377" s="159"/>
    </row>
    <row r="4378" spans="1:4">
      <c r="A4378" s="161"/>
      <c r="B4378" s="157"/>
      <c r="C4378" s="158"/>
      <c r="D4378" s="159"/>
    </row>
    <row r="4379" spans="1:4">
      <c r="A4379" s="161"/>
      <c r="B4379" s="157"/>
      <c r="C4379" s="158"/>
      <c r="D4379" s="159"/>
    </row>
    <row r="4380" spans="1:4">
      <c r="A4380" s="161"/>
      <c r="B4380" s="157"/>
      <c r="C4380" s="158"/>
      <c r="D4380" s="159"/>
    </row>
    <row r="4381" spans="1:4">
      <c r="A4381" s="161"/>
      <c r="B4381" s="157"/>
      <c r="C4381" s="158"/>
      <c r="D4381" s="159"/>
    </row>
    <row r="4382" spans="1:4">
      <c r="A4382" s="161"/>
      <c r="B4382" s="157"/>
      <c r="C4382" s="158"/>
      <c r="D4382" s="159"/>
    </row>
    <row r="4383" spans="1:4">
      <c r="A4383" s="158"/>
      <c r="B4383" s="157"/>
      <c r="C4383" s="158"/>
      <c r="D4383" s="159"/>
    </row>
    <row r="4384" spans="1:4">
      <c r="A4384" s="156"/>
      <c r="B4384" s="157"/>
      <c r="C4384" s="158"/>
      <c r="D4384" s="159"/>
    </row>
    <row r="4385" spans="1:4">
      <c r="A4385" s="160"/>
      <c r="B4385" s="157"/>
      <c r="C4385" s="158"/>
      <c r="D4385" s="159"/>
    </row>
    <row r="4386" spans="1:4">
      <c r="A4386" s="161"/>
      <c r="B4386" s="157"/>
      <c r="C4386" s="158"/>
      <c r="D4386" s="159"/>
    </row>
    <row r="4387" spans="1:4">
      <c r="A4387" s="161"/>
      <c r="B4387" s="157"/>
      <c r="C4387" s="158"/>
      <c r="D4387" s="159"/>
    </row>
    <row r="4388" spans="1:4">
      <c r="A4388" s="161"/>
      <c r="B4388" s="157"/>
      <c r="C4388" s="158"/>
      <c r="D4388" s="159"/>
    </row>
    <row r="4389" spans="1:4">
      <c r="A4389" s="161"/>
      <c r="B4389" s="157"/>
      <c r="C4389" s="158"/>
      <c r="D4389" s="159"/>
    </row>
    <row r="4390" spans="1:4">
      <c r="A4390" s="161"/>
      <c r="B4390" s="157"/>
      <c r="C4390" s="158"/>
      <c r="D4390" s="159"/>
    </row>
    <row r="4391" spans="1:4">
      <c r="A4391" s="161"/>
      <c r="B4391" s="157"/>
      <c r="C4391" s="158"/>
      <c r="D4391" s="159"/>
    </row>
    <row r="4392" spans="1:4">
      <c r="A4392" s="161"/>
      <c r="B4392" s="157"/>
      <c r="C4392" s="158"/>
      <c r="D4392" s="159"/>
    </row>
    <row r="4393" spans="1:4">
      <c r="A4393" s="161"/>
      <c r="B4393" s="157"/>
      <c r="C4393" s="158"/>
      <c r="D4393" s="159"/>
    </row>
    <row r="4394" spans="1:4">
      <c r="A4394" s="161"/>
      <c r="B4394" s="157"/>
      <c r="C4394" s="158"/>
      <c r="D4394" s="159"/>
    </row>
    <row r="4395" spans="1:4">
      <c r="A4395" s="161"/>
      <c r="B4395" s="157"/>
      <c r="C4395" s="158"/>
      <c r="D4395" s="159"/>
    </row>
    <row r="4396" spans="1:4">
      <c r="A4396" s="161"/>
      <c r="B4396" s="157"/>
      <c r="C4396" s="158"/>
      <c r="D4396" s="159"/>
    </row>
    <row r="4397" spans="1:4">
      <c r="A4397" s="161"/>
      <c r="B4397" s="157"/>
      <c r="C4397" s="158"/>
      <c r="D4397" s="159"/>
    </row>
    <row r="4398" spans="1:4">
      <c r="A4398" s="161"/>
      <c r="B4398" s="157"/>
      <c r="C4398" s="158"/>
      <c r="D4398" s="159"/>
    </row>
    <row r="4399" spans="1:4">
      <c r="A4399" s="158"/>
      <c r="B4399" s="157"/>
      <c r="C4399" s="158"/>
      <c r="D4399" s="159"/>
    </row>
    <row r="4400" spans="1:4">
      <c r="A4400" s="160"/>
      <c r="B4400" s="157"/>
      <c r="C4400" s="158"/>
      <c r="D4400" s="159"/>
    </row>
    <row r="4401" spans="1:4">
      <c r="A4401" s="161"/>
      <c r="B4401" s="157"/>
      <c r="C4401" s="158"/>
      <c r="D4401" s="159"/>
    </row>
    <row r="4402" spans="1:4">
      <c r="A4402" s="161"/>
      <c r="B4402" s="157"/>
      <c r="C4402" s="158"/>
      <c r="D4402" s="159"/>
    </row>
    <row r="4403" spans="1:4">
      <c r="A4403" s="161"/>
      <c r="B4403" s="157"/>
      <c r="C4403" s="158"/>
      <c r="D4403" s="159"/>
    </row>
    <row r="4404" spans="1:4">
      <c r="A4404" s="161"/>
      <c r="B4404" s="157"/>
      <c r="C4404" s="158"/>
      <c r="D4404" s="159"/>
    </row>
    <row r="4405" spans="1:4">
      <c r="A4405" s="161"/>
      <c r="B4405" s="157"/>
      <c r="C4405" s="158"/>
      <c r="D4405" s="159"/>
    </row>
    <row r="4406" spans="1:4">
      <c r="A4406" s="161"/>
      <c r="B4406" s="157"/>
      <c r="C4406" s="158"/>
      <c r="D4406" s="159"/>
    </row>
    <row r="4407" spans="1:4">
      <c r="A4407" s="161"/>
      <c r="B4407" s="157"/>
      <c r="C4407" s="158"/>
      <c r="D4407" s="159"/>
    </row>
    <row r="4408" spans="1:4">
      <c r="A4408" s="161"/>
      <c r="B4408" s="157"/>
      <c r="C4408" s="158"/>
      <c r="D4408" s="159"/>
    </row>
    <row r="4409" spans="1:4">
      <c r="A4409" s="161"/>
      <c r="B4409" s="157"/>
      <c r="C4409" s="158"/>
      <c r="D4409" s="159"/>
    </row>
    <row r="4410" spans="1:4">
      <c r="A4410" s="161"/>
      <c r="B4410" s="157"/>
      <c r="C4410" s="158"/>
      <c r="D4410" s="159"/>
    </row>
    <row r="4411" spans="1:4">
      <c r="A4411" s="156"/>
      <c r="B4411" s="157"/>
      <c r="C4411" s="158"/>
      <c r="D4411" s="159"/>
    </row>
    <row r="4412" spans="1:4">
      <c r="A4412" s="156"/>
      <c r="B4412" s="157"/>
      <c r="C4412" s="158"/>
      <c r="D4412" s="159"/>
    </row>
    <row r="4413" spans="1:4">
      <c r="A4413" s="161"/>
      <c r="B4413" s="157"/>
      <c r="C4413" s="158"/>
      <c r="D4413" s="159"/>
    </row>
    <row r="4414" spans="1:4">
      <c r="A4414" s="161"/>
      <c r="B4414" s="157"/>
      <c r="C4414" s="158"/>
      <c r="D4414" s="159"/>
    </row>
    <row r="4415" spans="1:4">
      <c r="A4415" s="161"/>
      <c r="B4415" s="157"/>
      <c r="C4415" s="158"/>
      <c r="D4415" s="159"/>
    </row>
    <row r="4416" spans="1:4">
      <c r="A4416" s="161"/>
      <c r="B4416" s="157"/>
      <c r="C4416" s="158"/>
      <c r="D4416" s="159"/>
    </row>
    <row r="4417" spans="1:4">
      <c r="A4417" s="161"/>
      <c r="B4417" s="157"/>
      <c r="C4417" s="158"/>
      <c r="D4417" s="159"/>
    </row>
    <row r="4418" spans="1:4">
      <c r="A4418" s="161"/>
      <c r="B4418" s="157"/>
      <c r="C4418" s="158"/>
      <c r="D4418" s="159"/>
    </row>
    <row r="4419" spans="1:4">
      <c r="A4419" s="161"/>
      <c r="B4419" s="157"/>
      <c r="C4419" s="158"/>
      <c r="D4419" s="159"/>
    </row>
    <row r="4420" spans="1:4">
      <c r="A4420" s="161"/>
      <c r="B4420" s="157"/>
      <c r="C4420" s="158"/>
      <c r="D4420" s="159"/>
    </row>
    <row r="4421" spans="1:4">
      <c r="A4421" s="161"/>
      <c r="B4421" s="157"/>
      <c r="C4421" s="158"/>
      <c r="D4421" s="159"/>
    </row>
    <row r="4422" spans="1:4">
      <c r="A4422" s="161"/>
      <c r="B4422" s="157"/>
      <c r="C4422" s="158"/>
      <c r="D4422" s="159"/>
    </row>
    <row r="4423" spans="1:4">
      <c r="A4423" s="156"/>
      <c r="B4423" s="157"/>
      <c r="C4423" s="158"/>
      <c r="D4423" s="159"/>
    </row>
    <row r="4424" spans="1:4">
      <c r="A4424" s="156"/>
      <c r="B4424" s="157"/>
      <c r="C4424" s="158"/>
      <c r="D4424" s="159"/>
    </row>
    <row r="4425" spans="1:4">
      <c r="A4425" s="156"/>
      <c r="B4425" s="157"/>
      <c r="C4425" s="158"/>
      <c r="D4425" s="159"/>
    </row>
    <row r="4426" spans="1:4">
      <c r="A4426" s="156"/>
      <c r="B4426" s="157"/>
      <c r="C4426" s="158"/>
      <c r="D4426" s="159"/>
    </row>
    <row r="4427" spans="1:4">
      <c r="A4427" s="161"/>
      <c r="B4427" s="157"/>
      <c r="C4427" s="158"/>
      <c r="D4427" s="159"/>
    </row>
    <row r="4428" spans="1:4">
      <c r="A4428" s="161"/>
      <c r="B4428" s="157"/>
      <c r="C4428" s="158"/>
      <c r="D4428" s="159"/>
    </row>
    <row r="4429" spans="1:4">
      <c r="A4429" s="161"/>
      <c r="B4429" s="157"/>
      <c r="C4429" s="158"/>
      <c r="D4429" s="159"/>
    </row>
    <row r="4430" spans="1:4">
      <c r="A4430" s="156"/>
      <c r="B4430" s="157"/>
      <c r="C4430" s="158"/>
      <c r="D4430" s="159"/>
    </row>
    <row r="4431" spans="1:4">
      <c r="A4431" s="161"/>
      <c r="B4431" s="157"/>
      <c r="C4431" s="158"/>
      <c r="D4431" s="159"/>
    </row>
    <row r="4432" spans="1:4">
      <c r="A4432" s="161"/>
      <c r="B4432" s="157"/>
      <c r="C4432" s="158"/>
      <c r="D4432" s="159"/>
    </row>
    <row r="4433" spans="1:4">
      <c r="A4433" s="161"/>
      <c r="B4433" s="157"/>
      <c r="C4433" s="158"/>
      <c r="D4433" s="159"/>
    </row>
    <row r="4434" spans="1:4">
      <c r="A4434" s="161"/>
      <c r="B4434" s="157"/>
      <c r="C4434" s="158"/>
      <c r="D4434" s="159"/>
    </row>
    <row r="4435" spans="1:4">
      <c r="A4435" s="156"/>
      <c r="B4435" s="157"/>
      <c r="C4435" s="158"/>
      <c r="D4435" s="159"/>
    </row>
    <row r="4436" spans="1:4">
      <c r="A4436" s="161"/>
      <c r="B4436" s="157"/>
      <c r="C4436" s="158"/>
      <c r="D4436" s="159"/>
    </row>
    <row r="4437" spans="1:4">
      <c r="A4437" s="161"/>
      <c r="B4437" s="157"/>
      <c r="C4437" s="158"/>
      <c r="D4437" s="159"/>
    </row>
    <row r="4438" spans="1:4">
      <c r="A4438" s="161"/>
      <c r="B4438" s="157"/>
      <c r="C4438" s="158"/>
      <c r="D4438" s="159"/>
    </row>
    <row r="4439" spans="1:4">
      <c r="A4439" s="161"/>
      <c r="B4439" s="157"/>
      <c r="C4439" s="158"/>
      <c r="D4439" s="159"/>
    </row>
    <row r="4440" spans="1:4">
      <c r="A4440" s="161"/>
      <c r="B4440" s="157"/>
      <c r="C4440" s="158"/>
      <c r="D4440" s="159"/>
    </row>
    <row r="4441" spans="1:4">
      <c r="A4441" s="161"/>
      <c r="B4441" s="157"/>
      <c r="C4441" s="158"/>
      <c r="D4441" s="159"/>
    </row>
    <row r="4442" spans="1:4">
      <c r="A4442" s="161"/>
      <c r="B4442" s="157"/>
      <c r="C4442" s="158"/>
      <c r="D4442" s="159"/>
    </row>
    <row r="4443" spans="1:4">
      <c r="A4443" s="161"/>
      <c r="B4443" s="157"/>
      <c r="C4443" s="158"/>
      <c r="D4443" s="159"/>
    </row>
    <row r="4444" spans="1:4">
      <c r="A4444" s="161"/>
      <c r="B4444" s="157"/>
      <c r="C4444" s="158"/>
      <c r="D4444" s="159"/>
    </row>
    <row r="4445" spans="1:4">
      <c r="A4445" s="161"/>
      <c r="B4445" s="157"/>
      <c r="C4445" s="158"/>
      <c r="D4445" s="159"/>
    </row>
    <row r="4446" spans="1:4">
      <c r="A4446" s="161"/>
      <c r="B4446" s="157"/>
      <c r="C4446" s="158"/>
      <c r="D4446" s="159"/>
    </row>
    <row r="4447" spans="1:4">
      <c r="A4447" s="161"/>
      <c r="B4447" s="157"/>
      <c r="C4447" s="158"/>
      <c r="D4447" s="159"/>
    </row>
    <row r="4448" spans="1:4">
      <c r="A4448" s="161"/>
      <c r="B4448" s="157"/>
      <c r="C4448" s="158"/>
      <c r="D4448" s="159"/>
    </row>
    <row r="4449" spans="1:4">
      <c r="A4449" s="161"/>
      <c r="B4449" s="157"/>
      <c r="C4449" s="158"/>
      <c r="D4449" s="159"/>
    </row>
    <row r="4450" spans="1:4">
      <c r="A4450" s="161"/>
      <c r="B4450" s="157"/>
      <c r="C4450" s="158"/>
      <c r="D4450" s="159"/>
    </row>
    <row r="4451" spans="1:4">
      <c r="A4451" s="161"/>
      <c r="B4451" s="157"/>
      <c r="C4451" s="158"/>
      <c r="D4451" s="159"/>
    </row>
    <row r="4452" spans="1:4">
      <c r="A4452" s="161"/>
      <c r="B4452" s="157"/>
      <c r="C4452" s="158"/>
      <c r="D4452" s="159"/>
    </row>
    <row r="4453" spans="1:4">
      <c r="A4453" s="161"/>
      <c r="B4453" s="157"/>
      <c r="C4453" s="158"/>
      <c r="D4453" s="159"/>
    </row>
    <row r="4454" spans="1:4">
      <c r="A4454" s="156"/>
      <c r="B4454" s="157"/>
      <c r="C4454" s="158"/>
      <c r="D4454" s="159"/>
    </row>
    <row r="4455" spans="1:4">
      <c r="A4455" s="161"/>
      <c r="B4455" s="157"/>
      <c r="C4455" s="158"/>
      <c r="D4455" s="159"/>
    </row>
    <row r="4456" spans="1:4">
      <c r="A4456" s="161"/>
      <c r="B4456" s="157"/>
      <c r="C4456" s="158"/>
      <c r="D4456" s="159"/>
    </row>
    <row r="4457" spans="1:4">
      <c r="A4457" s="161"/>
      <c r="B4457" s="157"/>
      <c r="C4457" s="158"/>
      <c r="D4457" s="159"/>
    </row>
    <row r="4458" spans="1:4">
      <c r="A4458" s="161"/>
      <c r="B4458" s="157"/>
      <c r="C4458" s="158"/>
      <c r="D4458" s="159"/>
    </row>
    <row r="4459" spans="1:4">
      <c r="A4459" s="161"/>
      <c r="B4459" s="157"/>
      <c r="C4459" s="158"/>
      <c r="D4459" s="159"/>
    </row>
    <row r="4460" spans="1:4">
      <c r="A4460" s="161"/>
      <c r="B4460" s="157"/>
      <c r="C4460" s="158"/>
      <c r="D4460" s="159"/>
    </row>
    <row r="4461" spans="1:4">
      <c r="A4461" s="156"/>
      <c r="B4461" s="157"/>
      <c r="C4461" s="158"/>
      <c r="D4461" s="159"/>
    </row>
    <row r="4462" spans="1:4">
      <c r="A4462" s="161"/>
      <c r="B4462" s="157"/>
      <c r="C4462" s="158"/>
      <c r="D4462" s="159"/>
    </row>
    <row r="4463" spans="1:4">
      <c r="A4463" s="161"/>
      <c r="B4463" s="157"/>
      <c r="C4463" s="158"/>
      <c r="D4463" s="159"/>
    </row>
    <row r="4464" spans="1:4">
      <c r="A4464" s="161"/>
      <c r="B4464" s="157"/>
      <c r="C4464" s="158"/>
      <c r="D4464" s="159"/>
    </row>
    <row r="4465" spans="1:4">
      <c r="A4465" s="161"/>
      <c r="B4465" s="157"/>
      <c r="C4465" s="158"/>
      <c r="D4465" s="159"/>
    </row>
    <row r="4466" spans="1:4">
      <c r="A4466" s="161"/>
      <c r="B4466" s="157"/>
      <c r="C4466" s="158"/>
      <c r="D4466" s="159"/>
    </row>
    <row r="4467" spans="1:4">
      <c r="A4467" s="161"/>
      <c r="B4467" s="157"/>
      <c r="C4467" s="158"/>
      <c r="D4467" s="159"/>
    </row>
    <row r="4468" spans="1:4">
      <c r="A4468" s="161"/>
      <c r="B4468" s="157"/>
      <c r="C4468" s="158"/>
      <c r="D4468" s="159"/>
    </row>
    <row r="4469" spans="1:4">
      <c r="A4469" s="161"/>
      <c r="B4469" s="157"/>
      <c r="C4469" s="158"/>
      <c r="D4469" s="159"/>
    </row>
    <row r="4470" spans="1:4">
      <c r="A4470" s="161"/>
      <c r="B4470" s="157"/>
      <c r="C4470" s="158"/>
      <c r="D4470" s="159"/>
    </row>
    <row r="4471" spans="1:4">
      <c r="A4471" s="161"/>
      <c r="B4471" s="157"/>
      <c r="C4471" s="158"/>
      <c r="D4471" s="159"/>
    </row>
    <row r="4472" spans="1:4">
      <c r="A4472" s="161"/>
      <c r="B4472" s="157"/>
      <c r="C4472" s="158"/>
      <c r="D4472" s="159"/>
    </row>
    <row r="4473" spans="1:4">
      <c r="A4473" s="161"/>
      <c r="B4473" s="157"/>
      <c r="C4473" s="158"/>
      <c r="D4473" s="159"/>
    </row>
    <row r="4474" spans="1:4">
      <c r="A4474" s="161"/>
      <c r="B4474" s="157"/>
      <c r="C4474" s="158"/>
      <c r="D4474" s="159"/>
    </row>
    <row r="4475" spans="1:4">
      <c r="A4475" s="161"/>
      <c r="B4475" s="157"/>
      <c r="C4475" s="158"/>
      <c r="D4475" s="159"/>
    </row>
    <row r="4476" spans="1:4">
      <c r="A4476" s="161"/>
      <c r="B4476" s="157"/>
      <c r="C4476" s="158"/>
      <c r="D4476" s="159"/>
    </row>
    <row r="4477" spans="1:4">
      <c r="A4477" s="156"/>
      <c r="B4477" s="157"/>
      <c r="C4477" s="158"/>
      <c r="D4477" s="159"/>
    </row>
    <row r="4478" spans="1:4">
      <c r="A4478" s="161"/>
      <c r="B4478" s="157"/>
      <c r="C4478" s="158"/>
      <c r="D4478" s="159"/>
    </row>
    <row r="4479" spans="1:4">
      <c r="A4479" s="161"/>
      <c r="B4479" s="157"/>
      <c r="C4479" s="158"/>
      <c r="D4479" s="159"/>
    </row>
    <row r="4480" spans="1:4">
      <c r="A4480" s="161"/>
      <c r="B4480" s="157"/>
      <c r="C4480" s="158"/>
      <c r="D4480" s="159"/>
    </row>
    <row r="4481" spans="1:4">
      <c r="A4481" s="161"/>
      <c r="B4481" s="157"/>
      <c r="C4481" s="158"/>
      <c r="D4481" s="159"/>
    </row>
    <row r="4482" spans="1:4">
      <c r="A4482" s="161"/>
      <c r="B4482" s="157"/>
      <c r="C4482" s="158"/>
      <c r="D4482" s="159"/>
    </row>
    <row r="4483" spans="1:4">
      <c r="A4483" s="161"/>
      <c r="B4483" s="157"/>
      <c r="C4483" s="158"/>
      <c r="D4483" s="159"/>
    </row>
    <row r="4484" spans="1:4">
      <c r="A4484" s="161"/>
      <c r="B4484" s="157"/>
      <c r="C4484" s="158"/>
      <c r="D4484" s="159"/>
    </row>
    <row r="4485" spans="1:4">
      <c r="A4485" s="161"/>
      <c r="B4485" s="157"/>
      <c r="C4485" s="158"/>
      <c r="D4485" s="159"/>
    </row>
    <row r="4486" spans="1:4">
      <c r="A4486" s="156"/>
      <c r="B4486" s="157"/>
      <c r="C4486" s="158"/>
      <c r="D4486" s="159"/>
    </row>
    <row r="4487" spans="1:4">
      <c r="A4487" s="161"/>
      <c r="B4487" s="157"/>
      <c r="C4487" s="158"/>
      <c r="D4487" s="159"/>
    </row>
    <row r="4488" spans="1:4">
      <c r="A4488" s="161"/>
      <c r="B4488" s="157"/>
      <c r="C4488" s="158"/>
      <c r="D4488" s="159"/>
    </row>
    <row r="4489" spans="1:4">
      <c r="A4489" s="156"/>
      <c r="B4489" s="157"/>
      <c r="C4489" s="158"/>
      <c r="D4489" s="159"/>
    </row>
    <row r="4490" spans="1:4">
      <c r="A4490" s="161"/>
      <c r="B4490" s="157"/>
      <c r="C4490" s="158"/>
      <c r="D4490" s="159"/>
    </row>
    <row r="4491" spans="1:4">
      <c r="A4491" s="161"/>
      <c r="B4491" s="157"/>
      <c r="C4491" s="158"/>
      <c r="D4491" s="159"/>
    </row>
    <row r="4492" spans="1:4">
      <c r="A4492" s="161"/>
      <c r="B4492" s="157"/>
      <c r="C4492" s="158"/>
      <c r="D4492" s="159"/>
    </row>
    <row r="4493" spans="1:4">
      <c r="A4493" s="161"/>
      <c r="B4493" s="157"/>
      <c r="C4493" s="158"/>
      <c r="D4493" s="159"/>
    </row>
    <row r="4494" spans="1:4">
      <c r="A4494" s="161"/>
      <c r="B4494" s="157"/>
      <c r="C4494" s="158"/>
      <c r="D4494" s="159"/>
    </row>
    <row r="4495" spans="1:4">
      <c r="A4495" s="161"/>
      <c r="B4495" s="157"/>
      <c r="C4495" s="158"/>
      <c r="D4495" s="159"/>
    </row>
    <row r="4496" spans="1:4">
      <c r="A4496" s="161"/>
      <c r="B4496" s="157"/>
      <c r="C4496" s="158"/>
      <c r="D4496" s="159"/>
    </row>
    <row r="4497" spans="1:4">
      <c r="A4497" s="161"/>
      <c r="B4497" s="157"/>
      <c r="C4497" s="158"/>
      <c r="D4497" s="159"/>
    </row>
    <row r="4498" spans="1:4">
      <c r="A4498" s="161"/>
      <c r="B4498" s="157"/>
      <c r="C4498" s="158"/>
      <c r="D4498" s="159"/>
    </row>
    <row r="4499" spans="1:4">
      <c r="A4499" s="161"/>
      <c r="B4499" s="157"/>
      <c r="C4499" s="158"/>
      <c r="D4499" s="159"/>
    </row>
    <row r="4500" spans="1:4">
      <c r="A4500" s="156"/>
      <c r="B4500" s="157"/>
      <c r="C4500" s="158"/>
      <c r="D4500" s="159"/>
    </row>
    <row r="4501" spans="1:4">
      <c r="A4501" s="161"/>
      <c r="B4501" s="157"/>
      <c r="C4501" s="158"/>
      <c r="D4501" s="159"/>
    </row>
    <row r="4502" spans="1:4">
      <c r="A4502" s="161"/>
      <c r="B4502" s="157"/>
      <c r="C4502" s="158"/>
      <c r="D4502" s="159"/>
    </row>
    <row r="4503" spans="1:4">
      <c r="A4503" s="161"/>
      <c r="B4503" s="157"/>
      <c r="C4503" s="158"/>
      <c r="D4503" s="159"/>
    </row>
    <row r="4504" spans="1:4">
      <c r="A4504" s="156"/>
      <c r="B4504" s="157"/>
      <c r="C4504" s="158"/>
      <c r="D4504" s="159"/>
    </row>
    <row r="4505" spans="1:4">
      <c r="A4505" s="161"/>
      <c r="B4505" s="157"/>
      <c r="C4505" s="158"/>
      <c r="D4505" s="159"/>
    </row>
    <row r="4506" spans="1:4">
      <c r="A4506" s="156"/>
      <c r="B4506" s="157"/>
      <c r="C4506" s="158"/>
      <c r="D4506" s="159"/>
    </row>
    <row r="4507" spans="1:4">
      <c r="A4507" s="161"/>
      <c r="B4507" s="157"/>
      <c r="C4507" s="158"/>
      <c r="D4507" s="159"/>
    </row>
    <row r="4508" spans="1:4">
      <c r="A4508" s="161"/>
      <c r="B4508" s="157"/>
      <c r="C4508" s="158"/>
      <c r="D4508" s="159"/>
    </row>
    <row r="4509" spans="1:4">
      <c r="A4509" s="156"/>
      <c r="B4509" s="157"/>
      <c r="C4509" s="158"/>
      <c r="D4509" s="159"/>
    </row>
    <row r="4510" spans="1:4">
      <c r="A4510" s="161"/>
      <c r="B4510" s="157"/>
      <c r="C4510" s="158"/>
      <c r="D4510" s="159"/>
    </row>
    <row r="4511" spans="1:4">
      <c r="A4511" s="161"/>
      <c r="B4511" s="157"/>
      <c r="C4511" s="158"/>
      <c r="D4511" s="159"/>
    </row>
    <row r="4512" spans="1:4">
      <c r="A4512" s="161"/>
      <c r="B4512" s="157"/>
      <c r="C4512" s="158"/>
      <c r="D4512" s="159"/>
    </row>
    <row r="4513" spans="1:4">
      <c r="A4513" s="161"/>
      <c r="B4513" s="157"/>
      <c r="C4513" s="158"/>
      <c r="D4513" s="159"/>
    </row>
    <row r="4514" spans="1:4">
      <c r="A4514" s="161"/>
      <c r="B4514" s="157"/>
      <c r="C4514" s="158"/>
      <c r="D4514" s="159"/>
    </row>
    <row r="4515" spans="1:4">
      <c r="A4515" s="156"/>
      <c r="B4515" s="157"/>
      <c r="C4515" s="158"/>
      <c r="D4515" s="159"/>
    </row>
    <row r="4516" spans="1:4">
      <c r="A4516" s="161"/>
      <c r="B4516" s="157"/>
      <c r="C4516" s="158"/>
      <c r="D4516" s="159"/>
    </row>
    <row r="4517" spans="1:4">
      <c r="A4517" s="156"/>
      <c r="B4517" s="157"/>
      <c r="C4517" s="158"/>
      <c r="D4517" s="159"/>
    </row>
    <row r="4518" spans="1:4">
      <c r="A4518" s="156"/>
      <c r="B4518" s="157"/>
      <c r="C4518" s="158"/>
      <c r="D4518" s="159"/>
    </row>
    <row r="4519" spans="1:4">
      <c r="A4519" s="161"/>
      <c r="B4519" s="157"/>
      <c r="C4519" s="158"/>
      <c r="D4519" s="159"/>
    </row>
    <row r="4520" spans="1:4">
      <c r="A4520" s="156"/>
      <c r="B4520" s="157"/>
      <c r="C4520" s="158"/>
      <c r="D4520" s="159"/>
    </row>
    <row r="4521" spans="1:4">
      <c r="A4521" s="156"/>
      <c r="B4521" s="157"/>
      <c r="C4521" s="158"/>
      <c r="D4521" s="159"/>
    </row>
    <row r="4522" spans="1:4">
      <c r="A4522" s="156"/>
      <c r="B4522" s="157"/>
      <c r="C4522" s="158"/>
      <c r="D4522" s="159"/>
    </row>
    <row r="4523" spans="1:4">
      <c r="A4523" s="156"/>
      <c r="B4523" s="157"/>
      <c r="C4523" s="158"/>
      <c r="D4523" s="159"/>
    </row>
    <row r="4524" spans="1:4">
      <c r="A4524" s="156"/>
      <c r="B4524" s="157"/>
      <c r="C4524" s="158"/>
      <c r="D4524" s="159"/>
    </row>
    <row r="4525" spans="1:4">
      <c r="A4525" s="161"/>
      <c r="B4525" s="157"/>
      <c r="C4525" s="158"/>
      <c r="D4525" s="159"/>
    </row>
    <row r="4526" spans="1:4">
      <c r="A4526" s="161"/>
      <c r="B4526" s="157"/>
      <c r="C4526" s="158"/>
      <c r="D4526" s="159"/>
    </row>
    <row r="4527" spans="1:4">
      <c r="A4527" s="161"/>
      <c r="B4527" s="157"/>
      <c r="C4527" s="158"/>
      <c r="D4527" s="159"/>
    </row>
    <row r="4528" spans="1:4">
      <c r="A4528" s="161"/>
      <c r="B4528" s="157"/>
      <c r="C4528" s="158"/>
      <c r="D4528" s="159"/>
    </row>
    <row r="4529" spans="1:4">
      <c r="A4529" s="161"/>
      <c r="B4529" s="157"/>
      <c r="C4529" s="158"/>
      <c r="D4529" s="159"/>
    </row>
    <row r="4530" spans="1:4">
      <c r="A4530" s="156"/>
      <c r="B4530" s="157"/>
      <c r="C4530" s="158"/>
      <c r="D4530" s="159"/>
    </row>
    <row r="4531" spans="1:4">
      <c r="A4531" s="161"/>
      <c r="B4531" s="157"/>
      <c r="C4531" s="158"/>
      <c r="D4531" s="159"/>
    </row>
    <row r="4532" spans="1:4">
      <c r="A4532" s="161"/>
      <c r="B4532" s="157"/>
      <c r="C4532" s="158"/>
      <c r="D4532" s="159"/>
    </row>
    <row r="4533" spans="1:4">
      <c r="A4533" s="161"/>
      <c r="B4533" s="157"/>
      <c r="C4533" s="158"/>
      <c r="D4533" s="159"/>
    </row>
    <row r="4534" spans="1:4">
      <c r="A4534" s="161"/>
      <c r="B4534" s="157"/>
      <c r="C4534" s="158"/>
      <c r="D4534" s="159"/>
    </row>
    <row r="4535" spans="1:4">
      <c r="A4535" s="161"/>
      <c r="B4535" s="157"/>
      <c r="C4535" s="158"/>
      <c r="D4535" s="159"/>
    </row>
    <row r="4536" spans="1:4">
      <c r="A4536" s="161"/>
      <c r="B4536" s="157"/>
      <c r="C4536" s="158"/>
      <c r="D4536" s="159"/>
    </row>
    <row r="4537" spans="1:4">
      <c r="A4537" s="161"/>
      <c r="B4537" s="157"/>
      <c r="C4537" s="158"/>
      <c r="D4537" s="159"/>
    </row>
    <row r="4538" spans="1:4">
      <c r="A4538" s="161"/>
      <c r="B4538" s="157"/>
      <c r="C4538" s="158"/>
      <c r="D4538" s="159"/>
    </row>
    <row r="4539" spans="1:4">
      <c r="A4539" s="161"/>
      <c r="B4539" s="157"/>
      <c r="C4539" s="158"/>
      <c r="D4539" s="159"/>
    </row>
    <row r="4540" spans="1:4">
      <c r="A4540" s="161"/>
      <c r="B4540" s="157"/>
      <c r="C4540" s="158"/>
      <c r="D4540" s="159"/>
    </row>
    <row r="4541" spans="1:4">
      <c r="A4541" s="161"/>
      <c r="B4541" s="157"/>
      <c r="C4541" s="158"/>
      <c r="D4541" s="159"/>
    </row>
    <row r="4542" spans="1:4">
      <c r="A4542" s="161"/>
      <c r="B4542" s="157"/>
      <c r="C4542" s="158"/>
      <c r="D4542" s="159"/>
    </row>
    <row r="4543" spans="1:4">
      <c r="A4543" s="161"/>
      <c r="B4543" s="157"/>
      <c r="C4543" s="158"/>
      <c r="D4543" s="159"/>
    </row>
    <row r="4544" spans="1:4">
      <c r="A4544" s="161"/>
      <c r="B4544" s="157"/>
      <c r="C4544" s="158"/>
      <c r="D4544" s="159"/>
    </row>
    <row r="4545" spans="1:4">
      <c r="A4545" s="161"/>
      <c r="B4545" s="157"/>
      <c r="C4545" s="158"/>
      <c r="D4545" s="159"/>
    </row>
    <row r="4546" spans="1:4">
      <c r="A4546" s="161"/>
      <c r="B4546" s="157"/>
      <c r="C4546" s="158"/>
      <c r="D4546" s="159"/>
    </row>
    <row r="4547" spans="1:4">
      <c r="A4547" s="161"/>
      <c r="B4547" s="157"/>
      <c r="C4547" s="158"/>
      <c r="D4547" s="159"/>
    </row>
    <row r="4548" spans="1:4">
      <c r="A4548" s="161"/>
      <c r="B4548" s="157"/>
      <c r="C4548" s="158"/>
      <c r="D4548" s="159"/>
    </row>
    <row r="4549" spans="1:4">
      <c r="A4549" s="161"/>
      <c r="B4549" s="157"/>
      <c r="C4549" s="158"/>
      <c r="D4549" s="159"/>
    </row>
    <row r="4550" spans="1:4">
      <c r="A4550" s="161"/>
      <c r="B4550" s="157"/>
      <c r="C4550" s="158"/>
      <c r="D4550" s="159"/>
    </row>
    <row r="4551" spans="1:4">
      <c r="A4551" s="161"/>
      <c r="B4551" s="157"/>
      <c r="C4551" s="158"/>
      <c r="D4551" s="159"/>
    </row>
    <row r="4552" spans="1:4">
      <c r="A4552" s="161"/>
      <c r="B4552" s="157"/>
      <c r="C4552" s="158"/>
      <c r="D4552" s="159"/>
    </row>
    <row r="4553" spans="1:4">
      <c r="A4553" s="161"/>
      <c r="B4553" s="157"/>
      <c r="C4553" s="158"/>
      <c r="D4553" s="159"/>
    </row>
    <row r="4554" spans="1:4">
      <c r="A4554" s="161"/>
      <c r="B4554" s="157"/>
      <c r="C4554" s="158"/>
      <c r="D4554" s="159"/>
    </row>
    <row r="4555" spans="1:4">
      <c r="A4555" s="161"/>
      <c r="B4555" s="157"/>
      <c r="C4555" s="158"/>
      <c r="D4555" s="159"/>
    </row>
    <row r="4556" spans="1:4">
      <c r="A4556" s="156"/>
      <c r="B4556" s="157"/>
      <c r="C4556" s="158"/>
      <c r="D4556" s="159"/>
    </row>
    <row r="4557" spans="1:4">
      <c r="A4557" s="161"/>
      <c r="B4557" s="157"/>
      <c r="C4557" s="158"/>
      <c r="D4557" s="159"/>
    </row>
    <row r="4558" spans="1:4">
      <c r="A4558" s="161"/>
      <c r="B4558" s="157"/>
      <c r="C4558" s="158"/>
      <c r="D4558" s="159"/>
    </row>
    <row r="4559" spans="1:4">
      <c r="A4559" s="156"/>
      <c r="B4559" s="157"/>
      <c r="C4559" s="158"/>
      <c r="D4559" s="159"/>
    </row>
    <row r="4560" spans="1:4">
      <c r="A4560" s="156"/>
      <c r="B4560" s="157"/>
      <c r="C4560" s="158"/>
      <c r="D4560" s="159"/>
    </row>
    <row r="4561" spans="1:4">
      <c r="A4561" s="161"/>
      <c r="B4561" s="157"/>
      <c r="C4561" s="158"/>
      <c r="D4561" s="159"/>
    </row>
    <row r="4562" spans="1:4">
      <c r="A4562" s="161"/>
      <c r="B4562" s="157"/>
      <c r="C4562" s="158"/>
      <c r="D4562" s="159"/>
    </row>
    <row r="4563" spans="1:4">
      <c r="A4563" s="161"/>
      <c r="B4563" s="157"/>
      <c r="C4563" s="158"/>
      <c r="D4563" s="159"/>
    </row>
    <row r="4564" spans="1:4">
      <c r="A4564" s="161"/>
      <c r="B4564" s="157"/>
      <c r="C4564" s="158"/>
      <c r="D4564" s="159"/>
    </row>
    <row r="4565" spans="1:4">
      <c r="A4565" s="161"/>
      <c r="B4565" s="157"/>
      <c r="C4565" s="158"/>
      <c r="D4565" s="159"/>
    </row>
    <row r="4566" spans="1:4">
      <c r="A4566" s="161"/>
      <c r="B4566" s="157"/>
      <c r="C4566" s="158"/>
      <c r="D4566" s="159"/>
    </row>
    <row r="4567" spans="1:4">
      <c r="A4567" s="161"/>
      <c r="B4567" s="157"/>
      <c r="C4567" s="158"/>
      <c r="D4567" s="159"/>
    </row>
    <row r="4568" spans="1:4">
      <c r="A4568" s="161"/>
      <c r="B4568" s="157"/>
      <c r="C4568" s="158"/>
      <c r="D4568" s="159"/>
    </row>
    <row r="4569" spans="1:4">
      <c r="A4569" s="161"/>
      <c r="B4569" s="157"/>
      <c r="C4569" s="158"/>
      <c r="D4569" s="159"/>
    </row>
    <row r="4570" spans="1:4">
      <c r="A4570" s="161"/>
      <c r="B4570" s="157"/>
      <c r="C4570" s="158"/>
      <c r="D4570" s="159"/>
    </row>
    <row r="4571" spans="1:4">
      <c r="A4571" s="161"/>
      <c r="B4571" s="157"/>
      <c r="C4571" s="158"/>
      <c r="D4571" s="159"/>
    </row>
    <row r="4572" spans="1:4">
      <c r="A4572" s="161"/>
      <c r="B4572" s="157"/>
      <c r="C4572" s="158"/>
      <c r="D4572" s="159"/>
    </row>
    <row r="4573" spans="1:4">
      <c r="A4573" s="161"/>
      <c r="B4573" s="157"/>
      <c r="C4573" s="158"/>
      <c r="D4573" s="159"/>
    </row>
    <row r="4574" spans="1:4">
      <c r="A4574" s="161"/>
      <c r="B4574" s="157"/>
      <c r="C4574" s="158"/>
      <c r="D4574" s="159"/>
    </row>
    <row r="4575" spans="1:4">
      <c r="A4575" s="161"/>
      <c r="B4575" s="157"/>
      <c r="C4575" s="158"/>
      <c r="D4575" s="159"/>
    </row>
    <row r="4576" spans="1:4">
      <c r="A4576" s="161"/>
      <c r="B4576" s="157"/>
      <c r="C4576" s="158"/>
      <c r="D4576" s="159"/>
    </row>
    <row r="4577" spans="1:4">
      <c r="A4577" s="161"/>
      <c r="B4577" s="157"/>
      <c r="C4577" s="158"/>
      <c r="D4577" s="159"/>
    </row>
    <row r="4578" spans="1:4">
      <c r="A4578" s="161"/>
      <c r="B4578" s="157"/>
      <c r="C4578" s="158"/>
      <c r="D4578" s="159"/>
    </row>
    <row r="4579" spans="1:4">
      <c r="A4579" s="161"/>
      <c r="B4579" s="157"/>
      <c r="C4579" s="158"/>
      <c r="D4579" s="159"/>
    </row>
    <row r="4580" spans="1:4">
      <c r="A4580" s="161"/>
      <c r="B4580" s="157"/>
      <c r="C4580" s="158"/>
      <c r="D4580" s="159"/>
    </row>
    <row r="4581" spans="1:4">
      <c r="A4581" s="161"/>
      <c r="B4581" s="157"/>
      <c r="C4581" s="158"/>
      <c r="D4581" s="159"/>
    </row>
    <row r="4582" spans="1:4">
      <c r="A4582" s="161"/>
      <c r="B4582" s="157"/>
      <c r="C4582" s="158"/>
      <c r="D4582" s="159"/>
    </row>
    <row r="4583" spans="1:4">
      <c r="A4583" s="161"/>
      <c r="B4583" s="157"/>
      <c r="C4583" s="158"/>
      <c r="D4583" s="159"/>
    </row>
    <row r="4584" spans="1:4">
      <c r="A4584" s="161"/>
      <c r="B4584" s="157"/>
      <c r="C4584" s="158"/>
      <c r="D4584" s="159"/>
    </row>
    <row r="4585" spans="1:4">
      <c r="A4585" s="161"/>
      <c r="B4585" s="157"/>
      <c r="C4585" s="158"/>
      <c r="D4585" s="159"/>
    </row>
    <row r="4586" spans="1:4">
      <c r="A4586" s="161"/>
      <c r="B4586" s="157"/>
      <c r="C4586" s="158"/>
      <c r="D4586" s="159"/>
    </row>
    <row r="4587" spans="1:4">
      <c r="A4587" s="161"/>
      <c r="B4587" s="157"/>
      <c r="C4587" s="158"/>
      <c r="D4587" s="159"/>
    </row>
    <row r="4588" spans="1:4">
      <c r="A4588" s="161"/>
      <c r="B4588" s="157"/>
      <c r="C4588" s="158"/>
      <c r="D4588" s="159"/>
    </row>
    <row r="4589" spans="1:4">
      <c r="A4589" s="161"/>
      <c r="B4589" s="157"/>
      <c r="C4589" s="158"/>
      <c r="D4589" s="159"/>
    </row>
    <row r="4590" spans="1:4">
      <c r="A4590" s="156"/>
      <c r="B4590" s="157"/>
      <c r="C4590" s="158"/>
      <c r="D4590" s="159"/>
    </row>
    <row r="4591" spans="1:4">
      <c r="A4591" s="161"/>
      <c r="B4591" s="157"/>
      <c r="C4591" s="158"/>
      <c r="D4591" s="159"/>
    </row>
    <row r="4592" spans="1:4">
      <c r="A4592" s="161"/>
      <c r="B4592" s="157"/>
      <c r="C4592" s="158"/>
      <c r="D4592" s="159"/>
    </row>
    <row r="4593" spans="1:4">
      <c r="A4593" s="161"/>
      <c r="B4593" s="157"/>
      <c r="C4593" s="158"/>
      <c r="D4593" s="159"/>
    </row>
    <row r="4594" spans="1:4">
      <c r="A4594" s="161"/>
      <c r="B4594" s="157"/>
      <c r="C4594" s="158"/>
      <c r="D4594" s="159"/>
    </row>
    <row r="4595" spans="1:4">
      <c r="A4595" s="156"/>
      <c r="B4595" s="157"/>
      <c r="C4595" s="158"/>
      <c r="D4595" s="159"/>
    </row>
    <row r="4596" spans="1:4">
      <c r="A4596" s="161"/>
      <c r="B4596" s="157"/>
      <c r="C4596" s="158"/>
      <c r="D4596" s="159"/>
    </row>
    <row r="4597" spans="1:4">
      <c r="A4597" s="161"/>
      <c r="B4597" s="157"/>
      <c r="C4597" s="158"/>
      <c r="D4597" s="159"/>
    </row>
    <row r="4598" spans="1:4">
      <c r="A4598" s="161"/>
      <c r="B4598" s="157"/>
      <c r="C4598" s="158"/>
      <c r="D4598" s="159"/>
    </row>
    <row r="4599" spans="1:4">
      <c r="A4599" s="161"/>
      <c r="B4599" s="157"/>
      <c r="C4599" s="158"/>
      <c r="D4599" s="159"/>
    </row>
    <row r="4600" spans="1:4">
      <c r="A4600" s="161"/>
      <c r="B4600" s="157"/>
      <c r="C4600" s="158"/>
      <c r="D4600" s="159"/>
    </row>
    <row r="4601" spans="1:4">
      <c r="A4601" s="161"/>
      <c r="B4601" s="157"/>
      <c r="C4601" s="158"/>
      <c r="D4601" s="159"/>
    </row>
    <row r="4602" spans="1:4">
      <c r="A4602" s="161"/>
      <c r="B4602" s="157"/>
      <c r="C4602" s="158"/>
      <c r="D4602" s="159"/>
    </row>
    <row r="4603" spans="1:4">
      <c r="A4603" s="161"/>
      <c r="B4603" s="157"/>
      <c r="C4603" s="158"/>
      <c r="D4603" s="159"/>
    </row>
    <row r="4604" spans="1:4">
      <c r="A4604" s="161"/>
      <c r="B4604" s="157"/>
      <c r="C4604" s="158"/>
      <c r="D4604" s="159"/>
    </row>
    <row r="4605" spans="1:4">
      <c r="A4605" s="161"/>
      <c r="B4605" s="157"/>
      <c r="C4605" s="158"/>
      <c r="D4605" s="159"/>
    </row>
    <row r="4606" spans="1:4">
      <c r="A4606" s="161"/>
      <c r="B4606" s="157"/>
      <c r="C4606" s="158"/>
      <c r="D4606" s="159"/>
    </row>
    <row r="4607" spans="1:4">
      <c r="A4607" s="161"/>
      <c r="B4607" s="157"/>
      <c r="C4607" s="158"/>
      <c r="D4607" s="159"/>
    </row>
    <row r="4608" spans="1:4">
      <c r="A4608" s="161"/>
      <c r="B4608" s="157"/>
      <c r="C4608" s="158"/>
      <c r="D4608" s="159"/>
    </row>
    <row r="4609" spans="1:4">
      <c r="A4609" s="161"/>
      <c r="B4609" s="157"/>
      <c r="C4609" s="158"/>
      <c r="D4609" s="159"/>
    </row>
    <row r="4610" spans="1:4">
      <c r="A4610" s="161"/>
      <c r="B4610" s="157"/>
      <c r="C4610" s="158"/>
      <c r="D4610" s="159"/>
    </row>
    <row r="4611" spans="1:4">
      <c r="A4611" s="161"/>
      <c r="B4611" s="157"/>
      <c r="C4611" s="158"/>
      <c r="D4611" s="159"/>
    </row>
    <row r="4612" spans="1:4">
      <c r="A4612" s="161"/>
      <c r="B4612" s="157"/>
      <c r="C4612" s="158"/>
      <c r="D4612" s="159"/>
    </row>
    <row r="4613" spans="1:4">
      <c r="A4613" s="161"/>
      <c r="B4613" s="157"/>
      <c r="C4613" s="158"/>
      <c r="D4613" s="159"/>
    </row>
    <row r="4614" spans="1:4">
      <c r="A4614" s="161"/>
      <c r="B4614" s="157"/>
      <c r="C4614" s="158"/>
      <c r="D4614" s="159"/>
    </row>
    <row r="4615" spans="1:4">
      <c r="A4615" s="161"/>
      <c r="B4615" s="157"/>
      <c r="C4615" s="158"/>
      <c r="D4615" s="159"/>
    </row>
    <row r="4616" spans="1:4">
      <c r="A4616" s="161"/>
      <c r="B4616" s="157"/>
      <c r="C4616" s="158"/>
      <c r="D4616" s="159"/>
    </row>
    <row r="4617" spans="1:4">
      <c r="A4617" s="156"/>
      <c r="B4617" s="157"/>
      <c r="C4617" s="158"/>
      <c r="D4617" s="159"/>
    </row>
    <row r="4618" spans="1:4">
      <c r="A4618" s="161"/>
      <c r="B4618" s="157"/>
      <c r="C4618" s="158"/>
      <c r="D4618" s="159"/>
    </row>
    <row r="4619" spans="1:4">
      <c r="A4619" s="161"/>
      <c r="B4619" s="157"/>
      <c r="C4619" s="158"/>
      <c r="D4619" s="159"/>
    </row>
    <row r="4620" spans="1:4">
      <c r="A4620" s="161"/>
      <c r="B4620" s="157"/>
      <c r="C4620" s="158"/>
      <c r="D4620" s="159"/>
    </row>
    <row r="4621" spans="1:4">
      <c r="A4621" s="161"/>
      <c r="B4621" s="157"/>
      <c r="C4621" s="158"/>
      <c r="D4621" s="159"/>
    </row>
    <row r="4622" spans="1:4">
      <c r="A4622" s="156"/>
      <c r="B4622" s="157"/>
      <c r="C4622" s="158"/>
      <c r="D4622" s="159"/>
    </row>
    <row r="4623" spans="1:4">
      <c r="A4623" s="161"/>
      <c r="B4623" s="157"/>
      <c r="C4623" s="158"/>
      <c r="D4623" s="159"/>
    </row>
    <row r="4624" spans="1:4">
      <c r="A4624" s="161"/>
      <c r="B4624" s="157"/>
      <c r="C4624" s="158"/>
      <c r="D4624" s="159"/>
    </row>
    <row r="4625" spans="1:4">
      <c r="A4625" s="156"/>
      <c r="B4625" s="157"/>
      <c r="C4625" s="158"/>
      <c r="D4625" s="159"/>
    </row>
    <row r="4626" spans="1:4">
      <c r="A4626" s="161"/>
      <c r="B4626" s="157"/>
      <c r="C4626" s="158"/>
      <c r="D4626" s="159"/>
    </row>
    <row r="4627" spans="1:4">
      <c r="A4627" s="161"/>
      <c r="B4627" s="157"/>
      <c r="C4627" s="158"/>
      <c r="D4627" s="159"/>
    </row>
    <row r="4628" spans="1:4">
      <c r="A4628" s="161"/>
      <c r="B4628" s="157"/>
      <c r="C4628" s="158"/>
      <c r="D4628" s="159"/>
    </row>
    <row r="4629" spans="1:4">
      <c r="A4629" s="161"/>
      <c r="B4629" s="157"/>
      <c r="C4629" s="158"/>
      <c r="D4629" s="159"/>
    </row>
    <row r="4630" spans="1:4">
      <c r="A4630" s="161"/>
      <c r="B4630" s="157"/>
      <c r="C4630" s="158"/>
      <c r="D4630" s="159"/>
    </row>
    <row r="4631" spans="1:4">
      <c r="A4631" s="161"/>
      <c r="B4631" s="157"/>
      <c r="C4631" s="158"/>
      <c r="D4631" s="159"/>
    </row>
    <row r="4632" spans="1:4">
      <c r="A4632" s="161"/>
      <c r="B4632" s="157"/>
      <c r="C4632" s="158"/>
      <c r="D4632" s="159"/>
    </row>
    <row r="4633" spans="1:4">
      <c r="A4633" s="156"/>
      <c r="B4633" s="157"/>
      <c r="C4633" s="158"/>
      <c r="D4633" s="159"/>
    </row>
    <row r="4634" spans="1:4">
      <c r="A4634" s="161"/>
      <c r="B4634" s="157"/>
      <c r="C4634" s="158"/>
      <c r="D4634" s="159"/>
    </row>
    <row r="4635" spans="1:4">
      <c r="A4635" s="156"/>
      <c r="B4635" s="157"/>
      <c r="C4635" s="158"/>
      <c r="D4635" s="159"/>
    </row>
    <row r="4636" spans="1:4">
      <c r="A4636" s="161"/>
      <c r="B4636" s="157"/>
      <c r="C4636" s="158"/>
      <c r="D4636" s="159"/>
    </row>
    <row r="4637" spans="1:4">
      <c r="A4637" s="156"/>
      <c r="B4637" s="157"/>
      <c r="C4637" s="158"/>
      <c r="D4637" s="159"/>
    </row>
    <row r="4638" spans="1:4">
      <c r="A4638" s="161"/>
      <c r="B4638" s="157"/>
      <c r="C4638" s="158"/>
      <c r="D4638" s="159"/>
    </row>
    <row r="4639" spans="1:4">
      <c r="A4639" s="161"/>
      <c r="B4639" s="157"/>
      <c r="C4639" s="158"/>
      <c r="D4639" s="159"/>
    </row>
    <row r="4640" spans="1:4">
      <c r="A4640" s="161"/>
      <c r="B4640" s="157"/>
      <c r="C4640" s="158"/>
      <c r="D4640" s="159"/>
    </row>
    <row r="4641" spans="1:4">
      <c r="A4641" s="156"/>
      <c r="B4641" s="157"/>
      <c r="C4641" s="158"/>
      <c r="D4641" s="159"/>
    </row>
    <row r="4642" spans="1:4">
      <c r="A4642" s="161"/>
      <c r="B4642" s="157"/>
      <c r="C4642" s="158"/>
      <c r="D4642" s="159"/>
    </row>
    <row r="4643" spans="1:4">
      <c r="A4643" s="161"/>
      <c r="B4643" s="157"/>
      <c r="C4643" s="158"/>
      <c r="D4643" s="159"/>
    </row>
    <row r="4644" spans="1:4">
      <c r="A4644" s="161"/>
      <c r="B4644" s="157"/>
      <c r="C4644" s="158"/>
      <c r="D4644" s="159"/>
    </row>
    <row r="4645" spans="1:4">
      <c r="A4645" s="161"/>
      <c r="B4645" s="157"/>
      <c r="C4645" s="158"/>
      <c r="D4645" s="159"/>
    </row>
    <row r="4646" spans="1:4">
      <c r="A4646" s="161"/>
      <c r="B4646" s="157"/>
      <c r="C4646" s="158"/>
      <c r="D4646" s="159"/>
    </row>
    <row r="4647" spans="1:4">
      <c r="A4647" s="161"/>
      <c r="B4647" s="157"/>
      <c r="C4647" s="158"/>
      <c r="D4647" s="159"/>
    </row>
    <row r="4648" spans="1:4">
      <c r="A4648" s="161"/>
      <c r="B4648" s="157"/>
      <c r="C4648" s="158"/>
      <c r="D4648" s="159"/>
    </row>
    <row r="4649" spans="1:4">
      <c r="A4649" s="161"/>
      <c r="B4649" s="157"/>
      <c r="C4649" s="158"/>
      <c r="D4649" s="159"/>
    </row>
    <row r="4650" spans="1:4">
      <c r="A4650" s="156"/>
      <c r="B4650" s="157"/>
      <c r="C4650" s="158"/>
      <c r="D4650" s="159"/>
    </row>
    <row r="4651" spans="1:4">
      <c r="A4651" s="156"/>
      <c r="B4651" s="157"/>
      <c r="C4651" s="158"/>
      <c r="D4651" s="159"/>
    </row>
    <row r="4652" spans="1:4">
      <c r="A4652" s="161"/>
      <c r="B4652" s="157"/>
      <c r="C4652" s="158"/>
      <c r="D4652" s="159"/>
    </row>
    <row r="4653" spans="1:4">
      <c r="A4653" s="161"/>
      <c r="B4653" s="157"/>
      <c r="C4653" s="158"/>
      <c r="D4653" s="159"/>
    </row>
    <row r="4654" spans="1:4">
      <c r="A4654" s="161"/>
      <c r="B4654" s="157"/>
      <c r="C4654" s="158"/>
      <c r="D4654" s="159"/>
    </row>
    <row r="4655" spans="1:4">
      <c r="A4655" s="161"/>
      <c r="B4655" s="157"/>
      <c r="C4655" s="158"/>
      <c r="D4655" s="159"/>
    </row>
    <row r="4656" spans="1:4">
      <c r="A4656" s="161"/>
      <c r="B4656" s="157"/>
      <c r="C4656" s="158"/>
      <c r="D4656" s="159"/>
    </row>
    <row r="4657" spans="1:4">
      <c r="A4657" s="161"/>
      <c r="B4657" s="157"/>
      <c r="C4657" s="158"/>
      <c r="D4657" s="159"/>
    </row>
    <row r="4658" spans="1:4">
      <c r="A4658" s="161"/>
      <c r="B4658" s="157"/>
      <c r="C4658" s="158"/>
      <c r="D4658" s="159"/>
    </row>
    <row r="4659" spans="1:4">
      <c r="A4659" s="161"/>
      <c r="B4659" s="157"/>
      <c r="C4659" s="158"/>
      <c r="D4659" s="159"/>
    </row>
    <row r="4660" spans="1:4">
      <c r="A4660" s="161"/>
      <c r="B4660" s="157"/>
      <c r="C4660" s="158"/>
      <c r="D4660" s="159"/>
    </row>
    <row r="4661" spans="1:4">
      <c r="A4661" s="161"/>
      <c r="B4661" s="157"/>
      <c r="C4661" s="158"/>
      <c r="D4661" s="159"/>
    </row>
    <row r="4662" spans="1:4">
      <c r="A4662" s="161"/>
      <c r="B4662" s="157"/>
      <c r="C4662" s="158"/>
      <c r="D4662" s="159"/>
    </row>
    <row r="4663" spans="1:4">
      <c r="A4663" s="161"/>
      <c r="B4663" s="157"/>
      <c r="C4663" s="158"/>
      <c r="D4663" s="159"/>
    </row>
    <row r="4664" spans="1:4">
      <c r="A4664" s="156"/>
      <c r="B4664" s="157"/>
      <c r="C4664" s="158"/>
      <c r="D4664" s="159"/>
    </row>
    <row r="4665" spans="1:4">
      <c r="A4665" s="161"/>
      <c r="B4665" s="157"/>
      <c r="C4665" s="158"/>
      <c r="D4665" s="159"/>
    </row>
    <row r="4666" spans="1:4">
      <c r="A4666" s="161"/>
      <c r="B4666" s="157"/>
      <c r="C4666" s="158"/>
      <c r="D4666" s="159"/>
    </row>
    <row r="4667" spans="1:4">
      <c r="A4667" s="156"/>
      <c r="B4667" s="157"/>
      <c r="C4667" s="158"/>
      <c r="D4667" s="159"/>
    </row>
    <row r="4668" spans="1:4">
      <c r="A4668" s="161"/>
      <c r="B4668" s="157"/>
      <c r="C4668" s="158"/>
      <c r="D4668" s="159"/>
    </row>
    <row r="4669" spans="1:4">
      <c r="A4669" s="161"/>
      <c r="B4669" s="157"/>
      <c r="C4669" s="158"/>
      <c r="D4669" s="159"/>
    </row>
    <row r="4670" spans="1:4">
      <c r="A4670" s="161"/>
      <c r="B4670" s="157"/>
      <c r="C4670" s="158"/>
      <c r="D4670" s="159"/>
    </row>
    <row r="4671" spans="1:4">
      <c r="A4671" s="161"/>
      <c r="B4671" s="157"/>
      <c r="C4671" s="158"/>
      <c r="D4671" s="159"/>
    </row>
    <row r="4672" spans="1:4">
      <c r="A4672" s="161"/>
      <c r="B4672" s="157"/>
      <c r="C4672" s="158"/>
      <c r="D4672" s="159"/>
    </row>
    <row r="4673" spans="1:4">
      <c r="A4673" s="161"/>
      <c r="B4673" s="157"/>
      <c r="C4673" s="158"/>
      <c r="D4673" s="159"/>
    </row>
    <row r="4674" spans="1:4">
      <c r="A4674" s="161"/>
      <c r="B4674" s="157"/>
      <c r="C4674" s="158"/>
      <c r="D4674" s="159"/>
    </row>
    <row r="4675" spans="1:4">
      <c r="A4675" s="161"/>
      <c r="B4675" s="157"/>
      <c r="C4675" s="158"/>
      <c r="D4675" s="159"/>
    </row>
    <row r="4676" spans="1:4">
      <c r="A4676" s="156"/>
      <c r="B4676" s="157"/>
      <c r="C4676" s="158"/>
      <c r="D4676" s="159"/>
    </row>
    <row r="4677" spans="1:4">
      <c r="A4677" s="161"/>
      <c r="B4677" s="157"/>
      <c r="C4677" s="158"/>
      <c r="D4677" s="159"/>
    </row>
    <row r="4678" spans="1:4">
      <c r="A4678" s="161"/>
      <c r="B4678" s="157"/>
      <c r="C4678" s="158"/>
      <c r="D4678" s="159"/>
    </row>
    <row r="4679" spans="1:4">
      <c r="A4679" s="156"/>
      <c r="B4679" s="157"/>
      <c r="C4679" s="158"/>
      <c r="D4679" s="159"/>
    </row>
    <row r="4680" spans="1:4">
      <c r="A4680" s="161"/>
      <c r="B4680" s="157"/>
      <c r="C4680" s="158"/>
      <c r="D4680" s="159"/>
    </row>
    <row r="4681" spans="1:4">
      <c r="A4681" s="161"/>
      <c r="B4681" s="157"/>
      <c r="C4681" s="158"/>
      <c r="D4681" s="159"/>
    </row>
    <row r="4682" spans="1:4">
      <c r="A4682" s="161"/>
      <c r="B4682" s="157"/>
      <c r="C4682" s="158"/>
      <c r="D4682" s="159"/>
    </row>
    <row r="4683" spans="1:4">
      <c r="A4683" s="161"/>
      <c r="B4683" s="157"/>
      <c r="C4683" s="158"/>
      <c r="D4683" s="159"/>
    </row>
    <row r="4684" spans="1:4">
      <c r="A4684" s="161"/>
      <c r="B4684" s="157"/>
      <c r="C4684" s="158"/>
      <c r="D4684" s="159"/>
    </row>
    <row r="4685" spans="1:4">
      <c r="A4685" s="161"/>
      <c r="B4685" s="157"/>
      <c r="C4685" s="158"/>
      <c r="D4685" s="159"/>
    </row>
    <row r="4686" spans="1:4">
      <c r="A4686" s="161"/>
      <c r="B4686" s="157"/>
      <c r="C4686" s="158"/>
      <c r="D4686" s="159"/>
    </row>
    <row r="4687" spans="1:4">
      <c r="A4687" s="161"/>
      <c r="B4687" s="157"/>
      <c r="C4687" s="158"/>
      <c r="D4687" s="159"/>
    </row>
    <row r="4688" spans="1:4">
      <c r="A4688" s="161"/>
      <c r="B4688" s="157"/>
      <c r="C4688" s="158"/>
      <c r="D4688" s="159"/>
    </row>
    <row r="4689" spans="1:4">
      <c r="A4689" s="161"/>
      <c r="B4689" s="157"/>
      <c r="C4689" s="158"/>
      <c r="D4689" s="159"/>
    </row>
    <row r="4690" spans="1:4">
      <c r="A4690" s="161"/>
      <c r="B4690" s="157"/>
      <c r="C4690" s="158"/>
      <c r="D4690" s="159"/>
    </row>
    <row r="4691" spans="1:4">
      <c r="A4691" s="161"/>
      <c r="B4691" s="157"/>
      <c r="C4691" s="158"/>
      <c r="D4691" s="159"/>
    </row>
    <row r="4692" spans="1:4">
      <c r="A4692" s="161"/>
      <c r="B4692" s="157"/>
      <c r="C4692" s="158"/>
      <c r="D4692" s="159"/>
    </row>
    <row r="4693" spans="1:4">
      <c r="A4693" s="161"/>
      <c r="B4693" s="157"/>
      <c r="C4693" s="158"/>
      <c r="D4693" s="159"/>
    </row>
    <row r="4694" spans="1:4">
      <c r="A4694" s="161"/>
      <c r="B4694" s="157"/>
      <c r="C4694" s="158"/>
      <c r="D4694" s="159"/>
    </row>
    <row r="4695" spans="1:4">
      <c r="A4695" s="161"/>
      <c r="B4695" s="157"/>
      <c r="C4695" s="158"/>
      <c r="D4695" s="159"/>
    </row>
    <row r="4696" spans="1:4">
      <c r="A4696" s="161"/>
      <c r="B4696" s="157"/>
      <c r="C4696" s="158"/>
      <c r="D4696" s="159"/>
    </row>
    <row r="4697" spans="1:4">
      <c r="A4697" s="161"/>
      <c r="B4697" s="157"/>
      <c r="C4697" s="158"/>
      <c r="D4697" s="159"/>
    </row>
    <row r="4698" spans="1:4">
      <c r="A4698" s="161"/>
      <c r="B4698" s="157"/>
      <c r="C4698" s="158"/>
      <c r="D4698" s="159"/>
    </row>
    <row r="4699" spans="1:4">
      <c r="A4699" s="161"/>
      <c r="B4699" s="157"/>
      <c r="C4699" s="158"/>
      <c r="D4699" s="159"/>
    </row>
    <row r="4700" spans="1:4">
      <c r="A4700" s="161"/>
      <c r="B4700" s="157"/>
      <c r="C4700" s="158"/>
      <c r="D4700" s="159"/>
    </row>
    <row r="4701" spans="1:4">
      <c r="A4701" s="156"/>
      <c r="B4701" s="157"/>
      <c r="C4701" s="158"/>
      <c r="D4701" s="159"/>
    </row>
    <row r="4702" spans="1:4">
      <c r="A4702" s="161"/>
      <c r="B4702" s="157"/>
      <c r="C4702" s="158"/>
      <c r="D4702" s="159"/>
    </row>
    <row r="4703" spans="1:4">
      <c r="A4703" s="161"/>
      <c r="B4703" s="157"/>
      <c r="C4703" s="158"/>
      <c r="D4703" s="159"/>
    </row>
    <row r="4704" spans="1:4">
      <c r="A4704" s="161"/>
      <c r="B4704" s="157"/>
      <c r="C4704" s="158"/>
      <c r="D4704" s="159"/>
    </row>
    <row r="4705" spans="1:4">
      <c r="A4705" s="161"/>
      <c r="B4705" s="157"/>
      <c r="C4705" s="158"/>
      <c r="D4705" s="159"/>
    </row>
    <row r="4706" spans="1:4">
      <c r="A4706" s="161"/>
      <c r="B4706" s="157"/>
      <c r="C4706" s="158"/>
      <c r="D4706" s="159"/>
    </row>
    <row r="4707" spans="1:4">
      <c r="A4707" s="161"/>
      <c r="B4707" s="157"/>
      <c r="C4707" s="158"/>
      <c r="D4707" s="159"/>
    </row>
    <row r="4708" spans="1:4">
      <c r="A4708" s="161"/>
      <c r="B4708" s="157"/>
      <c r="C4708" s="158"/>
      <c r="D4708" s="159"/>
    </row>
    <row r="4709" spans="1:4">
      <c r="A4709" s="161"/>
      <c r="B4709" s="157"/>
      <c r="C4709" s="158"/>
      <c r="D4709" s="159"/>
    </row>
    <row r="4710" spans="1:4">
      <c r="A4710" s="161"/>
      <c r="B4710" s="157"/>
      <c r="C4710" s="158"/>
      <c r="D4710" s="159"/>
    </row>
    <row r="4711" spans="1:4">
      <c r="A4711" s="161"/>
      <c r="B4711" s="157"/>
      <c r="C4711" s="158"/>
      <c r="D4711" s="159"/>
    </row>
    <row r="4712" spans="1:4">
      <c r="A4712" s="156"/>
      <c r="B4712" s="157"/>
      <c r="C4712" s="158"/>
      <c r="D4712" s="159"/>
    </row>
    <row r="4713" spans="1:4">
      <c r="A4713" s="161"/>
      <c r="B4713" s="157"/>
      <c r="C4713" s="158"/>
      <c r="D4713" s="159"/>
    </row>
    <row r="4714" spans="1:4">
      <c r="A4714" s="161"/>
      <c r="B4714" s="157"/>
      <c r="C4714" s="158"/>
      <c r="D4714" s="159"/>
    </row>
    <row r="4715" spans="1:4">
      <c r="A4715" s="161"/>
      <c r="B4715" s="157"/>
      <c r="C4715" s="158"/>
      <c r="D4715" s="159"/>
    </row>
    <row r="4716" spans="1:4">
      <c r="A4716" s="161"/>
      <c r="B4716" s="157"/>
      <c r="C4716" s="158"/>
      <c r="D4716" s="159"/>
    </row>
    <row r="4717" spans="1:4">
      <c r="A4717" s="161"/>
      <c r="B4717" s="157"/>
      <c r="C4717" s="158"/>
      <c r="D4717" s="159"/>
    </row>
    <row r="4718" spans="1:4">
      <c r="A4718" s="161"/>
      <c r="B4718" s="157"/>
      <c r="C4718" s="158"/>
      <c r="D4718" s="159"/>
    </row>
    <row r="4719" spans="1:4">
      <c r="A4719" s="161"/>
      <c r="B4719" s="157"/>
      <c r="C4719" s="158"/>
      <c r="D4719" s="159"/>
    </row>
    <row r="4720" spans="1:4">
      <c r="A4720" s="161"/>
      <c r="B4720" s="157"/>
      <c r="C4720" s="158"/>
      <c r="D4720" s="159"/>
    </row>
    <row r="4721" spans="1:4">
      <c r="A4721" s="156"/>
      <c r="B4721" s="157"/>
      <c r="C4721" s="158"/>
      <c r="D4721" s="159"/>
    </row>
    <row r="4722" spans="1:4">
      <c r="A4722" s="161"/>
      <c r="B4722" s="157"/>
      <c r="C4722" s="158"/>
      <c r="D4722" s="159"/>
    </row>
    <row r="4723" spans="1:4">
      <c r="A4723" s="156"/>
      <c r="B4723" s="157"/>
      <c r="C4723" s="158"/>
      <c r="D4723" s="159"/>
    </row>
    <row r="4724" spans="1:4">
      <c r="A4724" s="161"/>
      <c r="B4724" s="157"/>
      <c r="C4724" s="158"/>
      <c r="D4724" s="159"/>
    </row>
    <row r="4725" spans="1:4">
      <c r="A4725" s="161"/>
      <c r="B4725" s="157"/>
      <c r="C4725" s="158"/>
      <c r="D4725" s="159"/>
    </row>
    <row r="4726" spans="1:4">
      <c r="A4726" s="161"/>
      <c r="B4726" s="157"/>
      <c r="C4726" s="158"/>
      <c r="D4726" s="159"/>
    </row>
    <row r="4727" spans="1:4">
      <c r="A4727" s="161"/>
      <c r="B4727" s="157"/>
      <c r="C4727" s="158"/>
      <c r="D4727" s="159"/>
    </row>
    <row r="4728" spans="1:4">
      <c r="A4728" s="161"/>
      <c r="B4728" s="157"/>
      <c r="C4728" s="158"/>
      <c r="D4728" s="159"/>
    </row>
    <row r="4729" spans="1:4">
      <c r="A4729" s="161"/>
      <c r="B4729" s="157"/>
      <c r="C4729" s="158"/>
      <c r="D4729" s="159"/>
    </row>
    <row r="4730" spans="1:4">
      <c r="A4730" s="161"/>
      <c r="B4730" s="157"/>
      <c r="C4730" s="158"/>
      <c r="D4730" s="159"/>
    </row>
    <row r="4731" spans="1:4">
      <c r="A4731" s="161"/>
      <c r="B4731" s="157"/>
      <c r="C4731" s="158"/>
      <c r="D4731" s="159"/>
    </row>
    <row r="4732" spans="1:4">
      <c r="A4732" s="161"/>
      <c r="B4732" s="157"/>
      <c r="C4732" s="158"/>
      <c r="D4732" s="159"/>
    </row>
    <row r="4733" spans="1:4">
      <c r="A4733" s="161"/>
      <c r="B4733" s="157"/>
      <c r="C4733" s="158"/>
      <c r="D4733" s="159"/>
    </row>
    <row r="4734" spans="1:4">
      <c r="A4734" s="156"/>
      <c r="B4734" s="157"/>
      <c r="C4734" s="158"/>
      <c r="D4734" s="159"/>
    </row>
    <row r="4735" spans="1:4">
      <c r="A4735" s="161"/>
      <c r="B4735" s="157"/>
      <c r="C4735" s="158"/>
      <c r="D4735" s="159"/>
    </row>
    <row r="4736" spans="1:4">
      <c r="A4736" s="161"/>
      <c r="B4736" s="157"/>
      <c r="C4736" s="158"/>
      <c r="D4736" s="159"/>
    </row>
    <row r="4737" spans="1:4">
      <c r="A4737" s="161"/>
      <c r="B4737" s="157"/>
      <c r="C4737" s="158"/>
      <c r="D4737" s="159"/>
    </row>
    <row r="4738" spans="1:4">
      <c r="A4738" s="161"/>
      <c r="B4738" s="157"/>
      <c r="C4738" s="158"/>
      <c r="D4738" s="159"/>
    </row>
    <row r="4739" spans="1:4">
      <c r="A4739" s="161"/>
      <c r="B4739" s="157"/>
      <c r="C4739" s="158"/>
      <c r="D4739" s="159"/>
    </row>
    <row r="4740" spans="1:4">
      <c r="A4740" s="161"/>
      <c r="B4740" s="157"/>
      <c r="C4740" s="158"/>
      <c r="D4740" s="159"/>
    </row>
    <row r="4741" spans="1:4">
      <c r="A4741" s="161"/>
      <c r="B4741" s="157"/>
      <c r="C4741" s="158"/>
      <c r="D4741" s="159"/>
    </row>
    <row r="4742" spans="1:4">
      <c r="A4742" s="161"/>
      <c r="B4742" s="157"/>
      <c r="C4742" s="158"/>
      <c r="D4742" s="159"/>
    </row>
    <row r="4743" spans="1:4">
      <c r="A4743" s="161"/>
      <c r="B4743" s="157"/>
      <c r="C4743" s="158"/>
      <c r="D4743" s="159"/>
    </row>
    <row r="4744" spans="1:4">
      <c r="A4744" s="161"/>
      <c r="B4744" s="157"/>
      <c r="C4744" s="158"/>
      <c r="D4744" s="159"/>
    </row>
    <row r="4745" spans="1:4">
      <c r="A4745" s="161"/>
      <c r="B4745" s="157"/>
      <c r="C4745" s="158"/>
      <c r="D4745" s="159"/>
    </row>
    <row r="4746" spans="1:4">
      <c r="A4746" s="161"/>
      <c r="B4746" s="157"/>
      <c r="C4746" s="158"/>
      <c r="D4746" s="159"/>
    </row>
    <row r="4747" spans="1:4">
      <c r="A4747" s="161"/>
      <c r="B4747" s="157"/>
      <c r="C4747" s="158"/>
      <c r="D4747" s="159"/>
    </row>
    <row r="4748" spans="1:4">
      <c r="A4748" s="161"/>
      <c r="B4748" s="157"/>
      <c r="C4748" s="158"/>
      <c r="D4748" s="159"/>
    </row>
    <row r="4749" spans="1:4">
      <c r="A4749" s="161"/>
      <c r="B4749" s="157"/>
      <c r="C4749" s="158"/>
      <c r="D4749" s="159"/>
    </row>
    <row r="4750" spans="1:4">
      <c r="A4750" s="156"/>
      <c r="B4750" s="157"/>
      <c r="C4750" s="158"/>
      <c r="D4750" s="159"/>
    </row>
    <row r="4751" spans="1:4">
      <c r="A4751" s="161"/>
      <c r="B4751" s="157"/>
      <c r="C4751" s="158"/>
      <c r="D4751" s="159"/>
    </row>
    <row r="4752" spans="1:4">
      <c r="A4752" s="161"/>
      <c r="B4752" s="157"/>
      <c r="C4752" s="158"/>
      <c r="D4752" s="159"/>
    </row>
    <row r="4753" spans="1:4">
      <c r="A4753" s="161"/>
      <c r="B4753" s="157"/>
      <c r="C4753" s="158"/>
      <c r="D4753" s="159"/>
    </row>
    <row r="4754" spans="1:4">
      <c r="A4754" s="161"/>
      <c r="B4754" s="157"/>
      <c r="C4754" s="158"/>
      <c r="D4754" s="159"/>
    </row>
    <row r="4755" spans="1:4">
      <c r="A4755" s="161"/>
      <c r="B4755" s="157"/>
      <c r="C4755" s="158"/>
      <c r="D4755" s="159"/>
    </row>
    <row r="4756" spans="1:4">
      <c r="A4756" s="156"/>
      <c r="B4756" s="157"/>
      <c r="C4756" s="158"/>
      <c r="D4756" s="159"/>
    </row>
    <row r="4757" spans="1:4">
      <c r="A4757" s="161"/>
      <c r="B4757" s="157"/>
      <c r="C4757" s="158"/>
      <c r="D4757" s="159"/>
    </row>
    <row r="4758" spans="1:4">
      <c r="A4758" s="161"/>
      <c r="B4758" s="157"/>
      <c r="C4758" s="158"/>
      <c r="D4758" s="159"/>
    </row>
    <row r="4759" spans="1:4">
      <c r="A4759" s="161"/>
      <c r="B4759" s="157"/>
      <c r="C4759" s="158"/>
      <c r="D4759" s="159"/>
    </row>
    <row r="4760" spans="1:4">
      <c r="A4760" s="156"/>
      <c r="B4760" s="157"/>
      <c r="C4760" s="158"/>
      <c r="D4760" s="159"/>
    </row>
    <row r="4761" spans="1:4">
      <c r="A4761" s="161"/>
      <c r="B4761" s="157"/>
      <c r="C4761" s="158"/>
      <c r="D4761" s="159"/>
    </row>
    <row r="4762" spans="1:4">
      <c r="A4762" s="161"/>
      <c r="B4762" s="157"/>
      <c r="C4762" s="158"/>
      <c r="D4762" s="159"/>
    </row>
    <row r="4763" spans="1:4">
      <c r="A4763" s="161"/>
      <c r="B4763" s="157"/>
      <c r="C4763" s="158"/>
      <c r="D4763" s="159"/>
    </row>
    <row r="4764" spans="1:4">
      <c r="A4764" s="161"/>
      <c r="B4764" s="157"/>
      <c r="C4764" s="158"/>
      <c r="D4764" s="159"/>
    </row>
    <row r="4765" spans="1:4">
      <c r="A4765" s="156"/>
      <c r="B4765" s="157"/>
      <c r="C4765" s="158"/>
      <c r="D4765" s="159"/>
    </row>
    <row r="4766" spans="1:4">
      <c r="A4766" s="161"/>
      <c r="B4766" s="157"/>
      <c r="C4766" s="158"/>
      <c r="D4766" s="159"/>
    </row>
    <row r="4767" spans="1:4">
      <c r="A4767" s="156"/>
      <c r="B4767" s="157"/>
      <c r="C4767" s="158"/>
      <c r="D4767" s="159"/>
    </row>
    <row r="4768" spans="1:4">
      <c r="A4768" s="161"/>
      <c r="B4768" s="157"/>
      <c r="C4768" s="158"/>
      <c r="D4768" s="159"/>
    </row>
    <row r="4769" spans="1:4">
      <c r="A4769" s="161"/>
      <c r="B4769" s="157"/>
      <c r="C4769" s="158"/>
      <c r="D4769" s="159"/>
    </row>
    <row r="4770" spans="1:4">
      <c r="A4770" s="161"/>
      <c r="B4770" s="157"/>
      <c r="C4770" s="158"/>
      <c r="D4770" s="159"/>
    </row>
    <row r="4771" spans="1:4">
      <c r="A4771" s="161"/>
      <c r="B4771" s="157"/>
      <c r="C4771" s="158"/>
      <c r="D4771" s="159"/>
    </row>
    <row r="4772" spans="1:4">
      <c r="A4772" s="161"/>
      <c r="B4772" s="157"/>
      <c r="C4772" s="158"/>
      <c r="D4772" s="159"/>
    </row>
    <row r="4773" spans="1:4">
      <c r="A4773" s="161"/>
      <c r="B4773" s="157"/>
      <c r="C4773" s="158"/>
      <c r="D4773" s="159"/>
    </row>
    <row r="4774" spans="1:4">
      <c r="A4774" s="161"/>
      <c r="B4774" s="157"/>
      <c r="C4774" s="158"/>
      <c r="D4774" s="159"/>
    </row>
    <row r="4775" spans="1:4">
      <c r="A4775" s="156"/>
      <c r="B4775" s="157"/>
      <c r="C4775" s="158"/>
      <c r="D4775" s="159"/>
    </row>
    <row r="4776" spans="1:4">
      <c r="A4776" s="161"/>
      <c r="B4776" s="157"/>
      <c r="C4776" s="158"/>
      <c r="D4776" s="159"/>
    </row>
    <row r="4777" spans="1:4">
      <c r="A4777" s="156"/>
      <c r="B4777" s="157"/>
      <c r="C4777" s="158"/>
      <c r="D4777" s="159"/>
    </row>
    <row r="4778" spans="1:4">
      <c r="A4778" s="161"/>
      <c r="B4778" s="157"/>
      <c r="C4778" s="158"/>
      <c r="D4778" s="159"/>
    </row>
    <row r="4779" spans="1:4">
      <c r="A4779" s="161"/>
      <c r="B4779" s="157"/>
      <c r="C4779" s="158"/>
      <c r="D4779" s="159"/>
    </row>
    <row r="4780" spans="1:4">
      <c r="A4780" s="156"/>
      <c r="B4780" s="157"/>
      <c r="C4780" s="158"/>
      <c r="D4780" s="159"/>
    </row>
    <row r="4781" spans="1:4">
      <c r="A4781" s="161"/>
      <c r="B4781" s="157"/>
      <c r="C4781" s="158"/>
      <c r="D4781" s="159"/>
    </row>
    <row r="4782" spans="1:4">
      <c r="A4782" s="161"/>
      <c r="B4782" s="157"/>
      <c r="C4782" s="158"/>
      <c r="D4782" s="159"/>
    </row>
    <row r="4783" spans="1:4">
      <c r="A4783" s="156"/>
      <c r="B4783" s="157"/>
      <c r="C4783" s="158"/>
      <c r="D4783" s="159"/>
    </row>
    <row r="4784" spans="1:4">
      <c r="A4784" s="161"/>
      <c r="B4784" s="157"/>
      <c r="C4784" s="158"/>
      <c r="D4784" s="159"/>
    </row>
    <row r="4785" spans="1:4">
      <c r="A4785" s="156"/>
      <c r="B4785" s="157"/>
      <c r="C4785" s="158"/>
      <c r="D4785" s="159"/>
    </row>
    <row r="4786" spans="1:4">
      <c r="A4786" s="161"/>
      <c r="B4786" s="157"/>
      <c r="C4786" s="158"/>
      <c r="D4786" s="159"/>
    </row>
    <row r="4787" spans="1:4">
      <c r="A4787" s="156"/>
      <c r="B4787" s="157"/>
      <c r="C4787" s="158"/>
      <c r="D4787" s="159"/>
    </row>
    <row r="4788" spans="1:4">
      <c r="A4788" s="161"/>
      <c r="B4788" s="157"/>
      <c r="C4788" s="158"/>
      <c r="D4788" s="159"/>
    </row>
    <row r="4789" spans="1:4">
      <c r="A4789" s="161"/>
      <c r="B4789" s="157"/>
      <c r="C4789" s="158"/>
      <c r="D4789" s="159"/>
    </row>
    <row r="4790" spans="1:4">
      <c r="A4790" s="161"/>
      <c r="B4790" s="157"/>
      <c r="C4790" s="158"/>
      <c r="D4790" s="159"/>
    </row>
    <row r="4791" spans="1:4">
      <c r="A4791" s="161"/>
      <c r="B4791" s="157"/>
      <c r="C4791" s="158"/>
      <c r="D4791" s="159"/>
    </row>
    <row r="4792" spans="1:4">
      <c r="A4792" s="161"/>
      <c r="B4792" s="157"/>
      <c r="C4792" s="158"/>
      <c r="D4792" s="159"/>
    </row>
    <row r="4793" spans="1:4">
      <c r="A4793" s="161"/>
      <c r="B4793" s="157"/>
      <c r="C4793" s="158"/>
      <c r="D4793" s="159"/>
    </row>
    <row r="4794" spans="1:4">
      <c r="A4794" s="156"/>
      <c r="B4794" s="157"/>
      <c r="C4794" s="158"/>
      <c r="D4794" s="159"/>
    </row>
    <row r="4795" spans="1:4">
      <c r="A4795" s="161"/>
      <c r="B4795" s="157"/>
      <c r="C4795" s="158"/>
      <c r="D4795" s="159"/>
    </row>
    <row r="4796" spans="1:4">
      <c r="A4796" s="161"/>
      <c r="B4796" s="157"/>
      <c r="C4796" s="158"/>
      <c r="D4796" s="159"/>
    </row>
    <row r="4797" spans="1:4">
      <c r="A4797" s="161"/>
      <c r="B4797" s="157"/>
      <c r="C4797" s="158"/>
      <c r="D4797" s="159"/>
    </row>
    <row r="4798" spans="1:4">
      <c r="A4798" s="161"/>
      <c r="B4798" s="157"/>
      <c r="C4798" s="158"/>
      <c r="D4798" s="159"/>
    </row>
    <row r="4799" spans="1:4">
      <c r="A4799" s="156"/>
      <c r="B4799" s="157"/>
      <c r="C4799" s="158"/>
      <c r="D4799" s="159"/>
    </row>
    <row r="4800" spans="1:4">
      <c r="A4800" s="156"/>
      <c r="B4800" s="157"/>
      <c r="C4800" s="158"/>
      <c r="D4800" s="159"/>
    </row>
    <row r="4801" spans="1:4">
      <c r="A4801" s="161"/>
      <c r="B4801" s="157"/>
      <c r="C4801" s="158"/>
      <c r="D4801" s="159"/>
    </row>
    <row r="4802" spans="1:4">
      <c r="A4802" s="161"/>
      <c r="B4802" s="157"/>
      <c r="C4802" s="158"/>
      <c r="D4802" s="159"/>
    </row>
    <row r="4803" spans="1:4">
      <c r="A4803" s="161"/>
      <c r="B4803" s="157"/>
      <c r="C4803" s="158"/>
      <c r="D4803" s="159"/>
    </row>
    <row r="4804" spans="1:4">
      <c r="A4804" s="156"/>
      <c r="B4804" s="157"/>
      <c r="C4804" s="158"/>
      <c r="D4804" s="159"/>
    </row>
    <row r="4805" spans="1:4">
      <c r="A4805" s="156"/>
      <c r="B4805" s="157"/>
      <c r="C4805" s="158"/>
      <c r="D4805" s="159"/>
    </row>
    <row r="4806" spans="1:4">
      <c r="A4806" s="161"/>
      <c r="B4806" s="157"/>
      <c r="C4806" s="158"/>
      <c r="D4806" s="159"/>
    </row>
    <row r="4807" spans="1:4">
      <c r="A4807" s="156"/>
      <c r="B4807" s="157"/>
      <c r="C4807" s="158"/>
      <c r="D4807" s="159"/>
    </row>
    <row r="4808" spans="1:4">
      <c r="A4808" s="161"/>
      <c r="B4808" s="157"/>
      <c r="C4808" s="158"/>
      <c r="D4808" s="159"/>
    </row>
    <row r="4809" spans="1:4">
      <c r="A4809" s="161"/>
      <c r="B4809" s="157"/>
      <c r="C4809" s="158"/>
      <c r="D4809" s="159"/>
    </row>
    <row r="4810" spans="1:4">
      <c r="A4810" s="161"/>
      <c r="B4810" s="157"/>
      <c r="C4810" s="158"/>
      <c r="D4810" s="159"/>
    </row>
    <row r="4811" spans="1:4">
      <c r="A4811" s="161"/>
      <c r="B4811" s="157"/>
      <c r="C4811" s="158"/>
      <c r="D4811" s="159"/>
    </row>
    <row r="4812" spans="1:4">
      <c r="A4812" s="161"/>
      <c r="B4812" s="157"/>
      <c r="C4812" s="158"/>
      <c r="D4812" s="159"/>
    </row>
    <row r="4813" spans="1:4">
      <c r="A4813" s="161"/>
      <c r="B4813" s="157"/>
      <c r="C4813" s="158"/>
      <c r="D4813" s="159"/>
    </row>
    <row r="4814" spans="1:4">
      <c r="A4814" s="161"/>
      <c r="B4814" s="157"/>
      <c r="C4814" s="158"/>
      <c r="D4814" s="159"/>
    </row>
    <row r="4815" spans="1:4">
      <c r="A4815" s="161"/>
      <c r="B4815" s="157"/>
      <c r="C4815" s="158"/>
      <c r="D4815" s="159"/>
    </row>
    <row r="4816" spans="1:4">
      <c r="A4816" s="156"/>
      <c r="B4816" s="157"/>
      <c r="C4816" s="158"/>
      <c r="D4816" s="159"/>
    </row>
    <row r="4817" spans="1:4">
      <c r="A4817" s="156"/>
      <c r="B4817" s="157"/>
      <c r="C4817" s="158"/>
      <c r="D4817" s="159"/>
    </row>
    <row r="4818" spans="1:4">
      <c r="A4818" s="161"/>
      <c r="B4818" s="157"/>
      <c r="C4818" s="158"/>
      <c r="D4818" s="159"/>
    </row>
    <row r="4819" spans="1:4">
      <c r="A4819" s="161"/>
      <c r="B4819" s="157"/>
      <c r="C4819" s="158"/>
      <c r="D4819" s="159"/>
    </row>
    <row r="4820" spans="1:4">
      <c r="A4820" s="161"/>
      <c r="B4820" s="157"/>
      <c r="C4820" s="158"/>
      <c r="D4820" s="159"/>
    </row>
    <row r="4821" spans="1:4">
      <c r="A4821" s="161"/>
      <c r="B4821" s="157"/>
      <c r="C4821" s="158"/>
      <c r="D4821" s="159"/>
    </row>
    <row r="4822" spans="1:4">
      <c r="A4822" s="161"/>
      <c r="B4822" s="157"/>
      <c r="C4822" s="158"/>
      <c r="D4822" s="159"/>
    </row>
    <row r="4823" spans="1:4">
      <c r="A4823" s="161"/>
      <c r="B4823" s="157"/>
      <c r="C4823" s="158"/>
      <c r="D4823" s="159"/>
    </row>
    <row r="4824" spans="1:4">
      <c r="A4824" s="161"/>
      <c r="B4824" s="157"/>
      <c r="C4824" s="158"/>
      <c r="D4824" s="159"/>
    </row>
    <row r="4825" spans="1:4">
      <c r="A4825" s="161"/>
      <c r="B4825" s="157"/>
      <c r="C4825" s="158"/>
      <c r="D4825" s="159"/>
    </row>
    <row r="4826" spans="1:4">
      <c r="A4826" s="156"/>
      <c r="B4826" s="157"/>
      <c r="C4826" s="158"/>
      <c r="D4826" s="159"/>
    </row>
    <row r="4827" spans="1:4">
      <c r="A4827" s="156"/>
      <c r="B4827" s="157"/>
      <c r="C4827" s="158"/>
      <c r="D4827" s="159"/>
    </row>
    <row r="4828" spans="1:4">
      <c r="A4828" s="156"/>
      <c r="B4828" s="157"/>
      <c r="C4828" s="158"/>
      <c r="D4828" s="159"/>
    </row>
    <row r="4829" spans="1:4">
      <c r="A4829" s="156"/>
      <c r="B4829" s="157"/>
      <c r="C4829" s="158"/>
      <c r="D4829" s="159"/>
    </row>
    <row r="4830" spans="1:4">
      <c r="A4830" s="161"/>
      <c r="B4830" s="157"/>
      <c r="C4830" s="158"/>
      <c r="D4830" s="159"/>
    </row>
    <row r="4831" spans="1:4">
      <c r="A4831" s="161"/>
      <c r="B4831" s="157"/>
      <c r="C4831" s="158"/>
      <c r="D4831" s="159"/>
    </row>
    <row r="4832" spans="1:4">
      <c r="A4832" s="161"/>
      <c r="B4832" s="157"/>
      <c r="C4832" s="158"/>
      <c r="D4832" s="159"/>
    </row>
    <row r="4833" spans="1:4">
      <c r="A4833" s="161"/>
      <c r="B4833" s="157"/>
      <c r="C4833" s="158"/>
      <c r="D4833" s="159"/>
    </row>
    <row r="4834" spans="1:4">
      <c r="A4834" s="161"/>
      <c r="B4834" s="157"/>
      <c r="C4834" s="158"/>
      <c r="D4834" s="159"/>
    </row>
    <row r="4835" spans="1:4">
      <c r="A4835" s="161"/>
      <c r="B4835" s="157"/>
      <c r="C4835" s="158"/>
      <c r="D4835" s="159"/>
    </row>
    <row r="4836" spans="1:4">
      <c r="A4836" s="161"/>
      <c r="B4836" s="157"/>
      <c r="C4836" s="158"/>
      <c r="D4836" s="159"/>
    </row>
    <row r="4837" spans="1:4">
      <c r="A4837" s="161"/>
      <c r="B4837" s="157"/>
      <c r="C4837" s="158"/>
      <c r="D4837" s="159"/>
    </row>
    <row r="4838" spans="1:4">
      <c r="A4838" s="161"/>
      <c r="B4838" s="157"/>
      <c r="C4838" s="158"/>
      <c r="D4838" s="159"/>
    </row>
    <row r="4839" spans="1:4">
      <c r="A4839" s="161"/>
      <c r="B4839" s="157"/>
      <c r="C4839" s="158"/>
      <c r="D4839" s="159"/>
    </row>
    <row r="4840" spans="1:4">
      <c r="A4840" s="161"/>
      <c r="B4840" s="157"/>
      <c r="C4840" s="158"/>
      <c r="D4840" s="159"/>
    </row>
    <row r="4841" spans="1:4">
      <c r="A4841" s="161"/>
      <c r="B4841" s="157"/>
      <c r="C4841" s="158"/>
      <c r="D4841" s="159"/>
    </row>
    <row r="4842" spans="1:4">
      <c r="A4842" s="161"/>
      <c r="B4842" s="157"/>
      <c r="C4842" s="158"/>
      <c r="D4842" s="159"/>
    </row>
    <row r="4843" spans="1:4">
      <c r="A4843" s="161"/>
      <c r="B4843" s="157"/>
      <c r="C4843" s="158"/>
      <c r="D4843" s="159"/>
    </row>
    <row r="4844" spans="1:4">
      <c r="A4844" s="161"/>
      <c r="B4844" s="157"/>
      <c r="C4844" s="158"/>
      <c r="D4844" s="159"/>
    </row>
    <row r="4845" spans="1:4">
      <c r="A4845" s="161"/>
      <c r="B4845" s="157"/>
      <c r="C4845" s="158"/>
      <c r="D4845" s="159"/>
    </row>
    <row r="4846" spans="1:4">
      <c r="A4846" s="161"/>
      <c r="B4846" s="157"/>
      <c r="C4846" s="158"/>
      <c r="D4846" s="159"/>
    </row>
    <row r="4847" spans="1:4">
      <c r="A4847" s="161"/>
      <c r="B4847" s="157"/>
      <c r="C4847" s="158"/>
      <c r="D4847" s="159"/>
    </row>
    <row r="4848" spans="1:4">
      <c r="A4848" s="161"/>
      <c r="B4848" s="157"/>
      <c r="C4848" s="158"/>
      <c r="D4848" s="159"/>
    </row>
    <row r="4849" spans="1:4">
      <c r="A4849" s="161"/>
      <c r="B4849" s="157"/>
      <c r="C4849" s="158"/>
      <c r="D4849" s="159"/>
    </row>
    <row r="4850" spans="1:4">
      <c r="A4850" s="161"/>
      <c r="B4850" s="157"/>
      <c r="C4850" s="158"/>
      <c r="D4850" s="159"/>
    </row>
    <row r="4851" spans="1:4">
      <c r="A4851" s="161"/>
      <c r="B4851" s="157"/>
      <c r="C4851" s="158"/>
      <c r="D4851" s="159"/>
    </row>
    <row r="4852" spans="1:4">
      <c r="A4852" s="161"/>
      <c r="B4852" s="157"/>
      <c r="C4852" s="158"/>
      <c r="D4852" s="159"/>
    </row>
    <row r="4853" spans="1:4">
      <c r="A4853" s="161"/>
      <c r="B4853" s="157"/>
      <c r="C4853" s="158"/>
      <c r="D4853" s="159"/>
    </row>
    <row r="4854" spans="1:4">
      <c r="A4854" s="161"/>
      <c r="B4854" s="157"/>
      <c r="C4854" s="158"/>
      <c r="D4854" s="159"/>
    </row>
    <row r="4855" spans="1:4">
      <c r="A4855" s="161"/>
      <c r="B4855" s="157"/>
      <c r="C4855" s="158"/>
      <c r="D4855" s="159"/>
    </row>
    <row r="4856" spans="1:4">
      <c r="A4856" s="161"/>
      <c r="B4856" s="157"/>
      <c r="C4856" s="158"/>
      <c r="D4856" s="159"/>
    </row>
    <row r="4857" spans="1:4">
      <c r="A4857" s="161"/>
      <c r="B4857" s="157"/>
      <c r="C4857" s="158"/>
      <c r="D4857" s="159"/>
    </row>
    <row r="4858" spans="1:4">
      <c r="A4858" s="161"/>
      <c r="B4858" s="157"/>
      <c r="C4858" s="158"/>
      <c r="D4858" s="159"/>
    </row>
    <row r="4859" spans="1:4">
      <c r="A4859" s="161"/>
      <c r="B4859" s="157"/>
      <c r="C4859" s="158"/>
      <c r="D4859" s="159"/>
    </row>
    <row r="4860" spans="1:4">
      <c r="A4860" s="161"/>
      <c r="B4860" s="157"/>
      <c r="C4860" s="158"/>
      <c r="D4860" s="159"/>
    </row>
    <row r="4861" spans="1:4">
      <c r="A4861" s="161"/>
      <c r="B4861" s="157"/>
      <c r="C4861" s="158"/>
      <c r="D4861" s="159"/>
    </row>
    <row r="4862" spans="1:4">
      <c r="A4862" s="161"/>
      <c r="B4862" s="157"/>
      <c r="C4862" s="158"/>
      <c r="D4862" s="159"/>
    </row>
    <row r="4863" spans="1:4">
      <c r="A4863" s="161"/>
      <c r="B4863" s="157"/>
      <c r="C4863" s="158"/>
      <c r="D4863" s="159"/>
    </row>
    <row r="4864" spans="1:4">
      <c r="A4864" s="161"/>
      <c r="B4864" s="157"/>
      <c r="C4864" s="158"/>
      <c r="D4864" s="159"/>
    </row>
    <row r="4865" spans="1:4">
      <c r="A4865" s="161"/>
      <c r="B4865" s="157"/>
      <c r="C4865" s="158"/>
      <c r="D4865" s="159"/>
    </row>
    <row r="4866" spans="1:4">
      <c r="A4866" s="161"/>
      <c r="B4866" s="157"/>
      <c r="C4866" s="158"/>
      <c r="D4866" s="159"/>
    </row>
    <row r="4867" spans="1:4">
      <c r="A4867" s="161"/>
      <c r="B4867" s="157"/>
      <c r="C4867" s="158"/>
      <c r="D4867" s="159"/>
    </row>
    <row r="4868" spans="1:4">
      <c r="A4868" s="161"/>
      <c r="B4868" s="157"/>
      <c r="C4868" s="158"/>
      <c r="D4868" s="159"/>
    </row>
    <row r="4869" spans="1:4">
      <c r="A4869" s="161"/>
      <c r="B4869" s="157"/>
      <c r="C4869" s="158"/>
      <c r="D4869" s="159"/>
    </row>
    <row r="4870" spans="1:4">
      <c r="A4870" s="161"/>
      <c r="B4870" s="157"/>
      <c r="C4870" s="158"/>
      <c r="D4870" s="159"/>
    </row>
    <row r="4871" spans="1:4">
      <c r="A4871" s="161"/>
      <c r="B4871" s="157"/>
      <c r="C4871" s="158"/>
      <c r="D4871" s="159"/>
    </row>
    <row r="4872" spans="1:4">
      <c r="A4872" s="161"/>
      <c r="B4872" s="157"/>
      <c r="C4872" s="158"/>
      <c r="D4872" s="159"/>
    </row>
    <row r="4873" spans="1:4">
      <c r="A4873" s="161"/>
      <c r="B4873" s="157"/>
      <c r="C4873" s="158"/>
      <c r="D4873" s="159"/>
    </row>
    <row r="4874" spans="1:4">
      <c r="A4874" s="161"/>
      <c r="B4874" s="157"/>
      <c r="C4874" s="158"/>
      <c r="D4874" s="159"/>
    </row>
    <row r="4875" spans="1:4">
      <c r="A4875" s="161"/>
      <c r="B4875" s="157"/>
      <c r="C4875" s="158"/>
      <c r="D4875" s="159"/>
    </row>
    <row r="4876" spans="1:4">
      <c r="A4876" s="161"/>
      <c r="B4876" s="157"/>
      <c r="C4876" s="158"/>
      <c r="D4876" s="159"/>
    </row>
    <row r="4877" spans="1:4">
      <c r="A4877" s="161"/>
      <c r="B4877" s="157"/>
      <c r="C4877" s="158"/>
      <c r="D4877" s="159"/>
    </row>
    <row r="4878" spans="1:4">
      <c r="A4878" s="161"/>
      <c r="B4878" s="157"/>
      <c r="C4878" s="158"/>
      <c r="D4878" s="159"/>
    </row>
    <row r="4879" spans="1:4">
      <c r="A4879" s="161"/>
      <c r="B4879" s="157"/>
      <c r="C4879" s="158"/>
      <c r="D4879" s="159"/>
    </row>
    <row r="4880" spans="1:4">
      <c r="A4880" s="161"/>
      <c r="B4880" s="157"/>
      <c r="C4880" s="158"/>
      <c r="D4880" s="159"/>
    </row>
    <row r="4881" spans="1:4">
      <c r="A4881" s="161"/>
      <c r="B4881" s="157"/>
      <c r="C4881" s="158"/>
      <c r="D4881" s="159"/>
    </row>
    <row r="4882" spans="1:4">
      <c r="A4882" s="161"/>
      <c r="B4882" s="157"/>
      <c r="C4882" s="158"/>
      <c r="D4882" s="159"/>
    </row>
    <row r="4883" spans="1:4">
      <c r="A4883" s="161"/>
      <c r="B4883" s="157"/>
      <c r="C4883" s="158"/>
      <c r="D4883" s="159"/>
    </row>
    <row r="4884" spans="1:4">
      <c r="A4884" s="161"/>
      <c r="B4884" s="157"/>
      <c r="C4884" s="158"/>
      <c r="D4884" s="159"/>
    </row>
    <row r="4885" spans="1:4">
      <c r="A4885" s="161"/>
      <c r="B4885" s="157"/>
      <c r="C4885" s="158"/>
      <c r="D4885" s="159"/>
    </row>
    <row r="4886" spans="1:4">
      <c r="A4886" s="161"/>
      <c r="B4886" s="157"/>
      <c r="C4886" s="158"/>
      <c r="D4886" s="159"/>
    </row>
    <row r="4887" spans="1:4">
      <c r="A4887" s="161"/>
      <c r="B4887" s="157"/>
      <c r="C4887" s="158"/>
      <c r="D4887" s="159"/>
    </row>
    <row r="4888" spans="1:4">
      <c r="A4888" s="161"/>
      <c r="B4888" s="157"/>
      <c r="C4888" s="158"/>
      <c r="D4888" s="159"/>
    </row>
    <row r="4889" spans="1:4">
      <c r="A4889" s="161"/>
      <c r="B4889" s="157"/>
      <c r="C4889" s="158"/>
      <c r="D4889" s="159"/>
    </row>
    <row r="4890" spans="1:4">
      <c r="A4890" s="161"/>
      <c r="B4890" s="157"/>
      <c r="C4890" s="158"/>
      <c r="D4890" s="159"/>
    </row>
    <row r="4891" spans="1:4">
      <c r="A4891" s="161"/>
      <c r="B4891" s="157"/>
      <c r="C4891" s="158"/>
      <c r="D4891" s="159"/>
    </row>
    <row r="4892" spans="1:4">
      <c r="A4892" s="161"/>
      <c r="B4892" s="157"/>
      <c r="C4892" s="158"/>
      <c r="D4892" s="159"/>
    </row>
    <row r="4893" spans="1:4">
      <c r="A4893" s="161"/>
      <c r="B4893" s="157"/>
      <c r="C4893" s="158"/>
      <c r="D4893" s="159"/>
    </row>
    <row r="4894" spans="1:4">
      <c r="A4894" s="161"/>
      <c r="B4894" s="157"/>
      <c r="C4894" s="158"/>
      <c r="D4894" s="159"/>
    </row>
    <row r="4895" spans="1:4">
      <c r="A4895" s="161"/>
      <c r="B4895" s="157"/>
      <c r="C4895" s="158"/>
      <c r="D4895" s="159"/>
    </row>
    <row r="4896" spans="1:4">
      <c r="A4896" s="161"/>
      <c r="B4896" s="157"/>
      <c r="C4896" s="158"/>
      <c r="D4896" s="159"/>
    </row>
    <row r="4897" spans="1:4">
      <c r="A4897" s="161"/>
      <c r="B4897" s="157"/>
      <c r="C4897" s="158"/>
      <c r="D4897" s="159"/>
    </row>
    <row r="4898" spans="1:4">
      <c r="A4898" s="156"/>
      <c r="B4898" s="157"/>
      <c r="C4898" s="158"/>
      <c r="D4898" s="159"/>
    </row>
    <row r="4899" spans="1:4">
      <c r="A4899" s="161"/>
      <c r="B4899" s="157"/>
      <c r="C4899" s="158"/>
      <c r="D4899" s="159"/>
    </row>
    <row r="4900" spans="1:4">
      <c r="A4900" s="161"/>
      <c r="B4900" s="157"/>
      <c r="C4900" s="158"/>
      <c r="D4900" s="159"/>
    </row>
    <row r="4901" spans="1:4">
      <c r="A4901" s="161"/>
      <c r="B4901" s="157"/>
      <c r="C4901" s="158"/>
      <c r="D4901" s="159"/>
    </row>
    <row r="4902" spans="1:4">
      <c r="A4902" s="161"/>
      <c r="B4902" s="157"/>
      <c r="C4902" s="158"/>
      <c r="D4902" s="159"/>
    </row>
    <row r="4903" spans="1:4">
      <c r="A4903" s="161"/>
      <c r="B4903" s="157"/>
      <c r="C4903" s="158"/>
      <c r="D4903" s="159"/>
    </row>
    <row r="4904" spans="1:4">
      <c r="A4904" s="161"/>
      <c r="B4904" s="157"/>
      <c r="C4904" s="158"/>
      <c r="D4904" s="159"/>
    </row>
    <row r="4905" spans="1:4">
      <c r="A4905" s="161"/>
      <c r="B4905" s="157"/>
      <c r="C4905" s="158"/>
      <c r="D4905" s="159"/>
    </row>
    <row r="4906" spans="1:4">
      <c r="A4906" s="161"/>
      <c r="B4906" s="157"/>
      <c r="C4906" s="158"/>
      <c r="D4906" s="159"/>
    </row>
    <row r="4907" spans="1:4">
      <c r="A4907" s="161"/>
      <c r="B4907" s="157"/>
      <c r="C4907" s="158"/>
      <c r="D4907" s="159"/>
    </row>
    <row r="4908" spans="1:4">
      <c r="A4908" s="161"/>
      <c r="B4908" s="157"/>
      <c r="C4908" s="158"/>
      <c r="D4908" s="159"/>
    </row>
    <row r="4909" spans="1:4">
      <c r="A4909" s="161"/>
      <c r="B4909" s="157"/>
      <c r="C4909" s="158"/>
      <c r="D4909" s="159"/>
    </row>
    <row r="4910" spans="1:4">
      <c r="A4910" s="161"/>
      <c r="B4910" s="157"/>
      <c r="C4910" s="158"/>
      <c r="D4910" s="159"/>
    </row>
    <row r="4911" spans="1:4">
      <c r="A4911" s="161"/>
      <c r="B4911" s="157"/>
      <c r="C4911" s="158"/>
      <c r="D4911" s="159"/>
    </row>
    <row r="4912" spans="1:4">
      <c r="A4912" s="156"/>
      <c r="B4912" s="157"/>
      <c r="C4912" s="158"/>
      <c r="D4912" s="159"/>
    </row>
    <row r="4913" spans="1:4">
      <c r="A4913" s="161"/>
      <c r="B4913" s="157"/>
      <c r="C4913" s="158"/>
      <c r="D4913" s="159"/>
    </row>
    <row r="4914" spans="1:4">
      <c r="A4914" s="161"/>
      <c r="B4914" s="157"/>
      <c r="C4914" s="158"/>
      <c r="D4914" s="159"/>
    </row>
    <row r="4915" spans="1:4">
      <c r="A4915" s="161"/>
      <c r="B4915" s="157"/>
      <c r="C4915" s="158"/>
      <c r="D4915" s="159"/>
    </row>
    <row r="4916" spans="1:4">
      <c r="A4916" s="161"/>
      <c r="B4916" s="157"/>
      <c r="C4916" s="158"/>
      <c r="D4916" s="159"/>
    </row>
    <row r="4917" spans="1:4">
      <c r="A4917" s="156"/>
      <c r="B4917" s="157"/>
      <c r="C4917" s="158"/>
      <c r="D4917" s="159"/>
    </row>
    <row r="4918" spans="1:4">
      <c r="A4918" s="161"/>
      <c r="B4918" s="157"/>
      <c r="C4918" s="158"/>
      <c r="D4918" s="159"/>
    </row>
    <row r="4919" spans="1:4">
      <c r="A4919" s="161"/>
      <c r="B4919" s="157"/>
      <c r="C4919" s="158"/>
      <c r="D4919" s="159"/>
    </row>
    <row r="4920" spans="1:4">
      <c r="A4920" s="161"/>
      <c r="B4920" s="157"/>
      <c r="C4920" s="158"/>
      <c r="D4920" s="159"/>
    </row>
    <row r="4921" spans="1:4">
      <c r="A4921" s="161"/>
      <c r="B4921" s="157"/>
      <c r="C4921" s="158"/>
      <c r="D4921" s="159"/>
    </row>
    <row r="4922" spans="1:4">
      <c r="A4922" s="161"/>
      <c r="B4922" s="157"/>
      <c r="C4922" s="158"/>
      <c r="D4922" s="159"/>
    </row>
    <row r="4923" spans="1:4">
      <c r="A4923" s="161"/>
      <c r="B4923" s="157"/>
      <c r="C4923" s="158"/>
      <c r="D4923" s="159"/>
    </row>
    <row r="4924" spans="1:4">
      <c r="A4924" s="156"/>
      <c r="B4924" s="157"/>
      <c r="C4924" s="158"/>
      <c r="D4924" s="159"/>
    </row>
    <row r="4925" spans="1:4">
      <c r="A4925" s="156"/>
      <c r="B4925" s="157"/>
      <c r="C4925" s="158"/>
      <c r="D4925" s="159"/>
    </row>
    <row r="4926" spans="1:4">
      <c r="A4926" s="161"/>
      <c r="B4926" s="157"/>
      <c r="C4926" s="158"/>
      <c r="D4926" s="159"/>
    </row>
    <row r="4927" spans="1:4">
      <c r="A4927" s="161"/>
      <c r="B4927" s="157"/>
      <c r="C4927" s="158"/>
      <c r="D4927" s="159"/>
    </row>
    <row r="4928" spans="1:4">
      <c r="A4928" s="161"/>
      <c r="B4928" s="157"/>
      <c r="C4928" s="158"/>
      <c r="D4928" s="159"/>
    </row>
    <row r="4929" spans="1:4">
      <c r="A4929" s="161"/>
      <c r="B4929" s="157"/>
      <c r="C4929" s="158"/>
      <c r="D4929" s="159"/>
    </row>
    <row r="4930" spans="1:4">
      <c r="A4930" s="161"/>
      <c r="B4930" s="157"/>
      <c r="C4930" s="158"/>
      <c r="D4930" s="159"/>
    </row>
    <row r="4931" spans="1:4">
      <c r="A4931" s="161"/>
      <c r="B4931" s="157"/>
      <c r="C4931" s="158"/>
      <c r="D4931" s="159"/>
    </row>
    <row r="4932" spans="1:4">
      <c r="A4932" s="161"/>
      <c r="B4932" s="157"/>
      <c r="C4932" s="158"/>
      <c r="D4932" s="159"/>
    </row>
    <row r="4933" spans="1:4">
      <c r="A4933" s="161"/>
      <c r="B4933" s="157"/>
      <c r="C4933" s="158"/>
      <c r="D4933" s="159"/>
    </row>
    <row r="4934" spans="1:4">
      <c r="A4934" s="161"/>
      <c r="B4934" s="157"/>
      <c r="C4934" s="158"/>
      <c r="D4934" s="159"/>
    </row>
    <row r="4935" spans="1:4">
      <c r="A4935" s="161"/>
      <c r="B4935" s="157"/>
      <c r="C4935" s="158"/>
      <c r="D4935" s="159"/>
    </row>
    <row r="4936" spans="1:4">
      <c r="A4936" s="161"/>
      <c r="B4936" s="157"/>
      <c r="C4936" s="158"/>
      <c r="D4936" s="159"/>
    </row>
    <row r="4937" spans="1:4">
      <c r="A4937" s="161"/>
      <c r="B4937" s="157"/>
      <c r="C4937" s="158"/>
      <c r="D4937" s="159"/>
    </row>
    <row r="4938" spans="1:4">
      <c r="A4938" s="161"/>
      <c r="B4938" s="157"/>
      <c r="C4938" s="158"/>
      <c r="D4938" s="159"/>
    </row>
    <row r="4939" spans="1:4">
      <c r="A4939" s="161"/>
      <c r="B4939" s="157"/>
      <c r="C4939" s="158"/>
      <c r="D4939" s="159"/>
    </row>
    <row r="4940" spans="1:4">
      <c r="A4940" s="161"/>
      <c r="B4940" s="157"/>
      <c r="C4940" s="158"/>
      <c r="D4940" s="159"/>
    </row>
    <row r="4941" spans="1:4">
      <c r="A4941" s="161"/>
      <c r="B4941" s="157"/>
      <c r="C4941" s="158"/>
      <c r="D4941" s="159"/>
    </row>
    <row r="4942" spans="1:4">
      <c r="A4942" s="161"/>
      <c r="B4942" s="157"/>
      <c r="C4942" s="158"/>
      <c r="D4942" s="159"/>
    </row>
    <row r="4943" spans="1:4">
      <c r="A4943" s="161"/>
      <c r="B4943" s="157"/>
      <c r="C4943" s="158"/>
      <c r="D4943" s="159"/>
    </row>
    <row r="4944" spans="1:4">
      <c r="A4944" s="161"/>
      <c r="B4944" s="157"/>
      <c r="C4944" s="158"/>
      <c r="D4944" s="159"/>
    </row>
    <row r="4945" spans="1:4">
      <c r="A4945" s="161"/>
      <c r="B4945" s="157"/>
      <c r="C4945" s="158"/>
      <c r="D4945" s="159"/>
    </row>
    <row r="4946" spans="1:4">
      <c r="A4946" s="161"/>
      <c r="B4946" s="157"/>
      <c r="C4946" s="158"/>
      <c r="D4946" s="159"/>
    </row>
    <row r="4947" spans="1:4">
      <c r="A4947" s="161"/>
      <c r="B4947" s="157"/>
      <c r="C4947" s="158"/>
      <c r="D4947" s="159"/>
    </row>
    <row r="4948" spans="1:4">
      <c r="A4948" s="161"/>
      <c r="B4948" s="157"/>
      <c r="C4948" s="158"/>
      <c r="D4948" s="159"/>
    </row>
    <row r="4949" spans="1:4">
      <c r="A4949" s="161"/>
      <c r="B4949" s="157"/>
      <c r="C4949" s="158"/>
      <c r="D4949" s="159"/>
    </row>
    <row r="4950" spans="1:4">
      <c r="A4950" s="161"/>
      <c r="B4950" s="157"/>
      <c r="C4950" s="158"/>
      <c r="D4950" s="159"/>
    </row>
    <row r="4951" spans="1:4">
      <c r="A4951" s="161"/>
      <c r="B4951" s="157"/>
      <c r="C4951" s="158"/>
      <c r="D4951" s="159"/>
    </row>
    <row r="4952" spans="1:4">
      <c r="A4952" s="161"/>
      <c r="B4952" s="157"/>
      <c r="C4952" s="158"/>
      <c r="D4952" s="159"/>
    </row>
    <row r="4953" spans="1:4">
      <c r="A4953" s="156"/>
      <c r="B4953" s="157"/>
      <c r="C4953" s="158"/>
      <c r="D4953" s="159"/>
    </row>
    <row r="4954" spans="1:4">
      <c r="A4954" s="161"/>
      <c r="B4954" s="157"/>
      <c r="C4954" s="158"/>
      <c r="D4954" s="159"/>
    </row>
    <row r="4955" spans="1:4">
      <c r="A4955" s="161"/>
      <c r="B4955" s="157"/>
      <c r="C4955" s="158"/>
      <c r="D4955" s="159"/>
    </row>
    <row r="4956" spans="1:4">
      <c r="A4956" s="161"/>
      <c r="B4956" s="157"/>
      <c r="C4956" s="158"/>
      <c r="D4956" s="159"/>
    </row>
    <row r="4957" spans="1:4">
      <c r="A4957" s="161"/>
      <c r="B4957" s="157"/>
      <c r="C4957" s="158"/>
      <c r="D4957" s="159"/>
    </row>
    <row r="4958" spans="1:4">
      <c r="A4958" s="161"/>
      <c r="B4958" s="157"/>
      <c r="C4958" s="158"/>
      <c r="D4958" s="159"/>
    </row>
    <row r="4959" spans="1:4">
      <c r="A4959" s="161"/>
      <c r="B4959" s="157"/>
      <c r="C4959" s="158"/>
      <c r="D4959" s="159"/>
    </row>
    <row r="4960" spans="1:4">
      <c r="A4960" s="161"/>
      <c r="B4960" s="157"/>
      <c r="C4960" s="158"/>
      <c r="D4960" s="159"/>
    </row>
    <row r="4961" spans="1:4">
      <c r="A4961" s="161"/>
      <c r="B4961" s="157"/>
      <c r="C4961" s="158"/>
      <c r="D4961" s="159"/>
    </row>
    <row r="4962" spans="1:4">
      <c r="A4962" s="156"/>
      <c r="B4962" s="157"/>
      <c r="C4962" s="158"/>
      <c r="D4962" s="159"/>
    </row>
    <row r="4963" spans="1:4">
      <c r="A4963" s="156"/>
      <c r="B4963" s="157"/>
      <c r="C4963" s="158"/>
      <c r="D4963" s="159"/>
    </row>
    <row r="4964" spans="1:4">
      <c r="A4964" s="161"/>
      <c r="B4964" s="157"/>
      <c r="C4964" s="158"/>
      <c r="D4964" s="159"/>
    </row>
    <row r="4965" spans="1:4">
      <c r="A4965" s="161"/>
      <c r="B4965" s="157"/>
      <c r="C4965" s="158"/>
      <c r="D4965" s="159"/>
    </row>
    <row r="4966" spans="1:4">
      <c r="A4966" s="161"/>
      <c r="B4966" s="157"/>
      <c r="C4966" s="158"/>
      <c r="D4966" s="159"/>
    </row>
    <row r="4967" spans="1:4">
      <c r="A4967" s="161"/>
      <c r="B4967" s="157"/>
      <c r="C4967" s="158"/>
      <c r="D4967" s="159"/>
    </row>
    <row r="4968" spans="1:4">
      <c r="A4968" s="161"/>
      <c r="B4968" s="157"/>
      <c r="C4968" s="158"/>
      <c r="D4968" s="159"/>
    </row>
    <row r="4969" spans="1:4">
      <c r="A4969" s="161"/>
      <c r="B4969" s="157"/>
      <c r="C4969" s="158"/>
      <c r="D4969" s="159"/>
    </row>
    <row r="4970" spans="1:4">
      <c r="A4970" s="161"/>
      <c r="B4970" s="157"/>
      <c r="C4970" s="158"/>
      <c r="D4970" s="159"/>
    </row>
    <row r="4971" spans="1:4">
      <c r="A4971" s="161"/>
      <c r="B4971" s="157"/>
      <c r="C4971" s="158"/>
      <c r="D4971" s="159"/>
    </row>
    <row r="4972" spans="1:4">
      <c r="A4972" s="161"/>
      <c r="B4972" s="157"/>
      <c r="C4972" s="158"/>
      <c r="D4972" s="159"/>
    </row>
    <row r="4973" spans="1:4">
      <c r="A4973" s="161"/>
      <c r="B4973" s="157"/>
      <c r="C4973" s="158"/>
      <c r="D4973" s="159"/>
    </row>
    <row r="4974" spans="1:4">
      <c r="A4974" s="161"/>
      <c r="B4974" s="157"/>
      <c r="C4974" s="158"/>
      <c r="D4974" s="159"/>
    </row>
    <row r="4975" spans="1:4">
      <c r="A4975" s="161"/>
      <c r="B4975" s="157"/>
      <c r="C4975" s="158"/>
      <c r="D4975" s="159"/>
    </row>
    <row r="4976" spans="1:4">
      <c r="A4976" s="161"/>
      <c r="B4976" s="157"/>
      <c r="C4976" s="158"/>
      <c r="D4976" s="159"/>
    </row>
    <row r="4977" spans="1:4">
      <c r="A4977" s="161"/>
      <c r="B4977" s="157"/>
      <c r="C4977" s="158"/>
      <c r="D4977" s="159"/>
    </row>
    <row r="4978" spans="1:4">
      <c r="A4978" s="161"/>
      <c r="B4978" s="157"/>
      <c r="C4978" s="158"/>
      <c r="D4978" s="159"/>
    </row>
    <row r="4979" spans="1:4">
      <c r="A4979" s="156"/>
      <c r="B4979" s="157"/>
      <c r="C4979" s="158"/>
      <c r="D4979" s="159"/>
    </row>
    <row r="4980" spans="1:4">
      <c r="A4980" s="161"/>
      <c r="B4980" s="157"/>
      <c r="C4980" s="158"/>
      <c r="D4980" s="159"/>
    </row>
    <row r="4981" spans="1:4">
      <c r="A4981" s="156"/>
      <c r="B4981" s="157"/>
      <c r="C4981" s="158"/>
      <c r="D4981" s="159"/>
    </row>
    <row r="4982" spans="1:4">
      <c r="A4982" s="161"/>
      <c r="B4982" s="157"/>
      <c r="C4982" s="158"/>
      <c r="D4982" s="159"/>
    </row>
    <row r="4983" spans="1:4">
      <c r="A4983" s="156"/>
      <c r="B4983" s="157"/>
      <c r="C4983" s="158"/>
      <c r="D4983" s="159"/>
    </row>
    <row r="4984" spans="1:4">
      <c r="A4984" s="156"/>
      <c r="B4984" s="157"/>
      <c r="C4984" s="158"/>
      <c r="D4984" s="159"/>
    </row>
    <row r="4985" spans="1:4">
      <c r="A4985" s="161"/>
      <c r="B4985" s="157"/>
      <c r="C4985" s="158"/>
      <c r="D4985" s="159"/>
    </row>
    <row r="4986" spans="1:4">
      <c r="A4986" s="161"/>
      <c r="B4986" s="157"/>
      <c r="C4986" s="158"/>
      <c r="D4986" s="159"/>
    </row>
    <row r="4987" spans="1:4">
      <c r="A4987" s="161"/>
      <c r="B4987" s="157"/>
      <c r="C4987" s="158"/>
      <c r="D4987" s="159"/>
    </row>
    <row r="4988" spans="1:4">
      <c r="A4988" s="161"/>
      <c r="B4988" s="157"/>
      <c r="C4988" s="158"/>
      <c r="D4988" s="159"/>
    </row>
    <row r="4989" spans="1:4">
      <c r="A4989" s="161"/>
      <c r="B4989" s="157"/>
      <c r="C4989" s="158"/>
      <c r="D4989" s="159"/>
    </row>
    <row r="4990" spans="1:4">
      <c r="A4990" s="161"/>
      <c r="B4990" s="157"/>
      <c r="C4990" s="158"/>
      <c r="D4990" s="159"/>
    </row>
    <row r="4991" spans="1:4">
      <c r="A4991" s="161"/>
      <c r="B4991" s="157"/>
      <c r="C4991" s="158"/>
      <c r="D4991" s="159"/>
    </row>
    <row r="4992" spans="1:4">
      <c r="A4992" s="161"/>
      <c r="B4992" s="157"/>
      <c r="C4992" s="158"/>
      <c r="D4992" s="159"/>
    </row>
    <row r="4993" spans="1:4">
      <c r="A4993" s="161"/>
      <c r="B4993" s="157"/>
      <c r="C4993" s="158"/>
      <c r="D4993" s="159"/>
    </row>
    <row r="4994" spans="1:4">
      <c r="A4994" s="161"/>
      <c r="B4994" s="157"/>
      <c r="C4994" s="158"/>
      <c r="D4994" s="159"/>
    </row>
    <row r="4995" spans="1:4">
      <c r="A4995" s="161"/>
      <c r="B4995" s="157"/>
      <c r="C4995" s="158"/>
      <c r="D4995" s="159"/>
    </row>
    <row r="4996" spans="1:4">
      <c r="A4996" s="161"/>
      <c r="B4996" s="157"/>
      <c r="C4996" s="158"/>
      <c r="D4996" s="159"/>
    </row>
    <row r="4997" spans="1:4">
      <c r="A4997" s="156"/>
      <c r="B4997" s="157"/>
      <c r="C4997" s="158"/>
      <c r="D4997" s="159"/>
    </row>
    <row r="4998" spans="1:4">
      <c r="A4998" s="161"/>
      <c r="B4998" s="157"/>
      <c r="C4998" s="158"/>
      <c r="D4998" s="159"/>
    </row>
    <row r="4999" spans="1:4">
      <c r="A4999" s="156"/>
      <c r="B4999" s="157"/>
      <c r="C4999" s="158"/>
      <c r="D4999" s="159"/>
    </row>
    <row r="5000" spans="1:4">
      <c r="A5000" s="161"/>
      <c r="B5000" s="157"/>
      <c r="C5000" s="158"/>
      <c r="D5000" s="159"/>
    </row>
    <row r="5001" spans="1:4">
      <c r="A5001" s="161"/>
      <c r="B5001" s="157"/>
      <c r="C5001" s="158"/>
      <c r="D5001" s="159"/>
    </row>
    <row r="5002" spans="1:4">
      <c r="A5002" s="161"/>
      <c r="B5002" s="157"/>
      <c r="C5002" s="158"/>
      <c r="D5002" s="159"/>
    </row>
    <row r="5003" spans="1:4">
      <c r="A5003" s="161"/>
      <c r="B5003" s="157"/>
      <c r="C5003" s="158"/>
      <c r="D5003" s="159"/>
    </row>
    <row r="5004" spans="1:4">
      <c r="A5004" s="161"/>
      <c r="B5004" s="157"/>
      <c r="C5004" s="158"/>
      <c r="D5004" s="159"/>
    </row>
    <row r="5005" spans="1:4">
      <c r="A5005" s="156"/>
      <c r="B5005" s="157"/>
      <c r="C5005" s="158"/>
      <c r="D5005" s="159"/>
    </row>
    <row r="5006" spans="1:4">
      <c r="A5006" s="156"/>
      <c r="B5006" s="157"/>
      <c r="C5006" s="158"/>
      <c r="D5006" s="159"/>
    </row>
    <row r="5007" spans="1:4">
      <c r="A5007" s="161"/>
      <c r="B5007" s="157"/>
      <c r="C5007" s="158"/>
      <c r="D5007" s="159"/>
    </row>
    <row r="5008" spans="1:4">
      <c r="A5008" s="161"/>
      <c r="B5008" s="157"/>
      <c r="C5008" s="158"/>
      <c r="D5008" s="159"/>
    </row>
    <row r="5009" spans="1:4">
      <c r="A5009" s="156"/>
      <c r="B5009" s="157"/>
      <c r="C5009" s="158"/>
      <c r="D5009" s="159"/>
    </row>
    <row r="5010" spans="1:4">
      <c r="A5010" s="161"/>
      <c r="B5010" s="157"/>
      <c r="C5010" s="158"/>
      <c r="D5010" s="159"/>
    </row>
    <row r="5011" spans="1:4">
      <c r="A5011" s="161"/>
      <c r="B5011" s="157"/>
      <c r="C5011" s="158"/>
      <c r="D5011" s="159"/>
    </row>
    <row r="5012" spans="1:4">
      <c r="A5012" s="161"/>
      <c r="B5012" s="157"/>
      <c r="C5012" s="158"/>
      <c r="D5012" s="159"/>
    </row>
    <row r="5013" spans="1:4">
      <c r="A5013" s="161"/>
      <c r="B5013" s="157"/>
      <c r="C5013" s="158"/>
      <c r="D5013" s="159"/>
    </row>
    <row r="5014" spans="1:4">
      <c r="A5014" s="161"/>
      <c r="B5014" s="157"/>
      <c r="C5014" s="158"/>
      <c r="D5014" s="159"/>
    </row>
    <row r="5015" spans="1:4">
      <c r="A5015" s="156"/>
      <c r="B5015" s="157"/>
      <c r="C5015" s="158"/>
      <c r="D5015" s="159"/>
    </row>
    <row r="5016" spans="1:4">
      <c r="A5016" s="161"/>
      <c r="B5016" s="157"/>
      <c r="C5016" s="158"/>
      <c r="D5016" s="159"/>
    </row>
    <row r="5017" spans="1:4">
      <c r="A5017" s="161"/>
      <c r="B5017" s="157"/>
      <c r="C5017" s="158"/>
      <c r="D5017" s="159"/>
    </row>
    <row r="5018" spans="1:4">
      <c r="A5018" s="161"/>
      <c r="B5018" s="157"/>
      <c r="C5018" s="158"/>
      <c r="D5018" s="159"/>
    </row>
    <row r="5019" spans="1:4">
      <c r="A5019" s="161"/>
      <c r="B5019" s="157"/>
      <c r="C5019" s="158"/>
      <c r="D5019" s="159"/>
    </row>
    <row r="5020" spans="1:4">
      <c r="A5020" s="161"/>
      <c r="B5020" s="157"/>
      <c r="C5020" s="158"/>
      <c r="D5020" s="159"/>
    </row>
    <row r="5021" spans="1:4">
      <c r="A5021" s="161"/>
      <c r="B5021" s="157"/>
      <c r="C5021" s="158"/>
      <c r="D5021" s="159"/>
    </row>
    <row r="5022" spans="1:4">
      <c r="A5022" s="161"/>
      <c r="B5022" s="157"/>
      <c r="C5022" s="158"/>
      <c r="D5022" s="159"/>
    </row>
    <row r="5023" spans="1:4">
      <c r="A5023" s="161"/>
      <c r="B5023" s="157"/>
      <c r="C5023" s="158"/>
      <c r="D5023" s="159"/>
    </row>
    <row r="5024" spans="1:4">
      <c r="A5024" s="161"/>
      <c r="B5024" s="157"/>
      <c r="C5024" s="158"/>
      <c r="D5024" s="159"/>
    </row>
    <row r="5025" spans="1:4">
      <c r="A5025" s="161"/>
      <c r="B5025" s="157"/>
      <c r="C5025" s="158"/>
      <c r="D5025" s="159"/>
    </row>
    <row r="5026" spans="1:4">
      <c r="A5026" s="156"/>
      <c r="B5026" s="157"/>
      <c r="C5026" s="158"/>
      <c r="D5026" s="159"/>
    </row>
    <row r="5027" spans="1:4">
      <c r="A5027" s="156"/>
      <c r="B5027" s="157"/>
      <c r="C5027" s="158"/>
      <c r="D5027" s="159"/>
    </row>
    <row r="5028" spans="1:4">
      <c r="A5028" s="161"/>
      <c r="B5028" s="157"/>
      <c r="C5028" s="158"/>
      <c r="D5028" s="159"/>
    </row>
    <row r="5029" spans="1:4">
      <c r="A5029" s="161"/>
      <c r="B5029" s="157"/>
      <c r="C5029" s="158"/>
      <c r="D5029" s="159"/>
    </row>
    <row r="5030" spans="1:4">
      <c r="A5030" s="161"/>
      <c r="B5030" s="157"/>
      <c r="C5030" s="158"/>
      <c r="D5030" s="159"/>
    </row>
    <row r="5031" spans="1:4">
      <c r="A5031" s="161"/>
      <c r="B5031" s="157"/>
      <c r="C5031" s="158"/>
      <c r="D5031" s="159"/>
    </row>
    <row r="5032" spans="1:4">
      <c r="A5032" s="156"/>
      <c r="B5032" s="157"/>
      <c r="C5032" s="158"/>
      <c r="D5032" s="159"/>
    </row>
    <row r="5033" spans="1:4">
      <c r="A5033" s="161"/>
      <c r="B5033" s="157"/>
      <c r="C5033" s="158"/>
      <c r="D5033" s="159"/>
    </row>
    <row r="5034" spans="1:4">
      <c r="A5034" s="161"/>
      <c r="B5034" s="157"/>
      <c r="C5034" s="158"/>
      <c r="D5034" s="159"/>
    </row>
    <row r="5035" spans="1:4">
      <c r="A5035" s="161"/>
      <c r="B5035" s="157"/>
      <c r="C5035" s="158"/>
      <c r="D5035" s="159"/>
    </row>
    <row r="5036" spans="1:4">
      <c r="A5036" s="161"/>
      <c r="B5036" s="157"/>
      <c r="C5036" s="158"/>
      <c r="D5036" s="159"/>
    </row>
    <row r="5037" spans="1:4">
      <c r="A5037" s="161"/>
      <c r="B5037" s="157"/>
      <c r="C5037" s="158"/>
      <c r="D5037" s="159"/>
    </row>
    <row r="5038" spans="1:4">
      <c r="A5038" s="161"/>
      <c r="B5038" s="157"/>
      <c r="C5038" s="158"/>
      <c r="D5038" s="159"/>
    </row>
    <row r="5039" spans="1:4">
      <c r="A5039" s="161"/>
      <c r="B5039" s="157"/>
      <c r="C5039" s="158"/>
      <c r="D5039" s="159"/>
    </row>
    <row r="5040" spans="1:4">
      <c r="A5040" s="161"/>
      <c r="B5040" s="157"/>
      <c r="C5040" s="158"/>
      <c r="D5040" s="159"/>
    </row>
    <row r="5041" spans="1:4">
      <c r="A5041" s="161"/>
      <c r="B5041" s="157"/>
      <c r="C5041" s="158"/>
      <c r="D5041" s="159"/>
    </row>
    <row r="5042" spans="1:4">
      <c r="A5042" s="161"/>
      <c r="B5042" s="157"/>
      <c r="C5042" s="158"/>
      <c r="D5042" s="159"/>
    </row>
    <row r="5043" spans="1:4">
      <c r="A5043" s="156"/>
      <c r="B5043" s="157"/>
      <c r="C5043" s="158"/>
      <c r="D5043" s="159"/>
    </row>
    <row r="5044" spans="1:4">
      <c r="A5044" s="161"/>
      <c r="B5044" s="157"/>
      <c r="C5044" s="158"/>
      <c r="D5044" s="159"/>
    </row>
    <row r="5045" spans="1:4">
      <c r="A5045" s="161"/>
      <c r="B5045" s="157"/>
      <c r="C5045" s="158"/>
      <c r="D5045" s="159"/>
    </row>
    <row r="5046" spans="1:4">
      <c r="A5046" s="161"/>
      <c r="B5046" s="157"/>
      <c r="C5046" s="158"/>
      <c r="D5046" s="159"/>
    </row>
    <row r="5047" spans="1:4">
      <c r="A5047" s="161"/>
      <c r="B5047" s="157"/>
      <c r="C5047" s="158"/>
      <c r="D5047" s="159"/>
    </row>
    <row r="5048" spans="1:4">
      <c r="A5048" s="161"/>
      <c r="B5048" s="157"/>
      <c r="C5048" s="158"/>
      <c r="D5048" s="159"/>
    </row>
    <row r="5049" spans="1:4">
      <c r="A5049" s="161"/>
      <c r="B5049" s="157"/>
      <c r="C5049" s="158"/>
      <c r="D5049" s="159"/>
    </row>
    <row r="5050" spans="1:4">
      <c r="A5050" s="161"/>
      <c r="B5050" s="157"/>
      <c r="C5050" s="158"/>
      <c r="D5050" s="159"/>
    </row>
    <row r="5051" spans="1:4">
      <c r="A5051" s="161"/>
      <c r="B5051" s="157"/>
      <c r="C5051" s="158"/>
      <c r="D5051" s="159"/>
    </row>
    <row r="5052" spans="1:4">
      <c r="A5052" s="161"/>
      <c r="B5052" s="157"/>
      <c r="C5052" s="158"/>
      <c r="D5052" s="159"/>
    </row>
    <row r="5053" spans="1:4">
      <c r="A5053" s="161"/>
      <c r="B5053" s="157"/>
      <c r="C5053" s="158"/>
      <c r="D5053" s="159"/>
    </row>
    <row r="5054" spans="1:4">
      <c r="A5054" s="161"/>
      <c r="B5054" s="157"/>
      <c r="C5054" s="158"/>
      <c r="D5054" s="159"/>
    </row>
    <row r="5055" spans="1:4">
      <c r="A5055" s="156"/>
      <c r="B5055" s="157"/>
      <c r="C5055" s="158"/>
      <c r="D5055" s="159"/>
    </row>
    <row r="5056" spans="1:4">
      <c r="A5056" s="161"/>
      <c r="B5056" s="157"/>
      <c r="C5056" s="158"/>
      <c r="D5056" s="159"/>
    </row>
    <row r="5057" spans="1:4">
      <c r="A5057" s="156"/>
      <c r="B5057" s="157"/>
      <c r="C5057" s="158"/>
      <c r="D5057" s="159"/>
    </row>
    <row r="5058" spans="1:4">
      <c r="A5058" s="156"/>
      <c r="B5058" s="157"/>
      <c r="C5058" s="158"/>
      <c r="D5058" s="159"/>
    </row>
    <row r="5059" spans="1:4">
      <c r="A5059" s="161"/>
      <c r="B5059" s="157"/>
      <c r="C5059" s="158"/>
      <c r="D5059" s="159"/>
    </row>
    <row r="5060" spans="1:4">
      <c r="A5060" s="161"/>
      <c r="B5060" s="157"/>
      <c r="C5060" s="158"/>
      <c r="D5060" s="159"/>
    </row>
    <row r="5061" spans="1:4">
      <c r="A5061" s="161"/>
      <c r="B5061" s="157"/>
      <c r="C5061" s="158"/>
      <c r="D5061" s="159"/>
    </row>
    <row r="5062" spans="1:4">
      <c r="A5062" s="161"/>
      <c r="B5062" s="157"/>
      <c r="C5062" s="158"/>
      <c r="D5062" s="159"/>
    </row>
    <row r="5063" spans="1:4">
      <c r="A5063" s="161"/>
      <c r="B5063" s="157"/>
      <c r="C5063" s="158"/>
      <c r="D5063" s="159"/>
    </row>
    <row r="5064" spans="1:4">
      <c r="A5064" s="156"/>
      <c r="B5064" s="157"/>
      <c r="C5064" s="158"/>
      <c r="D5064" s="159"/>
    </row>
    <row r="5065" spans="1:4">
      <c r="A5065" s="156"/>
      <c r="B5065" s="157"/>
      <c r="C5065" s="158"/>
      <c r="D5065" s="159"/>
    </row>
    <row r="5066" spans="1:4">
      <c r="A5066" s="161"/>
      <c r="B5066" s="157"/>
      <c r="C5066" s="158"/>
      <c r="D5066" s="159"/>
    </row>
    <row r="5067" spans="1:4">
      <c r="A5067" s="161"/>
      <c r="B5067" s="157"/>
      <c r="C5067" s="158"/>
      <c r="D5067" s="159"/>
    </row>
    <row r="5068" spans="1:4">
      <c r="A5068" s="161"/>
      <c r="B5068" s="157"/>
      <c r="C5068" s="158"/>
      <c r="D5068" s="159"/>
    </row>
    <row r="5069" spans="1:4">
      <c r="A5069" s="161"/>
      <c r="B5069" s="157"/>
      <c r="C5069" s="158"/>
      <c r="D5069" s="159"/>
    </row>
    <row r="5070" spans="1:4">
      <c r="A5070" s="161"/>
      <c r="B5070" s="157"/>
      <c r="C5070" s="158"/>
      <c r="D5070" s="159"/>
    </row>
    <row r="5071" spans="1:4">
      <c r="A5071" s="161"/>
      <c r="B5071" s="157"/>
      <c r="C5071" s="158"/>
      <c r="D5071" s="159"/>
    </row>
    <row r="5072" spans="1:4">
      <c r="A5072" s="161"/>
      <c r="B5072" s="157"/>
      <c r="C5072" s="158"/>
      <c r="D5072" s="159"/>
    </row>
    <row r="5073" spans="1:4">
      <c r="A5073" s="156"/>
      <c r="B5073" s="157"/>
      <c r="C5073" s="158"/>
      <c r="D5073" s="159"/>
    </row>
    <row r="5074" spans="1:4">
      <c r="A5074" s="161"/>
      <c r="B5074" s="157"/>
      <c r="C5074" s="158"/>
      <c r="D5074" s="159"/>
    </row>
    <row r="5075" spans="1:4">
      <c r="A5075" s="161"/>
      <c r="B5075" s="157"/>
      <c r="C5075" s="158"/>
      <c r="D5075" s="159"/>
    </row>
    <row r="5076" spans="1:4">
      <c r="A5076" s="161"/>
      <c r="B5076" s="157"/>
      <c r="C5076" s="158"/>
      <c r="D5076" s="159"/>
    </row>
    <row r="5077" spans="1:4">
      <c r="A5077" s="161"/>
      <c r="B5077" s="157"/>
      <c r="C5077" s="158"/>
      <c r="D5077" s="159"/>
    </row>
    <row r="5078" spans="1:4">
      <c r="A5078" s="161"/>
      <c r="B5078" s="157"/>
      <c r="C5078" s="158"/>
      <c r="D5078" s="159"/>
    </row>
    <row r="5079" spans="1:4">
      <c r="A5079" s="156"/>
      <c r="B5079" s="157"/>
      <c r="C5079" s="158"/>
      <c r="D5079" s="159"/>
    </row>
    <row r="5080" spans="1:4">
      <c r="A5080" s="161"/>
      <c r="B5080" s="157"/>
      <c r="C5080" s="158"/>
      <c r="D5080" s="159"/>
    </row>
    <row r="5081" spans="1:4">
      <c r="A5081" s="161"/>
      <c r="B5081" s="157"/>
      <c r="C5081" s="158"/>
      <c r="D5081" s="159"/>
    </row>
    <row r="5082" spans="1:4">
      <c r="A5082" s="161"/>
      <c r="B5082" s="157"/>
      <c r="C5082" s="158"/>
      <c r="D5082" s="159"/>
    </row>
    <row r="5083" spans="1:4">
      <c r="A5083" s="156"/>
      <c r="B5083" s="157"/>
      <c r="C5083" s="158"/>
      <c r="D5083" s="159"/>
    </row>
    <row r="5084" spans="1:4">
      <c r="A5084" s="161"/>
      <c r="B5084" s="157"/>
      <c r="C5084" s="158"/>
      <c r="D5084" s="159"/>
    </row>
    <row r="5085" spans="1:4">
      <c r="A5085" s="161"/>
      <c r="B5085" s="157"/>
      <c r="C5085" s="158"/>
      <c r="D5085" s="159"/>
    </row>
    <row r="5086" spans="1:4">
      <c r="A5086" s="161"/>
      <c r="B5086" s="157"/>
      <c r="C5086" s="158"/>
      <c r="D5086" s="159"/>
    </row>
    <row r="5087" spans="1:4">
      <c r="A5087" s="156"/>
      <c r="B5087" s="157"/>
      <c r="C5087" s="158"/>
      <c r="D5087" s="159"/>
    </row>
    <row r="5088" spans="1:4">
      <c r="A5088" s="161"/>
      <c r="B5088" s="157"/>
      <c r="C5088" s="158"/>
      <c r="D5088" s="159"/>
    </row>
    <row r="5089" spans="1:4">
      <c r="A5089" s="156"/>
      <c r="B5089" s="157"/>
      <c r="C5089" s="158"/>
      <c r="D5089" s="159"/>
    </row>
    <row r="5090" spans="1:4">
      <c r="A5090" s="156"/>
      <c r="B5090" s="157"/>
      <c r="C5090" s="158"/>
      <c r="D5090" s="159"/>
    </row>
    <row r="5091" spans="1:4">
      <c r="A5091" s="161"/>
      <c r="B5091" s="157"/>
      <c r="C5091" s="158"/>
      <c r="D5091" s="159"/>
    </row>
    <row r="5092" spans="1:4">
      <c r="A5092" s="161"/>
      <c r="B5092" s="157"/>
      <c r="C5092" s="158"/>
      <c r="D5092" s="159"/>
    </row>
    <row r="5093" spans="1:4">
      <c r="A5093" s="156"/>
      <c r="B5093" s="157"/>
      <c r="C5093" s="158"/>
      <c r="D5093" s="159"/>
    </row>
    <row r="5094" spans="1:4">
      <c r="A5094" s="156"/>
      <c r="B5094" s="157"/>
      <c r="C5094" s="158"/>
      <c r="D5094" s="159"/>
    </row>
    <row r="5095" spans="1:4">
      <c r="A5095" s="161"/>
      <c r="B5095" s="157"/>
      <c r="C5095" s="158"/>
      <c r="D5095" s="159"/>
    </row>
    <row r="5096" spans="1:4">
      <c r="A5096" s="161"/>
      <c r="B5096" s="157"/>
      <c r="C5096" s="158"/>
      <c r="D5096" s="159"/>
    </row>
    <row r="5097" spans="1:4">
      <c r="A5097" s="161"/>
      <c r="B5097" s="157"/>
      <c r="C5097" s="158"/>
      <c r="D5097" s="159"/>
    </row>
    <row r="5098" spans="1:4">
      <c r="A5098" s="156"/>
      <c r="B5098" s="157"/>
      <c r="C5098" s="158"/>
      <c r="D5098" s="159"/>
    </row>
    <row r="5099" spans="1:4">
      <c r="A5099" s="156"/>
      <c r="B5099" s="157"/>
      <c r="C5099" s="158"/>
      <c r="D5099" s="159"/>
    </row>
    <row r="5100" spans="1:4">
      <c r="A5100" s="156"/>
      <c r="B5100" s="157"/>
      <c r="C5100" s="158"/>
      <c r="D5100" s="159"/>
    </row>
    <row r="5101" spans="1:4">
      <c r="A5101" s="156"/>
      <c r="B5101" s="157"/>
      <c r="C5101" s="158"/>
      <c r="D5101" s="159"/>
    </row>
    <row r="5102" spans="1:4">
      <c r="A5102" s="161"/>
      <c r="B5102" s="157"/>
      <c r="C5102" s="158"/>
      <c r="D5102" s="159"/>
    </row>
    <row r="5103" spans="1:4">
      <c r="A5103" s="161"/>
      <c r="B5103" s="157"/>
      <c r="C5103" s="158"/>
      <c r="D5103" s="159"/>
    </row>
    <row r="5104" spans="1:4">
      <c r="A5104" s="156"/>
      <c r="B5104" s="157"/>
      <c r="C5104" s="158"/>
      <c r="D5104" s="159"/>
    </row>
    <row r="5105" spans="1:4">
      <c r="A5105" s="156"/>
      <c r="B5105" s="157"/>
      <c r="C5105" s="158"/>
      <c r="D5105" s="159"/>
    </row>
    <row r="5106" spans="1:4">
      <c r="A5106" s="161"/>
      <c r="B5106" s="157"/>
      <c r="C5106" s="158"/>
      <c r="D5106" s="159"/>
    </row>
    <row r="5107" spans="1:4">
      <c r="A5107" s="161"/>
      <c r="B5107" s="157"/>
      <c r="C5107" s="158"/>
      <c r="D5107" s="159"/>
    </row>
    <row r="5108" spans="1:4">
      <c r="A5108" s="161"/>
      <c r="B5108" s="157"/>
      <c r="C5108" s="158"/>
      <c r="D5108" s="159"/>
    </row>
    <row r="5109" spans="1:4">
      <c r="A5109" s="156"/>
      <c r="B5109" s="157"/>
      <c r="C5109" s="158"/>
      <c r="D5109" s="159"/>
    </row>
    <row r="5110" spans="1:4">
      <c r="A5110" s="161"/>
      <c r="B5110" s="157"/>
      <c r="C5110" s="158"/>
      <c r="D5110" s="159"/>
    </row>
    <row r="5111" spans="1:4">
      <c r="A5111" s="161"/>
      <c r="B5111" s="157"/>
      <c r="C5111" s="158"/>
      <c r="D5111" s="159"/>
    </row>
    <row r="5112" spans="1:4">
      <c r="A5112" s="161"/>
      <c r="B5112" s="157"/>
      <c r="C5112" s="158"/>
      <c r="D5112" s="159"/>
    </row>
    <row r="5113" spans="1:4">
      <c r="A5113" s="156"/>
      <c r="B5113" s="157"/>
      <c r="C5113" s="158"/>
      <c r="D5113" s="159"/>
    </row>
    <row r="5114" spans="1:4">
      <c r="A5114" s="161"/>
      <c r="B5114" s="157"/>
      <c r="C5114" s="158"/>
      <c r="D5114" s="159"/>
    </row>
    <row r="5115" spans="1:4">
      <c r="A5115" s="161"/>
      <c r="B5115" s="157"/>
      <c r="C5115" s="158"/>
      <c r="D5115" s="159"/>
    </row>
    <row r="5116" spans="1:4">
      <c r="A5116" s="161"/>
      <c r="B5116" s="157"/>
      <c r="C5116" s="158"/>
      <c r="D5116" s="159"/>
    </row>
    <row r="5117" spans="1:4">
      <c r="A5117" s="161"/>
      <c r="B5117" s="157"/>
      <c r="C5117" s="158"/>
      <c r="D5117" s="159"/>
    </row>
    <row r="5118" spans="1:4">
      <c r="A5118" s="161"/>
      <c r="B5118" s="157"/>
      <c r="C5118" s="158"/>
      <c r="D5118" s="159"/>
    </row>
    <row r="5119" spans="1:4">
      <c r="A5119" s="161"/>
      <c r="B5119" s="157"/>
      <c r="C5119" s="158"/>
      <c r="D5119" s="159"/>
    </row>
    <row r="5120" spans="1:4">
      <c r="A5120" s="161"/>
      <c r="B5120" s="157"/>
      <c r="C5120" s="158"/>
      <c r="D5120" s="159"/>
    </row>
    <row r="5121" spans="1:4">
      <c r="A5121" s="161"/>
      <c r="B5121" s="157"/>
      <c r="C5121" s="158"/>
      <c r="D5121" s="159"/>
    </row>
    <row r="5122" spans="1:4">
      <c r="A5122" s="156"/>
      <c r="B5122" s="157"/>
      <c r="C5122" s="158"/>
      <c r="D5122" s="159"/>
    </row>
    <row r="5123" spans="1:4">
      <c r="A5123" s="156"/>
      <c r="B5123" s="157"/>
      <c r="C5123" s="158"/>
      <c r="D5123" s="159"/>
    </row>
    <row r="5124" spans="1:4">
      <c r="A5124" s="161"/>
      <c r="B5124" s="157"/>
      <c r="C5124" s="158"/>
      <c r="D5124" s="159"/>
    </row>
    <row r="5125" spans="1:4">
      <c r="A5125" s="161"/>
      <c r="B5125" s="157"/>
      <c r="C5125" s="158"/>
      <c r="D5125" s="159"/>
    </row>
    <row r="5126" spans="1:4">
      <c r="A5126" s="156"/>
      <c r="B5126" s="157"/>
      <c r="C5126" s="158"/>
      <c r="D5126" s="159"/>
    </row>
    <row r="5127" spans="1:4">
      <c r="A5127" s="161"/>
      <c r="B5127" s="157"/>
      <c r="C5127" s="158"/>
      <c r="D5127" s="159"/>
    </row>
    <row r="5128" spans="1:4">
      <c r="A5128" s="161"/>
      <c r="B5128" s="157"/>
      <c r="C5128" s="158"/>
      <c r="D5128" s="159"/>
    </row>
    <row r="5129" spans="1:4">
      <c r="A5129" s="161"/>
      <c r="B5129" s="157"/>
      <c r="C5129" s="158"/>
      <c r="D5129" s="159"/>
    </row>
    <row r="5130" spans="1:4">
      <c r="A5130" s="161"/>
      <c r="B5130" s="157"/>
      <c r="C5130" s="158"/>
      <c r="D5130" s="159"/>
    </row>
    <row r="5131" spans="1:4">
      <c r="A5131" s="161"/>
      <c r="B5131" s="157"/>
      <c r="C5131" s="158"/>
      <c r="D5131" s="159"/>
    </row>
    <row r="5132" spans="1:4">
      <c r="A5132" s="156"/>
      <c r="B5132" s="157"/>
      <c r="C5132" s="158"/>
      <c r="D5132" s="159"/>
    </row>
    <row r="5133" spans="1:4">
      <c r="A5133" s="161"/>
      <c r="B5133" s="157"/>
      <c r="C5133" s="158"/>
      <c r="D5133" s="159"/>
    </row>
    <row r="5134" spans="1:4">
      <c r="A5134" s="161"/>
      <c r="B5134" s="157"/>
      <c r="C5134" s="158"/>
      <c r="D5134" s="159"/>
    </row>
    <row r="5135" spans="1:4">
      <c r="A5135" s="161"/>
      <c r="B5135" s="157"/>
      <c r="C5135" s="158"/>
      <c r="D5135" s="159"/>
    </row>
    <row r="5136" spans="1:4">
      <c r="A5136" s="156"/>
      <c r="B5136" s="157"/>
      <c r="C5136" s="158"/>
      <c r="D5136" s="159"/>
    </row>
    <row r="5137" spans="1:4">
      <c r="A5137" s="156"/>
      <c r="B5137" s="157"/>
      <c r="C5137" s="158"/>
      <c r="D5137" s="159"/>
    </row>
    <row r="5138" spans="1:4">
      <c r="A5138" s="161"/>
      <c r="B5138" s="157"/>
      <c r="C5138" s="158"/>
      <c r="D5138" s="159"/>
    </row>
    <row r="5139" spans="1:4">
      <c r="A5139" s="161"/>
      <c r="B5139" s="157"/>
      <c r="C5139" s="158"/>
      <c r="D5139" s="159"/>
    </row>
    <row r="5140" spans="1:4">
      <c r="A5140" s="161"/>
      <c r="B5140" s="157"/>
      <c r="C5140" s="158"/>
      <c r="D5140" s="159"/>
    </row>
    <row r="5141" spans="1:4">
      <c r="A5141" s="161"/>
      <c r="B5141" s="157"/>
      <c r="C5141" s="158"/>
      <c r="D5141" s="159"/>
    </row>
    <row r="5142" spans="1:4">
      <c r="A5142" s="161"/>
      <c r="B5142" s="157"/>
      <c r="C5142" s="158"/>
      <c r="D5142" s="159"/>
    </row>
    <row r="5143" spans="1:4">
      <c r="A5143" s="161"/>
      <c r="B5143" s="157"/>
      <c r="C5143" s="158"/>
      <c r="D5143" s="159"/>
    </row>
    <row r="5144" spans="1:4">
      <c r="A5144" s="161"/>
      <c r="B5144" s="157"/>
      <c r="C5144" s="158"/>
      <c r="D5144" s="159"/>
    </row>
    <row r="5145" spans="1:4">
      <c r="A5145" s="161"/>
      <c r="B5145" s="157"/>
      <c r="C5145" s="158"/>
      <c r="D5145" s="159"/>
    </row>
    <row r="5146" spans="1:4">
      <c r="A5146" s="161"/>
      <c r="B5146" s="157"/>
      <c r="C5146" s="158"/>
      <c r="D5146" s="159"/>
    </row>
    <row r="5147" spans="1:4">
      <c r="A5147" s="161"/>
      <c r="B5147" s="157"/>
      <c r="C5147" s="158"/>
      <c r="D5147" s="159"/>
    </row>
    <row r="5148" spans="1:4">
      <c r="A5148" s="161"/>
      <c r="B5148" s="157"/>
      <c r="C5148" s="158"/>
      <c r="D5148" s="159"/>
    </row>
    <row r="5149" spans="1:4">
      <c r="A5149" s="161"/>
      <c r="B5149" s="157"/>
      <c r="C5149" s="158"/>
      <c r="D5149" s="159"/>
    </row>
    <row r="5150" spans="1:4">
      <c r="A5150" s="161"/>
      <c r="B5150" s="157"/>
      <c r="C5150" s="158"/>
      <c r="D5150" s="159"/>
    </row>
    <row r="5151" spans="1:4">
      <c r="A5151" s="161"/>
      <c r="B5151" s="157"/>
      <c r="C5151" s="158"/>
      <c r="D5151" s="159"/>
    </row>
    <row r="5152" spans="1:4">
      <c r="A5152" s="156"/>
      <c r="B5152" s="157"/>
      <c r="C5152" s="158"/>
      <c r="D5152" s="159"/>
    </row>
    <row r="5153" spans="1:4">
      <c r="A5153" s="161"/>
      <c r="B5153" s="157"/>
      <c r="C5153" s="158"/>
      <c r="D5153" s="159"/>
    </row>
    <row r="5154" spans="1:4">
      <c r="A5154" s="161"/>
      <c r="B5154" s="157"/>
      <c r="C5154" s="158"/>
      <c r="D5154" s="159"/>
    </row>
    <row r="5155" spans="1:4">
      <c r="A5155" s="161"/>
      <c r="B5155" s="157"/>
      <c r="C5155" s="158"/>
      <c r="D5155" s="159"/>
    </row>
    <row r="5156" spans="1:4">
      <c r="A5156" s="161"/>
      <c r="B5156" s="157"/>
      <c r="C5156" s="158"/>
      <c r="D5156" s="159"/>
    </row>
    <row r="5157" spans="1:4">
      <c r="A5157" s="161"/>
      <c r="B5157" s="157"/>
      <c r="C5157" s="158"/>
      <c r="D5157" s="159"/>
    </row>
    <row r="5158" spans="1:4">
      <c r="A5158" s="161"/>
      <c r="B5158" s="157"/>
      <c r="C5158" s="158"/>
      <c r="D5158" s="159"/>
    </row>
    <row r="5159" spans="1:4">
      <c r="A5159" s="161"/>
      <c r="B5159" s="157"/>
      <c r="C5159" s="158"/>
      <c r="D5159" s="159"/>
    </row>
    <row r="5160" spans="1:4">
      <c r="A5160" s="161"/>
      <c r="B5160" s="157"/>
      <c r="C5160" s="158"/>
      <c r="D5160" s="159"/>
    </row>
    <row r="5161" spans="1:4">
      <c r="A5161" s="161"/>
      <c r="B5161" s="157"/>
      <c r="C5161" s="158"/>
      <c r="D5161" s="159"/>
    </row>
    <row r="5162" spans="1:4">
      <c r="A5162" s="161"/>
      <c r="B5162" s="157"/>
      <c r="C5162" s="158"/>
      <c r="D5162" s="159"/>
    </row>
    <row r="5163" spans="1:4">
      <c r="A5163" s="161"/>
      <c r="B5163" s="157"/>
      <c r="C5163" s="158"/>
      <c r="D5163" s="159"/>
    </row>
    <row r="5164" spans="1:4">
      <c r="A5164" s="161"/>
      <c r="B5164" s="157"/>
      <c r="C5164" s="158"/>
      <c r="D5164" s="159"/>
    </row>
    <row r="5165" spans="1:4">
      <c r="A5165" s="161"/>
      <c r="B5165" s="157"/>
      <c r="C5165" s="158"/>
      <c r="D5165" s="159"/>
    </row>
    <row r="5166" spans="1:4">
      <c r="A5166" s="161"/>
      <c r="B5166" s="157"/>
      <c r="C5166" s="158"/>
      <c r="D5166" s="159"/>
    </row>
    <row r="5167" spans="1:4">
      <c r="A5167" s="161"/>
      <c r="B5167" s="157"/>
      <c r="C5167" s="158"/>
      <c r="D5167" s="159"/>
    </row>
    <row r="5168" spans="1:4">
      <c r="A5168" s="161"/>
      <c r="B5168" s="157"/>
      <c r="C5168" s="158"/>
      <c r="D5168" s="159"/>
    </row>
    <row r="5169" spans="1:4">
      <c r="A5169" s="161"/>
      <c r="B5169" s="157"/>
      <c r="C5169" s="158"/>
      <c r="D5169" s="159"/>
    </row>
    <row r="5170" spans="1:4">
      <c r="A5170" s="161"/>
      <c r="B5170" s="157"/>
      <c r="C5170" s="158"/>
      <c r="D5170" s="159"/>
    </row>
    <row r="5171" spans="1:4">
      <c r="A5171" s="161"/>
      <c r="B5171" s="157"/>
      <c r="C5171" s="158"/>
      <c r="D5171" s="159"/>
    </row>
    <row r="5172" spans="1:4">
      <c r="A5172" s="161"/>
      <c r="B5172" s="157"/>
      <c r="C5172" s="158"/>
      <c r="D5172" s="159"/>
    </row>
    <row r="5173" spans="1:4">
      <c r="A5173" s="161"/>
      <c r="B5173" s="157"/>
      <c r="C5173" s="158"/>
      <c r="D5173" s="159"/>
    </row>
    <row r="5174" spans="1:4">
      <c r="A5174" s="161"/>
      <c r="B5174" s="157"/>
      <c r="C5174" s="158"/>
      <c r="D5174" s="159"/>
    </row>
    <row r="5175" spans="1:4">
      <c r="A5175" s="161"/>
      <c r="B5175" s="157"/>
      <c r="C5175" s="158"/>
      <c r="D5175" s="159"/>
    </row>
    <row r="5176" spans="1:4">
      <c r="A5176" s="161"/>
      <c r="B5176" s="157"/>
      <c r="C5176" s="158"/>
      <c r="D5176" s="159"/>
    </row>
    <row r="5177" spans="1:4">
      <c r="A5177" s="161"/>
      <c r="B5177" s="157"/>
      <c r="C5177" s="158"/>
      <c r="D5177" s="159"/>
    </row>
    <row r="5178" spans="1:4">
      <c r="A5178" s="161"/>
      <c r="B5178" s="157"/>
      <c r="C5178" s="158"/>
      <c r="D5178" s="159"/>
    </row>
    <row r="5179" spans="1:4">
      <c r="A5179" s="161"/>
      <c r="B5179" s="157"/>
      <c r="C5179" s="158"/>
      <c r="D5179" s="159"/>
    </row>
    <row r="5180" spans="1:4">
      <c r="A5180" s="161"/>
      <c r="B5180" s="157"/>
      <c r="C5180" s="158"/>
      <c r="D5180" s="159"/>
    </row>
    <row r="5181" spans="1:4">
      <c r="A5181" s="161"/>
      <c r="B5181" s="157"/>
      <c r="C5181" s="158"/>
      <c r="D5181" s="159"/>
    </row>
    <row r="5182" spans="1:4">
      <c r="A5182" s="161"/>
      <c r="B5182" s="157"/>
      <c r="C5182" s="158"/>
      <c r="D5182" s="159"/>
    </row>
    <row r="5183" spans="1:4">
      <c r="A5183" s="161"/>
      <c r="B5183" s="157"/>
      <c r="C5183" s="158"/>
      <c r="D5183" s="159"/>
    </row>
    <row r="5184" spans="1:4">
      <c r="A5184" s="161"/>
      <c r="B5184" s="157"/>
      <c r="C5184" s="158"/>
      <c r="D5184" s="159"/>
    </row>
    <row r="5185" spans="1:4">
      <c r="A5185" s="161"/>
      <c r="B5185" s="157"/>
      <c r="C5185" s="158"/>
      <c r="D5185" s="159"/>
    </row>
    <row r="5186" spans="1:4">
      <c r="A5186" s="161"/>
      <c r="B5186" s="157"/>
      <c r="C5186" s="158"/>
      <c r="D5186" s="159"/>
    </row>
    <row r="5187" spans="1:4">
      <c r="A5187" s="161"/>
      <c r="B5187" s="157"/>
      <c r="C5187" s="158"/>
      <c r="D5187" s="159"/>
    </row>
    <row r="5188" spans="1:4">
      <c r="A5188" s="161"/>
      <c r="B5188" s="157"/>
      <c r="C5188" s="158"/>
      <c r="D5188" s="159"/>
    </row>
    <row r="5189" spans="1:4">
      <c r="A5189" s="161"/>
      <c r="B5189" s="157"/>
      <c r="C5189" s="158"/>
      <c r="D5189" s="159"/>
    </row>
    <row r="5190" spans="1:4">
      <c r="A5190" s="161"/>
      <c r="B5190" s="157"/>
      <c r="C5190" s="158"/>
      <c r="D5190" s="159"/>
    </row>
    <row r="5191" spans="1:4">
      <c r="A5191" s="161"/>
      <c r="B5191" s="157"/>
      <c r="C5191" s="158"/>
      <c r="D5191" s="159"/>
    </row>
    <row r="5192" spans="1:4">
      <c r="A5192" s="161"/>
      <c r="B5192" s="157"/>
      <c r="C5192" s="158"/>
      <c r="D5192" s="159"/>
    </row>
    <row r="5193" spans="1:4">
      <c r="A5193" s="161"/>
      <c r="B5193" s="157"/>
      <c r="C5193" s="158"/>
      <c r="D5193" s="159"/>
    </row>
    <row r="5194" spans="1:4">
      <c r="A5194" s="161"/>
      <c r="B5194" s="157"/>
      <c r="C5194" s="158"/>
      <c r="D5194" s="159"/>
    </row>
    <row r="5195" spans="1:4">
      <c r="A5195" s="161"/>
      <c r="B5195" s="157"/>
      <c r="C5195" s="158"/>
      <c r="D5195" s="159"/>
    </row>
    <row r="5196" spans="1:4">
      <c r="A5196" s="161"/>
      <c r="B5196" s="157"/>
      <c r="C5196" s="158"/>
      <c r="D5196" s="159"/>
    </row>
    <row r="5197" spans="1:4">
      <c r="A5197" s="161"/>
      <c r="B5197" s="157"/>
      <c r="C5197" s="158"/>
      <c r="D5197" s="159"/>
    </row>
    <row r="5198" spans="1:4">
      <c r="A5198" s="161"/>
      <c r="B5198" s="157"/>
      <c r="C5198" s="158"/>
      <c r="D5198" s="159"/>
    </row>
    <row r="5199" spans="1:4">
      <c r="A5199" s="161"/>
      <c r="B5199" s="157"/>
      <c r="C5199" s="158"/>
      <c r="D5199" s="159"/>
    </row>
    <row r="5200" spans="1:4">
      <c r="A5200" s="161"/>
      <c r="B5200" s="157"/>
      <c r="C5200" s="158"/>
      <c r="D5200" s="159"/>
    </row>
    <row r="5201" spans="1:4">
      <c r="A5201" s="161"/>
      <c r="B5201" s="157"/>
      <c r="C5201" s="158"/>
      <c r="D5201" s="159"/>
    </row>
    <row r="5202" spans="1:4">
      <c r="A5202" s="161"/>
      <c r="B5202" s="157"/>
      <c r="C5202" s="158"/>
      <c r="D5202" s="159"/>
    </row>
    <row r="5203" spans="1:4">
      <c r="A5203" s="161"/>
      <c r="B5203" s="157"/>
      <c r="C5203" s="158"/>
      <c r="D5203" s="159"/>
    </row>
    <row r="5204" spans="1:4">
      <c r="A5204" s="161"/>
      <c r="B5204" s="157"/>
      <c r="C5204" s="158"/>
      <c r="D5204" s="159"/>
    </row>
    <row r="5205" spans="1:4">
      <c r="A5205" s="161"/>
      <c r="B5205" s="157"/>
      <c r="C5205" s="158"/>
      <c r="D5205" s="159"/>
    </row>
    <row r="5206" spans="1:4">
      <c r="A5206" s="161"/>
      <c r="B5206" s="157"/>
      <c r="C5206" s="158"/>
      <c r="D5206" s="159"/>
    </row>
    <row r="5207" spans="1:4">
      <c r="A5207" s="161"/>
      <c r="B5207" s="157"/>
      <c r="C5207" s="158"/>
      <c r="D5207" s="159"/>
    </row>
    <row r="5208" spans="1:4">
      <c r="A5208" s="161"/>
      <c r="B5208" s="157"/>
      <c r="C5208" s="158"/>
      <c r="D5208" s="159"/>
    </row>
    <row r="5209" spans="1:4">
      <c r="A5209" s="161"/>
      <c r="B5209" s="157"/>
      <c r="C5209" s="158"/>
      <c r="D5209" s="159"/>
    </row>
    <row r="5210" spans="1:4">
      <c r="A5210" s="161"/>
      <c r="B5210" s="157"/>
      <c r="C5210" s="158"/>
      <c r="D5210" s="159"/>
    </row>
    <row r="5211" spans="1:4">
      <c r="A5211" s="161"/>
      <c r="B5211" s="157"/>
      <c r="C5211" s="158"/>
      <c r="D5211" s="159"/>
    </row>
    <row r="5212" spans="1:4">
      <c r="A5212" s="156"/>
      <c r="B5212" s="157"/>
      <c r="C5212" s="158"/>
      <c r="D5212" s="159"/>
    </row>
    <row r="5213" spans="1:4">
      <c r="A5213" s="161"/>
      <c r="B5213" s="157"/>
      <c r="C5213" s="158"/>
      <c r="D5213" s="159"/>
    </row>
    <row r="5214" spans="1:4">
      <c r="A5214" s="161"/>
      <c r="B5214" s="157"/>
      <c r="C5214" s="158"/>
      <c r="D5214" s="159"/>
    </row>
    <row r="5215" spans="1:4">
      <c r="A5215" s="156"/>
      <c r="B5215" s="157"/>
      <c r="C5215" s="158"/>
      <c r="D5215" s="159"/>
    </row>
    <row r="5216" spans="1:4">
      <c r="A5216" s="161"/>
      <c r="B5216" s="157"/>
      <c r="C5216" s="158"/>
      <c r="D5216" s="159"/>
    </row>
    <row r="5217" spans="1:4">
      <c r="A5217" s="161"/>
      <c r="B5217" s="157"/>
      <c r="C5217" s="158"/>
      <c r="D5217" s="159"/>
    </row>
    <row r="5218" spans="1:4">
      <c r="A5218" s="161"/>
      <c r="B5218" s="157"/>
      <c r="C5218" s="158"/>
      <c r="D5218" s="159"/>
    </row>
    <row r="5219" spans="1:4">
      <c r="A5219" s="161"/>
      <c r="B5219" s="157"/>
      <c r="C5219" s="158"/>
      <c r="D5219" s="159"/>
    </row>
    <row r="5220" spans="1:4">
      <c r="A5220" s="161"/>
      <c r="B5220" s="157"/>
      <c r="C5220" s="158"/>
      <c r="D5220" s="159"/>
    </row>
    <row r="5221" spans="1:4">
      <c r="A5221" s="161"/>
      <c r="B5221" s="157"/>
      <c r="C5221" s="158"/>
      <c r="D5221" s="159"/>
    </row>
    <row r="5222" spans="1:4">
      <c r="A5222" s="161"/>
      <c r="B5222" s="157"/>
      <c r="C5222" s="158"/>
      <c r="D5222" s="159"/>
    </row>
    <row r="5223" spans="1:4">
      <c r="A5223" s="161"/>
      <c r="B5223" s="157"/>
      <c r="C5223" s="158"/>
      <c r="D5223" s="159"/>
    </row>
    <row r="5224" spans="1:4">
      <c r="A5224" s="161"/>
      <c r="B5224" s="157"/>
      <c r="C5224" s="158"/>
      <c r="D5224" s="159"/>
    </row>
    <row r="5225" spans="1:4">
      <c r="A5225" s="161"/>
      <c r="B5225" s="157"/>
      <c r="C5225" s="158"/>
      <c r="D5225" s="159"/>
    </row>
    <row r="5226" spans="1:4">
      <c r="A5226" s="161"/>
      <c r="B5226" s="157"/>
      <c r="C5226" s="158"/>
      <c r="D5226" s="159"/>
    </row>
    <row r="5227" spans="1:4">
      <c r="A5227" s="161"/>
      <c r="B5227" s="157"/>
      <c r="C5227" s="158"/>
      <c r="D5227" s="159"/>
    </row>
    <row r="5228" spans="1:4">
      <c r="A5228" s="156"/>
      <c r="B5228" s="157"/>
      <c r="C5228" s="158"/>
      <c r="D5228" s="159"/>
    </row>
    <row r="5229" spans="1:4">
      <c r="A5229" s="161"/>
      <c r="B5229" s="157"/>
      <c r="C5229" s="158"/>
      <c r="D5229" s="159"/>
    </row>
    <row r="5230" spans="1:4">
      <c r="A5230" s="161"/>
      <c r="B5230" s="157"/>
      <c r="C5230" s="158"/>
      <c r="D5230" s="159"/>
    </row>
    <row r="5231" spans="1:4">
      <c r="A5231" s="161"/>
      <c r="B5231" s="157"/>
      <c r="C5231" s="158"/>
      <c r="D5231" s="159"/>
    </row>
    <row r="5232" spans="1:4">
      <c r="A5232" s="161"/>
      <c r="B5232" s="157"/>
      <c r="C5232" s="158"/>
      <c r="D5232" s="159"/>
    </row>
    <row r="5233" spans="1:4">
      <c r="A5233" s="161"/>
      <c r="B5233" s="157"/>
      <c r="C5233" s="158"/>
      <c r="D5233" s="159"/>
    </row>
    <row r="5234" spans="1:4">
      <c r="A5234" s="161"/>
      <c r="B5234" s="157"/>
      <c r="C5234" s="158"/>
      <c r="D5234" s="159"/>
    </row>
    <row r="5235" spans="1:4">
      <c r="A5235" s="161"/>
      <c r="B5235" s="157"/>
      <c r="C5235" s="158"/>
      <c r="D5235" s="159"/>
    </row>
    <row r="5236" spans="1:4">
      <c r="A5236" s="161"/>
      <c r="B5236" s="157"/>
      <c r="C5236" s="158"/>
      <c r="D5236" s="159"/>
    </row>
    <row r="5237" spans="1:4">
      <c r="A5237" s="161"/>
      <c r="B5237" s="157"/>
      <c r="C5237" s="158"/>
      <c r="D5237" s="159"/>
    </row>
    <row r="5238" spans="1:4">
      <c r="A5238" s="156"/>
      <c r="B5238" s="157"/>
      <c r="C5238" s="158"/>
      <c r="D5238" s="159"/>
    </row>
    <row r="5239" spans="1:4">
      <c r="A5239" s="156"/>
      <c r="B5239" s="157"/>
      <c r="C5239" s="158"/>
      <c r="D5239" s="159"/>
    </row>
    <row r="5240" spans="1:4">
      <c r="A5240" s="161"/>
      <c r="B5240" s="157"/>
      <c r="C5240" s="158"/>
      <c r="D5240" s="159"/>
    </row>
    <row r="5241" spans="1:4">
      <c r="A5241" s="161"/>
      <c r="B5241" s="157"/>
      <c r="C5241" s="158"/>
      <c r="D5241" s="159"/>
    </row>
    <row r="5242" spans="1:4">
      <c r="A5242" s="161"/>
      <c r="B5242" s="157"/>
      <c r="C5242" s="158"/>
      <c r="D5242" s="159"/>
    </row>
    <row r="5243" spans="1:4">
      <c r="A5243" s="161"/>
      <c r="B5243" s="157"/>
      <c r="C5243" s="158"/>
      <c r="D5243" s="159"/>
    </row>
    <row r="5244" spans="1:4">
      <c r="A5244" s="156"/>
      <c r="B5244" s="157"/>
      <c r="C5244" s="158"/>
      <c r="D5244" s="159"/>
    </row>
    <row r="5245" spans="1:4">
      <c r="A5245" s="161"/>
      <c r="B5245" s="157"/>
      <c r="C5245" s="158"/>
      <c r="D5245" s="159"/>
    </row>
    <row r="5246" spans="1:4">
      <c r="A5246" s="161"/>
      <c r="B5246" s="157"/>
      <c r="C5246" s="158"/>
      <c r="D5246" s="159"/>
    </row>
    <row r="5247" spans="1:4">
      <c r="A5247" s="161"/>
      <c r="B5247" s="157"/>
      <c r="C5247" s="158"/>
      <c r="D5247" s="159"/>
    </row>
    <row r="5248" spans="1:4">
      <c r="A5248" s="161"/>
      <c r="B5248" s="157"/>
      <c r="C5248" s="158"/>
      <c r="D5248" s="159"/>
    </row>
    <row r="5249" spans="1:4">
      <c r="A5249" s="161"/>
      <c r="B5249" s="157"/>
      <c r="C5249" s="158"/>
      <c r="D5249" s="159"/>
    </row>
    <row r="5250" spans="1:4">
      <c r="A5250" s="161"/>
      <c r="B5250" s="157"/>
      <c r="C5250" s="158"/>
      <c r="D5250" s="159"/>
    </row>
    <row r="5251" spans="1:4">
      <c r="A5251" s="161"/>
      <c r="B5251" s="157"/>
      <c r="C5251" s="158"/>
      <c r="D5251" s="159"/>
    </row>
    <row r="5252" spans="1:4">
      <c r="A5252" s="161"/>
      <c r="B5252" s="157"/>
      <c r="C5252" s="158"/>
      <c r="D5252" s="159"/>
    </row>
    <row r="5253" spans="1:4">
      <c r="A5253" s="161"/>
      <c r="B5253" s="157"/>
      <c r="C5253" s="158"/>
      <c r="D5253" s="159"/>
    </row>
    <row r="5254" spans="1:4">
      <c r="A5254" s="161"/>
      <c r="B5254" s="157"/>
      <c r="C5254" s="158"/>
      <c r="D5254" s="159"/>
    </row>
    <row r="5255" spans="1:4">
      <c r="A5255" s="161"/>
      <c r="B5255" s="157"/>
      <c r="C5255" s="158"/>
      <c r="D5255" s="159"/>
    </row>
    <row r="5256" spans="1:4">
      <c r="A5256" s="161"/>
      <c r="B5256" s="157"/>
      <c r="C5256" s="158"/>
      <c r="D5256" s="159"/>
    </row>
    <row r="5257" spans="1:4">
      <c r="A5257" s="161"/>
      <c r="B5257" s="157"/>
      <c r="C5257" s="158"/>
      <c r="D5257" s="159"/>
    </row>
    <row r="5258" spans="1:4">
      <c r="A5258" s="161"/>
      <c r="B5258" s="157"/>
      <c r="C5258" s="158"/>
      <c r="D5258" s="159"/>
    </row>
    <row r="5259" spans="1:4">
      <c r="A5259" s="161"/>
      <c r="B5259" s="157"/>
      <c r="C5259" s="158"/>
      <c r="D5259" s="159"/>
    </row>
    <row r="5260" spans="1:4">
      <c r="A5260" s="156"/>
      <c r="B5260" s="157"/>
      <c r="C5260" s="158"/>
      <c r="D5260" s="159"/>
    </row>
    <row r="5261" spans="1:4">
      <c r="A5261" s="161"/>
      <c r="B5261" s="157"/>
      <c r="C5261" s="158"/>
      <c r="D5261" s="159"/>
    </row>
    <row r="5262" spans="1:4">
      <c r="A5262" s="161"/>
      <c r="B5262" s="157"/>
      <c r="C5262" s="158"/>
      <c r="D5262" s="159"/>
    </row>
    <row r="5263" spans="1:4">
      <c r="A5263" s="161"/>
      <c r="B5263" s="157"/>
      <c r="C5263" s="158"/>
      <c r="D5263" s="159"/>
    </row>
    <row r="5264" spans="1:4">
      <c r="A5264" s="161"/>
      <c r="B5264" s="157"/>
      <c r="C5264" s="158"/>
      <c r="D5264" s="159"/>
    </row>
    <row r="5265" spans="1:4">
      <c r="A5265" s="161"/>
      <c r="B5265" s="157"/>
      <c r="C5265" s="158"/>
      <c r="D5265" s="159"/>
    </row>
    <row r="5266" spans="1:4">
      <c r="A5266" s="161"/>
      <c r="B5266" s="157"/>
      <c r="C5266" s="158"/>
      <c r="D5266" s="159"/>
    </row>
    <row r="5267" spans="1:4">
      <c r="A5267" s="161"/>
      <c r="B5267" s="157"/>
      <c r="C5267" s="158"/>
      <c r="D5267" s="159"/>
    </row>
    <row r="5268" spans="1:4">
      <c r="A5268" s="161"/>
      <c r="B5268" s="157"/>
      <c r="C5268" s="158"/>
      <c r="D5268" s="159"/>
    </row>
    <row r="5269" spans="1:4">
      <c r="A5269" s="161"/>
      <c r="B5269" s="157"/>
      <c r="C5269" s="158"/>
      <c r="D5269" s="159"/>
    </row>
    <row r="5270" spans="1:4">
      <c r="A5270" s="156"/>
      <c r="B5270" s="157"/>
      <c r="C5270" s="158"/>
      <c r="D5270" s="159"/>
    </row>
    <row r="5271" spans="1:4">
      <c r="A5271" s="161"/>
      <c r="B5271" s="157"/>
      <c r="C5271" s="158"/>
      <c r="D5271" s="159"/>
    </row>
    <row r="5272" spans="1:4">
      <c r="A5272" s="161"/>
      <c r="B5272" s="157"/>
      <c r="C5272" s="158"/>
      <c r="D5272" s="159"/>
    </row>
    <row r="5273" spans="1:4">
      <c r="A5273" s="161"/>
      <c r="B5273" s="157"/>
      <c r="C5273" s="158"/>
      <c r="D5273" s="159"/>
    </row>
    <row r="5274" spans="1:4">
      <c r="A5274" s="161"/>
      <c r="B5274" s="157"/>
      <c r="C5274" s="158"/>
      <c r="D5274" s="159"/>
    </row>
    <row r="5275" spans="1:4">
      <c r="A5275" s="161"/>
      <c r="B5275" s="157"/>
      <c r="C5275" s="158"/>
      <c r="D5275" s="159"/>
    </row>
    <row r="5276" spans="1:4">
      <c r="A5276" s="161"/>
      <c r="B5276" s="157"/>
      <c r="C5276" s="158"/>
      <c r="D5276" s="159"/>
    </row>
    <row r="5277" spans="1:4">
      <c r="A5277" s="161"/>
      <c r="B5277" s="157"/>
      <c r="C5277" s="158"/>
      <c r="D5277" s="159"/>
    </row>
    <row r="5278" spans="1:4">
      <c r="A5278" s="161"/>
      <c r="B5278" s="157"/>
      <c r="C5278" s="158"/>
      <c r="D5278" s="159"/>
    </row>
    <row r="5279" spans="1:4">
      <c r="A5279" s="161"/>
      <c r="B5279" s="157"/>
      <c r="C5279" s="158"/>
      <c r="D5279" s="159"/>
    </row>
    <row r="5280" spans="1:4">
      <c r="A5280" s="156"/>
      <c r="B5280" s="157"/>
      <c r="C5280" s="158"/>
      <c r="D5280" s="159"/>
    </row>
    <row r="5281" spans="1:4">
      <c r="A5281" s="161"/>
      <c r="B5281" s="157"/>
      <c r="C5281" s="158"/>
      <c r="D5281" s="159"/>
    </row>
    <row r="5282" spans="1:4">
      <c r="A5282" s="161"/>
      <c r="B5282" s="157"/>
      <c r="C5282" s="158"/>
      <c r="D5282" s="159"/>
    </row>
    <row r="5283" spans="1:4">
      <c r="A5283" s="161"/>
      <c r="B5283" s="157"/>
      <c r="C5283" s="158"/>
      <c r="D5283" s="159"/>
    </row>
    <row r="5284" spans="1:4">
      <c r="A5284" s="161"/>
      <c r="B5284" s="157"/>
      <c r="C5284" s="158"/>
      <c r="D5284" s="159"/>
    </row>
    <row r="5285" spans="1:4">
      <c r="A5285" s="161"/>
      <c r="B5285" s="157"/>
      <c r="C5285" s="158"/>
      <c r="D5285" s="159"/>
    </row>
    <row r="5286" spans="1:4">
      <c r="A5286" s="161"/>
      <c r="B5286" s="157"/>
      <c r="C5286" s="158"/>
      <c r="D5286" s="159"/>
    </row>
    <row r="5287" spans="1:4">
      <c r="A5287" s="161"/>
      <c r="B5287" s="157"/>
      <c r="C5287" s="158"/>
      <c r="D5287" s="159"/>
    </row>
    <row r="5288" spans="1:4">
      <c r="A5288" s="161"/>
      <c r="B5288" s="157"/>
      <c r="C5288" s="158"/>
      <c r="D5288" s="159"/>
    </row>
    <row r="5289" spans="1:4">
      <c r="A5289" s="161"/>
      <c r="B5289" s="157"/>
      <c r="C5289" s="158"/>
      <c r="D5289" s="159"/>
    </row>
    <row r="5290" spans="1:4">
      <c r="A5290" s="156"/>
      <c r="B5290" s="157"/>
      <c r="C5290" s="158"/>
      <c r="D5290" s="159"/>
    </row>
    <row r="5291" spans="1:4">
      <c r="A5291" s="161"/>
      <c r="B5291" s="157"/>
      <c r="C5291" s="158"/>
      <c r="D5291" s="159"/>
    </row>
    <row r="5292" spans="1:4">
      <c r="A5292" s="161"/>
      <c r="B5292" s="157"/>
      <c r="C5292" s="158"/>
      <c r="D5292" s="159"/>
    </row>
    <row r="5293" spans="1:4">
      <c r="A5293" s="161"/>
      <c r="B5293" s="157"/>
      <c r="C5293" s="158"/>
      <c r="D5293" s="159"/>
    </row>
    <row r="5294" spans="1:4">
      <c r="A5294" s="161"/>
      <c r="B5294" s="157"/>
      <c r="C5294" s="158"/>
      <c r="D5294" s="159"/>
    </row>
    <row r="5295" spans="1:4">
      <c r="A5295" s="161"/>
      <c r="B5295" s="157"/>
      <c r="C5295" s="158"/>
      <c r="D5295" s="159"/>
    </row>
    <row r="5296" spans="1:4">
      <c r="A5296" s="161"/>
      <c r="B5296" s="157"/>
      <c r="C5296" s="158"/>
      <c r="D5296" s="159"/>
    </row>
    <row r="5297" spans="1:4">
      <c r="A5297" s="156"/>
      <c r="B5297" s="157"/>
      <c r="C5297" s="158"/>
      <c r="D5297" s="159"/>
    </row>
    <row r="5298" spans="1:4">
      <c r="A5298" s="161"/>
      <c r="B5298" s="157"/>
      <c r="C5298" s="158"/>
      <c r="D5298" s="159"/>
    </row>
    <row r="5299" spans="1:4">
      <c r="A5299" s="161"/>
      <c r="B5299" s="157"/>
      <c r="C5299" s="158"/>
      <c r="D5299" s="159"/>
    </row>
    <row r="5300" spans="1:4">
      <c r="A5300" s="161"/>
      <c r="B5300" s="157"/>
      <c r="C5300" s="158"/>
      <c r="D5300" s="159"/>
    </row>
    <row r="5301" spans="1:4">
      <c r="A5301" s="161"/>
      <c r="B5301" s="157"/>
      <c r="C5301" s="158"/>
      <c r="D5301" s="159"/>
    </row>
    <row r="5302" spans="1:4">
      <c r="A5302" s="161"/>
      <c r="B5302" s="157"/>
      <c r="C5302" s="158"/>
      <c r="D5302" s="159"/>
    </row>
    <row r="5303" spans="1:4">
      <c r="A5303" s="161"/>
      <c r="B5303" s="157"/>
      <c r="C5303" s="158"/>
      <c r="D5303" s="159"/>
    </row>
    <row r="5304" spans="1:4">
      <c r="A5304" s="156"/>
      <c r="B5304" s="157"/>
      <c r="C5304" s="158"/>
      <c r="D5304" s="159"/>
    </row>
    <row r="5305" spans="1:4">
      <c r="A5305" s="161"/>
      <c r="B5305" s="157"/>
      <c r="C5305" s="158"/>
      <c r="D5305" s="159"/>
    </row>
    <row r="5306" spans="1:4">
      <c r="A5306" s="161"/>
      <c r="B5306" s="157"/>
      <c r="C5306" s="158"/>
      <c r="D5306" s="159"/>
    </row>
    <row r="5307" spans="1:4">
      <c r="A5307" s="161"/>
      <c r="B5307" s="157"/>
      <c r="C5307" s="158"/>
      <c r="D5307" s="159"/>
    </row>
    <row r="5308" spans="1:4">
      <c r="A5308" s="161"/>
      <c r="B5308" s="157"/>
      <c r="C5308" s="158"/>
      <c r="D5308" s="159"/>
    </row>
    <row r="5309" spans="1:4">
      <c r="A5309" s="161"/>
      <c r="B5309" s="157"/>
      <c r="C5309" s="158"/>
      <c r="D5309" s="159"/>
    </row>
    <row r="5310" spans="1:4">
      <c r="A5310" s="161"/>
      <c r="B5310" s="157"/>
      <c r="C5310" s="158"/>
      <c r="D5310" s="159"/>
    </row>
    <row r="5311" spans="1:4">
      <c r="A5311" s="161"/>
      <c r="B5311" s="157"/>
      <c r="C5311" s="158"/>
      <c r="D5311" s="159"/>
    </row>
    <row r="5312" spans="1:4">
      <c r="A5312" s="161"/>
      <c r="B5312" s="157"/>
      <c r="C5312" s="158"/>
      <c r="D5312" s="159"/>
    </row>
    <row r="5313" spans="1:4">
      <c r="A5313" s="161"/>
      <c r="B5313" s="157"/>
      <c r="C5313" s="158"/>
      <c r="D5313" s="159"/>
    </row>
    <row r="5314" spans="1:4">
      <c r="A5314" s="161"/>
      <c r="B5314" s="157"/>
      <c r="C5314" s="158"/>
      <c r="D5314" s="159"/>
    </row>
    <row r="5315" spans="1:4">
      <c r="A5315" s="161"/>
      <c r="B5315" s="157"/>
      <c r="C5315" s="158"/>
      <c r="D5315" s="159"/>
    </row>
    <row r="5316" spans="1:4">
      <c r="A5316" s="156"/>
      <c r="B5316" s="157"/>
      <c r="C5316" s="158"/>
      <c r="D5316" s="159"/>
    </row>
    <row r="5317" spans="1:4">
      <c r="A5317" s="161"/>
      <c r="B5317" s="157"/>
      <c r="C5317" s="158"/>
      <c r="D5317" s="159"/>
    </row>
    <row r="5318" spans="1:4">
      <c r="A5318" s="161"/>
      <c r="B5318" s="157"/>
      <c r="C5318" s="158"/>
      <c r="D5318" s="159"/>
    </row>
    <row r="5319" spans="1:4">
      <c r="A5319" s="161"/>
      <c r="B5319" s="157"/>
      <c r="C5319" s="158"/>
      <c r="D5319" s="159"/>
    </row>
    <row r="5320" spans="1:4">
      <c r="A5320" s="161"/>
      <c r="B5320" s="157"/>
      <c r="C5320" s="158"/>
      <c r="D5320" s="159"/>
    </row>
    <row r="5321" spans="1:4">
      <c r="A5321" s="161"/>
      <c r="B5321" s="157"/>
      <c r="C5321" s="158"/>
      <c r="D5321" s="159"/>
    </row>
    <row r="5322" spans="1:4">
      <c r="A5322" s="161"/>
      <c r="B5322" s="157"/>
      <c r="C5322" s="158"/>
      <c r="D5322" s="159"/>
    </row>
    <row r="5323" spans="1:4">
      <c r="A5323" s="161"/>
      <c r="B5323" s="157"/>
      <c r="C5323" s="158"/>
      <c r="D5323" s="159"/>
    </row>
    <row r="5324" spans="1:4">
      <c r="A5324" s="161"/>
      <c r="B5324" s="157"/>
      <c r="C5324" s="158"/>
      <c r="D5324" s="159"/>
    </row>
    <row r="5325" spans="1:4">
      <c r="A5325" s="161"/>
      <c r="B5325" s="157"/>
      <c r="C5325" s="158"/>
      <c r="D5325" s="159"/>
    </row>
    <row r="5326" spans="1:4">
      <c r="A5326" s="156"/>
      <c r="B5326" s="157"/>
      <c r="C5326" s="158"/>
      <c r="D5326" s="159"/>
    </row>
    <row r="5327" spans="1:4">
      <c r="A5327" s="161"/>
      <c r="B5327" s="157"/>
      <c r="C5327" s="158"/>
      <c r="D5327" s="159"/>
    </row>
    <row r="5328" spans="1:4">
      <c r="A5328" s="161"/>
      <c r="B5328" s="157"/>
      <c r="C5328" s="158"/>
      <c r="D5328" s="159"/>
    </row>
    <row r="5329" spans="1:4">
      <c r="A5329" s="161"/>
      <c r="B5329" s="157"/>
      <c r="C5329" s="158"/>
      <c r="D5329" s="159"/>
    </row>
    <row r="5330" spans="1:4">
      <c r="A5330" s="161"/>
      <c r="B5330" s="157"/>
      <c r="C5330" s="158"/>
      <c r="D5330" s="159"/>
    </row>
    <row r="5331" spans="1:4">
      <c r="A5331" s="161"/>
      <c r="B5331" s="157"/>
      <c r="C5331" s="158"/>
      <c r="D5331" s="159"/>
    </row>
    <row r="5332" spans="1:4">
      <c r="A5332" s="161"/>
      <c r="B5332" s="157"/>
      <c r="C5332" s="158"/>
      <c r="D5332" s="159"/>
    </row>
    <row r="5333" spans="1:4">
      <c r="A5333" s="161"/>
      <c r="B5333" s="157"/>
      <c r="C5333" s="158"/>
      <c r="D5333" s="159"/>
    </row>
    <row r="5334" spans="1:4">
      <c r="A5334" s="161"/>
      <c r="B5334" s="157"/>
      <c r="C5334" s="158"/>
      <c r="D5334" s="159"/>
    </row>
    <row r="5335" spans="1:4">
      <c r="A5335" s="161"/>
      <c r="B5335" s="157"/>
      <c r="C5335" s="158"/>
      <c r="D5335" s="159"/>
    </row>
    <row r="5336" spans="1:4">
      <c r="A5336" s="156"/>
      <c r="B5336" s="157"/>
      <c r="C5336" s="158"/>
      <c r="D5336" s="159"/>
    </row>
    <row r="5337" spans="1:4">
      <c r="A5337" s="161"/>
      <c r="B5337" s="157"/>
      <c r="C5337" s="158"/>
      <c r="D5337" s="159"/>
    </row>
    <row r="5338" spans="1:4">
      <c r="A5338" s="161"/>
      <c r="B5338" s="157"/>
      <c r="C5338" s="158"/>
      <c r="D5338" s="159"/>
    </row>
    <row r="5339" spans="1:4">
      <c r="A5339" s="161"/>
      <c r="B5339" s="157"/>
      <c r="C5339" s="158"/>
      <c r="D5339" s="159"/>
    </row>
    <row r="5340" spans="1:4">
      <c r="A5340" s="161"/>
      <c r="B5340" s="157"/>
      <c r="C5340" s="158"/>
      <c r="D5340" s="159"/>
    </row>
    <row r="5341" spans="1:4">
      <c r="A5341" s="161"/>
      <c r="B5341" s="157"/>
      <c r="C5341" s="158"/>
      <c r="D5341" s="159"/>
    </row>
    <row r="5342" spans="1:4">
      <c r="A5342" s="161"/>
      <c r="B5342" s="157"/>
      <c r="C5342" s="158"/>
      <c r="D5342" s="159"/>
    </row>
    <row r="5343" spans="1:4">
      <c r="A5343" s="161"/>
      <c r="B5343" s="157"/>
      <c r="C5343" s="158"/>
      <c r="D5343" s="159"/>
    </row>
    <row r="5344" spans="1:4">
      <c r="A5344" s="161"/>
      <c r="B5344" s="157"/>
      <c r="C5344" s="158"/>
      <c r="D5344" s="159"/>
    </row>
    <row r="5345" spans="1:4">
      <c r="A5345" s="161"/>
      <c r="B5345" s="157"/>
      <c r="C5345" s="158"/>
      <c r="D5345" s="159"/>
    </row>
    <row r="5346" spans="1:4">
      <c r="A5346" s="156"/>
      <c r="B5346" s="157"/>
      <c r="C5346" s="158"/>
      <c r="D5346" s="159"/>
    </row>
    <row r="5347" spans="1:4">
      <c r="A5347" s="161"/>
      <c r="B5347" s="157"/>
      <c r="C5347" s="158"/>
      <c r="D5347" s="159"/>
    </row>
    <row r="5348" spans="1:4">
      <c r="A5348" s="161"/>
      <c r="B5348" s="157"/>
      <c r="C5348" s="158"/>
      <c r="D5348" s="159"/>
    </row>
    <row r="5349" spans="1:4">
      <c r="A5349" s="161"/>
      <c r="B5349" s="157"/>
      <c r="C5349" s="158"/>
      <c r="D5349" s="159"/>
    </row>
    <row r="5350" spans="1:4">
      <c r="A5350" s="161"/>
      <c r="B5350" s="157"/>
      <c r="C5350" s="158"/>
      <c r="D5350" s="159"/>
    </row>
    <row r="5351" spans="1:4">
      <c r="A5351" s="161"/>
      <c r="B5351" s="157"/>
      <c r="C5351" s="158"/>
      <c r="D5351" s="159"/>
    </row>
    <row r="5352" spans="1:4">
      <c r="A5352" s="161"/>
      <c r="B5352" s="157"/>
      <c r="C5352" s="158"/>
      <c r="D5352" s="159"/>
    </row>
    <row r="5353" spans="1:4">
      <c r="A5353" s="161"/>
      <c r="B5353" s="157"/>
      <c r="C5353" s="158"/>
      <c r="D5353" s="159"/>
    </row>
    <row r="5354" spans="1:4">
      <c r="A5354" s="161"/>
      <c r="B5354" s="157"/>
      <c r="C5354" s="158"/>
      <c r="D5354" s="159"/>
    </row>
    <row r="5355" spans="1:4">
      <c r="A5355" s="161"/>
      <c r="B5355" s="157"/>
      <c r="C5355" s="158"/>
      <c r="D5355" s="159"/>
    </row>
    <row r="5356" spans="1:4">
      <c r="A5356" s="161"/>
      <c r="B5356" s="157"/>
      <c r="C5356" s="158"/>
      <c r="D5356" s="159"/>
    </row>
    <row r="5357" spans="1:4">
      <c r="A5357" s="161"/>
      <c r="B5357" s="157"/>
      <c r="C5357" s="158"/>
      <c r="D5357" s="159"/>
    </row>
    <row r="5358" spans="1:4">
      <c r="A5358" s="156"/>
      <c r="B5358" s="157"/>
      <c r="C5358" s="158"/>
      <c r="D5358" s="159"/>
    </row>
    <row r="5359" spans="1:4">
      <c r="A5359" s="161"/>
      <c r="B5359" s="157"/>
      <c r="C5359" s="158"/>
      <c r="D5359" s="159"/>
    </row>
    <row r="5360" spans="1:4">
      <c r="A5360" s="161"/>
      <c r="B5360" s="157"/>
      <c r="C5360" s="158"/>
      <c r="D5360" s="159"/>
    </row>
    <row r="5361" spans="1:4">
      <c r="A5361" s="161"/>
      <c r="B5361" s="157"/>
      <c r="C5361" s="158"/>
      <c r="D5361" s="159"/>
    </row>
    <row r="5362" spans="1:4">
      <c r="A5362" s="161"/>
      <c r="B5362" s="157"/>
      <c r="C5362" s="158"/>
      <c r="D5362" s="159"/>
    </row>
    <row r="5363" spans="1:4">
      <c r="A5363" s="161"/>
      <c r="B5363" s="157"/>
      <c r="C5363" s="158"/>
      <c r="D5363" s="159"/>
    </row>
    <row r="5364" spans="1:4">
      <c r="A5364" s="161"/>
      <c r="B5364" s="157"/>
      <c r="C5364" s="158"/>
      <c r="D5364" s="159"/>
    </row>
    <row r="5365" spans="1:4">
      <c r="A5365" s="161"/>
      <c r="B5365" s="157"/>
      <c r="C5365" s="158"/>
      <c r="D5365" s="159"/>
    </row>
    <row r="5366" spans="1:4">
      <c r="A5366" s="161"/>
      <c r="B5366" s="157"/>
      <c r="C5366" s="158"/>
      <c r="D5366" s="159"/>
    </row>
    <row r="5367" spans="1:4">
      <c r="A5367" s="161"/>
      <c r="B5367" s="157"/>
      <c r="C5367" s="158"/>
      <c r="D5367" s="159"/>
    </row>
    <row r="5368" spans="1:4">
      <c r="A5368" s="161"/>
      <c r="B5368" s="157"/>
      <c r="C5368" s="158"/>
      <c r="D5368" s="159"/>
    </row>
    <row r="5369" spans="1:4">
      <c r="A5369" s="161"/>
      <c r="B5369" s="157"/>
      <c r="C5369" s="158"/>
      <c r="D5369" s="159"/>
    </row>
    <row r="5370" spans="1:4">
      <c r="A5370" s="161"/>
      <c r="B5370" s="157"/>
      <c r="C5370" s="158"/>
      <c r="D5370" s="159"/>
    </row>
    <row r="5371" spans="1:4">
      <c r="A5371" s="161"/>
      <c r="B5371" s="157"/>
      <c r="C5371" s="158"/>
      <c r="D5371" s="159"/>
    </row>
    <row r="5372" spans="1:4">
      <c r="A5372" s="161"/>
      <c r="B5372" s="157"/>
      <c r="C5372" s="158"/>
      <c r="D5372" s="159"/>
    </row>
    <row r="5373" spans="1:4">
      <c r="A5373" s="161"/>
      <c r="B5373" s="157"/>
      <c r="C5373" s="158"/>
      <c r="D5373" s="159"/>
    </row>
    <row r="5374" spans="1:4">
      <c r="A5374" s="156"/>
      <c r="B5374" s="157"/>
      <c r="C5374" s="158"/>
      <c r="D5374" s="159"/>
    </row>
    <row r="5375" spans="1:4">
      <c r="A5375" s="161"/>
      <c r="B5375" s="157"/>
      <c r="C5375" s="158"/>
      <c r="D5375" s="159"/>
    </row>
    <row r="5376" spans="1:4">
      <c r="A5376" s="161"/>
      <c r="B5376" s="157"/>
      <c r="C5376" s="158"/>
      <c r="D5376" s="159"/>
    </row>
    <row r="5377" spans="1:4">
      <c r="A5377" s="161"/>
      <c r="B5377" s="157"/>
      <c r="C5377" s="158"/>
      <c r="D5377" s="159"/>
    </row>
    <row r="5378" spans="1:4">
      <c r="A5378" s="161"/>
      <c r="B5378" s="157"/>
      <c r="C5378" s="158"/>
      <c r="D5378" s="159"/>
    </row>
    <row r="5379" spans="1:4">
      <c r="A5379" s="161"/>
      <c r="B5379" s="157"/>
      <c r="C5379" s="158"/>
      <c r="D5379" s="159"/>
    </row>
    <row r="5380" spans="1:4">
      <c r="A5380" s="161"/>
      <c r="B5380" s="157"/>
      <c r="C5380" s="158"/>
      <c r="D5380" s="159"/>
    </row>
    <row r="5381" spans="1:4">
      <c r="A5381" s="161"/>
      <c r="B5381" s="157"/>
      <c r="C5381" s="158"/>
      <c r="D5381" s="159"/>
    </row>
    <row r="5382" spans="1:4">
      <c r="A5382" s="161"/>
      <c r="B5382" s="157"/>
      <c r="C5382" s="158"/>
      <c r="D5382" s="159"/>
    </row>
    <row r="5383" spans="1:4">
      <c r="A5383" s="161"/>
      <c r="B5383" s="157"/>
      <c r="C5383" s="158"/>
      <c r="D5383" s="159"/>
    </row>
    <row r="5384" spans="1:4">
      <c r="A5384" s="161"/>
      <c r="B5384" s="157"/>
      <c r="C5384" s="158"/>
      <c r="D5384" s="159"/>
    </row>
    <row r="5385" spans="1:4">
      <c r="A5385" s="161"/>
      <c r="B5385" s="157"/>
      <c r="C5385" s="158"/>
      <c r="D5385" s="159"/>
    </row>
    <row r="5386" spans="1:4">
      <c r="A5386" s="161"/>
      <c r="B5386" s="157"/>
      <c r="C5386" s="158"/>
      <c r="D5386" s="159"/>
    </row>
    <row r="5387" spans="1:4">
      <c r="A5387" s="161"/>
      <c r="B5387" s="157"/>
      <c r="C5387" s="158"/>
      <c r="D5387" s="159"/>
    </row>
    <row r="5388" spans="1:4">
      <c r="A5388" s="161"/>
      <c r="B5388" s="157"/>
      <c r="C5388" s="158"/>
      <c r="D5388" s="159"/>
    </row>
    <row r="5389" spans="1:4">
      <c r="A5389" s="161"/>
      <c r="B5389" s="157"/>
      <c r="C5389" s="158"/>
      <c r="D5389" s="159"/>
    </row>
    <row r="5390" spans="1:4">
      <c r="A5390" s="161"/>
      <c r="B5390" s="157"/>
      <c r="C5390" s="158"/>
      <c r="D5390" s="159"/>
    </row>
    <row r="5391" spans="1:4">
      <c r="A5391" s="161"/>
      <c r="B5391" s="157"/>
      <c r="C5391" s="158"/>
      <c r="D5391" s="159"/>
    </row>
    <row r="5392" spans="1:4">
      <c r="A5392" s="161"/>
      <c r="B5392" s="157"/>
      <c r="C5392" s="158"/>
      <c r="D5392" s="159"/>
    </row>
    <row r="5393" spans="1:4">
      <c r="A5393" s="161"/>
      <c r="B5393" s="157"/>
      <c r="C5393" s="158"/>
      <c r="D5393" s="159"/>
    </row>
    <row r="5394" spans="1:4">
      <c r="A5394" s="161"/>
      <c r="B5394" s="157"/>
      <c r="C5394" s="158"/>
      <c r="D5394" s="159"/>
    </row>
    <row r="5395" spans="1:4">
      <c r="A5395" s="161"/>
      <c r="B5395" s="157"/>
      <c r="C5395" s="158"/>
      <c r="D5395" s="159"/>
    </row>
    <row r="5396" spans="1:4">
      <c r="A5396" s="161"/>
      <c r="B5396" s="157"/>
      <c r="C5396" s="158"/>
      <c r="D5396" s="159"/>
    </row>
    <row r="5397" spans="1:4">
      <c r="A5397" s="156"/>
      <c r="B5397" s="157"/>
      <c r="C5397" s="158"/>
      <c r="D5397" s="159"/>
    </row>
    <row r="5398" spans="1:4">
      <c r="A5398" s="161"/>
      <c r="B5398" s="157"/>
      <c r="C5398" s="158"/>
      <c r="D5398" s="159"/>
    </row>
    <row r="5399" spans="1:4">
      <c r="A5399" s="156"/>
      <c r="B5399" s="157"/>
      <c r="C5399" s="158"/>
      <c r="D5399" s="159"/>
    </row>
    <row r="5400" spans="1:4">
      <c r="A5400" s="161"/>
      <c r="B5400" s="157"/>
      <c r="C5400" s="158"/>
      <c r="D5400" s="159"/>
    </row>
    <row r="5401" spans="1:4">
      <c r="A5401" s="156"/>
      <c r="B5401" s="157"/>
      <c r="C5401" s="158"/>
      <c r="D5401" s="159"/>
    </row>
    <row r="5402" spans="1:4">
      <c r="A5402" s="161"/>
      <c r="B5402" s="157"/>
      <c r="C5402" s="158"/>
      <c r="D5402" s="159"/>
    </row>
    <row r="5403" spans="1:4">
      <c r="A5403" s="161"/>
      <c r="B5403" s="157"/>
      <c r="C5403" s="158"/>
      <c r="D5403" s="159"/>
    </row>
    <row r="5404" spans="1:4">
      <c r="A5404" s="161"/>
      <c r="B5404" s="157"/>
      <c r="C5404" s="158"/>
      <c r="D5404" s="159"/>
    </row>
    <row r="5405" spans="1:4">
      <c r="A5405" s="161"/>
      <c r="B5405" s="157"/>
      <c r="C5405" s="158"/>
      <c r="D5405" s="159"/>
    </row>
    <row r="5406" spans="1:4">
      <c r="A5406" s="161"/>
      <c r="B5406" s="157"/>
      <c r="C5406" s="158"/>
      <c r="D5406" s="159"/>
    </row>
    <row r="5407" spans="1:4">
      <c r="A5407" s="161"/>
      <c r="B5407" s="157"/>
      <c r="C5407" s="158"/>
      <c r="D5407" s="159"/>
    </row>
    <row r="5408" spans="1:4">
      <c r="A5408" s="161"/>
      <c r="B5408" s="157"/>
      <c r="C5408" s="158"/>
      <c r="D5408" s="159"/>
    </row>
    <row r="5409" spans="1:4">
      <c r="A5409" s="156"/>
      <c r="B5409" s="157"/>
      <c r="C5409" s="158"/>
      <c r="D5409" s="159"/>
    </row>
    <row r="5410" spans="1:4">
      <c r="A5410" s="161"/>
      <c r="B5410" s="157"/>
      <c r="C5410" s="158"/>
      <c r="D5410" s="159"/>
    </row>
    <row r="5411" spans="1:4">
      <c r="A5411" s="161"/>
      <c r="B5411" s="157"/>
      <c r="C5411" s="158"/>
      <c r="D5411" s="159"/>
    </row>
    <row r="5412" spans="1:4">
      <c r="A5412" s="161"/>
      <c r="B5412" s="157"/>
      <c r="C5412" s="158"/>
      <c r="D5412" s="159"/>
    </row>
    <row r="5413" spans="1:4">
      <c r="A5413" s="161"/>
      <c r="B5413" s="157"/>
      <c r="C5413" s="158"/>
      <c r="D5413" s="159"/>
    </row>
    <row r="5414" spans="1:4">
      <c r="A5414" s="156"/>
      <c r="B5414" s="157"/>
      <c r="C5414" s="158"/>
      <c r="D5414" s="159"/>
    </row>
    <row r="5415" spans="1:4">
      <c r="A5415" s="161"/>
      <c r="B5415" s="157"/>
      <c r="C5415" s="158"/>
      <c r="D5415" s="159"/>
    </row>
    <row r="5416" spans="1:4">
      <c r="A5416" s="156"/>
      <c r="B5416" s="157"/>
      <c r="C5416" s="158"/>
      <c r="D5416" s="159"/>
    </row>
    <row r="5417" spans="1:4">
      <c r="A5417" s="156"/>
      <c r="B5417" s="157"/>
      <c r="C5417" s="158"/>
      <c r="D5417" s="159"/>
    </row>
    <row r="5418" spans="1:4">
      <c r="A5418" s="161"/>
      <c r="B5418" s="157"/>
      <c r="C5418" s="158"/>
      <c r="D5418" s="159"/>
    </row>
    <row r="5419" spans="1:4">
      <c r="A5419" s="161"/>
      <c r="B5419" s="157"/>
      <c r="C5419" s="158"/>
      <c r="D5419" s="159"/>
    </row>
    <row r="5420" spans="1:4">
      <c r="A5420" s="156"/>
      <c r="B5420" s="157"/>
      <c r="C5420" s="158"/>
      <c r="D5420" s="159"/>
    </row>
    <row r="5421" spans="1:4">
      <c r="A5421" s="156"/>
      <c r="B5421" s="157"/>
      <c r="C5421" s="158"/>
      <c r="D5421" s="159"/>
    </row>
    <row r="5422" spans="1:4">
      <c r="A5422" s="161"/>
      <c r="B5422" s="157"/>
      <c r="C5422" s="158"/>
      <c r="D5422" s="159"/>
    </row>
    <row r="5423" spans="1:4">
      <c r="A5423" s="161"/>
      <c r="B5423" s="157"/>
      <c r="C5423" s="158"/>
      <c r="D5423" s="159"/>
    </row>
    <row r="5424" spans="1:4">
      <c r="A5424" s="161"/>
      <c r="B5424" s="157"/>
      <c r="C5424" s="158"/>
      <c r="D5424" s="159"/>
    </row>
    <row r="5425" spans="1:4">
      <c r="A5425" s="161"/>
      <c r="B5425" s="157"/>
      <c r="C5425" s="158"/>
      <c r="D5425" s="159"/>
    </row>
    <row r="5426" spans="1:4">
      <c r="A5426" s="161"/>
      <c r="B5426" s="157"/>
      <c r="C5426" s="158"/>
      <c r="D5426" s="159"/>
    </row>
    <row r="5427" spans="1:4">
      <c r="A5427" s="161"/>
      <c r="B5427" s="157"/>
      <c r="C5427" s="158"/>
      <c r="D5427" s="159"/>
    </row>
    <row r="5428" spans="1:4">
      <c r="A5428" s="161"/>
      <c r="B5428" s="157"/>
      <c r="C5428" s="158"/>
      <c r="D5428" s="159"/>
    </row>
    <row r="5429" spans="1:4">
      <c r="A5429" s="156"/>
      <c r="B5429" s="157"/>
      <c r="C5429" s="158"/>
      <c r="D5429" s="159"/>
    </row>
    <row r="5430" spans="1:4">
      <c r="A5430" s="156"/>
      <c r="B5430" s="157"/>
      <c r="C5430" s="158"/>
      <c r="D5430" s="159"/>
    </row>
    <row r="5431" spans="1:4">
      <c r="A5431" s="161"/>
      <c r="B5431" s="157"/>
      <c r="C5431" s="158"/>
      <c r="D5431" s="159"/>
    </row>
    <row r="5432" spans="1:4">
      <c r="A5432" s="161"/>
      <c r="B5432" s="157"/>
      <c r="C5432" s="158"/>
      <c r="D5432" s="159"/>
    </row>
    <row r="5433" spans="1:4">
      <c r="A5433" s="161"/>
      <c r="B5433" s="157"/>
      <c r="C5433" s="158"/>
      <c r="D5433" s="159"/>
    </row>
    <row r="5434" spans="1:4">
      <c r="A5434" s="156"/>
      <c r="B5434" s="157"/>
      <c r="C5434" s="158"/>
      <c r="D5434" s="159"/>
    </row>
    <row r="5435" spans="1:4">
      <c r="A5435" s="156"/>
      <c r="B5435" s="157"/>
      <c r="C5435" s="158"/>
      <c r="D5435" s="159"/>
    </row>
    <row r="5436" spans="1:4">
      <c r="A5436" s="161"/>
      <c r="B5436" s="157"/>
      <c r="C5436" s="158"/>
      <c r="D5436" s="159"/>
    </row>
    <row r="5437" spans="1:4">
      <c r="A5437" s="161"/>
      <c r="B5437" s="157"/>
      <c r="C5437" s="158"/>
      <c r="D5437" s="159"/>
    </row>
    <row r="5438" spans="1:4">
      <c r="A5438" s="156"/>
      <c r="B5438" s="157"/>
      <c r="C5438" s="158"/>
      <c r="D5438" s="159"/>
    </row>
    <row r="5439" spans="1:4">
      <c r="A5439" s="156"/>
      <c r="B5439" s="157"/>
      <c r="C5439" s="158"/>
      <c r="D5439" s="159"/>
    </row>
    <row r="5440" spans="1:4">
      <c r="A5440" s="156"/>
      <c r="B5440" s="157"/>
      <c r="C5440" s="158"/>
      <c r="D5440" s="159"/>
    </row>
    <row r="5441" spans="1:4">
      <c r="A5441" s="161"/>
      <c r="B5441" s="157"/>
      <c r="C5441" s="158"/>
      <c r="D5441" s="159"/>
    </row>
    <row r="5442" spans="1:4">
      <c r="A5442" s="161"/>
      <c r="B5442" s="157"/>
      <c r="C5442" s="158"/>
      <c r="D5442" s="159"/>
    </row>
    <row r="5443" spans="1:4">
      <c r="A5443" s="156"/>
      <c r="B5443" s="157"/>
      <c r="C5443" s="158"/>
      <c r="D5443" s="159"/>
    </row>
    <row r="5444" spans="1:4">
      <c r="A5444" s="156"/>
      <c r="B5444" s="157"/>
      <c r="C5444" s="158"/>
      <c r="D5444" s="159"/>
    </row>
    <row r="5445" spans="1:4">
      <c r="A5445" s="161"/>
      <c r="B5445" s="157"/>
      <c r="C5445" s="158"/>
      <c r="D5445" s="159"/>
    </row>
    <row r="5446" spans="1:4">
      <c r="A5446" s="161"/>
      <c r="B5446" s="157"/>
      <c r="C5446" s="158"/>
      <c r="D5446" s="159"/>
    </row>
    <row r="5447" spans="1:4">
      <c r="A5447" s="161"/>
      <c r="B5447" s="157"/>
      <c r="C5447" s="158"/>
      <c r="D5447" s="159"/>
    </row>
    <row r="5448" spans="1:4">
      <c r="A5448" s="161"/>
      <c r="B5448" s="157"/>
      <c r="C5448" s="158"/>
      <c r="D5448" s="159"/>
    </row>
    <row r="5449" spans="1:4">
      <c r="A5449" s="161"/>
      <c r="B5449" s="157"/>
      <c r="C5449" s="158"/>
      <c r="D5449" s="159"/>
    </row>
    <row r="5450" spans="1:4">
      <c r="A5450" s="161"/>
      <c r="B5450" s="157"/>
      <c r="C5450" s="158"/>
      <c r="D5450" s="159"/>
    </row>
    <row r="5451" spans="1:4">
      <c r="A5451" s="156"/>
      <c r="B5451" s="157"/>
      <c r="C5451" s="158"/>
      <c r="D5451" s="159"/>
    </row>
    <row r="5452" spans="1:4">
      <c r="A5452" s="156"/>
      <c r="B5452" s="157"/>
      <c r="C5452" s="158"/>
      <c r="D5452" s="159"/>
    </row>
    <row r="5453" spans="1:4">
      <c r="A5453" s="161"/>
      <c r="B5453" s="157"/>
      <c r="C5453" s="158"/>
      <c r="D5453" s="159"/>
    </row>
    <row r="5454" spans="1:4">
      <c r="A5454" s="161"/>
      <c r="B5454" s="157"/>
      <c r="C5454" s="158"/>
      <c r="D5454" s="159"/>
    </row>
    <row r="5455" spans="1:4">
      <c r="A5455" s="161"/>
      <c r="B5455" s="157"/>
      <c r="C5455" s="158"/>
      <c r="D5455" s="159"/>
    </row>
    <row r="5456" spans="1:4">
      <c r="A5456" s="161"/>
      <c r="B5456" s="157"/>
      <c r="C5456" s="158"/>
      <c r="D5456" s="159"/>
    </row>
    <row r="5457" spans="1:4">
      <c r="A5457" s="161"/>
      <c r="B5457" s="157"/>
      <c r="C5457" s="158"/>
      <c r="D5457" s="159"/>
    </row>
    <row r="5458" spans="1:4">
      <c r="A5458" s="161"/>
      <c r="B5458" s="157"/>
      <c r="C5458" s="158"/>
      <c r="D5458" s="159"/>
    </row>
    <row r="5459" spans="1:4">
      <c r="A5459" s="156"/>
      <c r="B5459" s="157"/>
      <c r="C5459" s="158"/>
      <c r="D5459" s="159"/>
    </row>
    <row r="5460" spans="1:4">
      <c r="A5460" s="161"/>
      <c r="B5460" s="157"/>
      <c r="C5460" s="158"/>
      <c r="D5460" s="159"/>
    </row>
    <row r="5461" spans="1:4">
      <c r="A5461" s="161"/>
      <c r="B5461" s="157"/>
      <c r="C5461" s="158"/>
      <c r="D5461" s="159"/>
    </row>
    <row r="5462" spans="1:4">
      <c r="A5462" s="161"/>
      <c r="B5462" s="157"/>
      <c r="C5462" s="158"/>
      <c r="D5462" s="159"/>
    </row>
    <row r="5463" spans="1:4">
      <c r="A5463" s="161"/>
      <c r="B5463" s="157"/>
      <c r="C5463" s="158"/>
      <c r="D5463" s="159"/>
    </row>
    <row r="5464" spans="1:4">
      <c r="A5464" s="161"/>
      <c r="B5464" s="157"/>
      <c r="C5464" s="158"/>
      <c r="D5464" s="159"/>
    </row>
    <row r="5465" spans="1:4">
      <c r="A5465" s="161"/>
      <c r="B5465" s="157"/>
      <c r="C5465" s="158"/>
      <c r="D5465" s="159"/>
    </row>
    <row r="5466" spans="1:4">
      <c r="A5466" s="161"/>
      <c r="B5466" s="157"/>
      <c r="C5466" s="158"/>
      <c r="D5466" s="159"/>
    </row>
    <row r="5467" spans="1:4">
      <c r="A5467" s="161"/>
      <c r="B5467" s="157"/>
      <c r="C5467" s="158"/>
      <c r="D5467" s="159"/>
    </row>
    <row r="5468" spans="1:4">
      <c r="A5468" s="161"/>
      <c r="B5468" s="157"/>
      <c r="C5468" s="158"/>
      <c r="D5468" s="159"/>
    </row>
    <row r="5469" spans="1:4">
      <c r="A5469" s="161"/>
      <c r="B5469" s="157"/>
      <c r="C5469" s="158"/>
      <c r="D5469" s="159"/>
    </row>
    <row r="5470" spans="1:4">
      <c r="A5470" s="161"/>
      <c r="B5470" s="157"/>
      <c r="C5470" s="158"/>
      <c r="D5470" s="159"/>
    </row>
    <row r="5471" spans="1:4">
      <c r="A5471" s="161"/>
      <c r="B5471" s="157"/>
      <c r="C5471" s="158"/>
      <c r="D5471" s="159"/>
    </row>
    <row r="5472" spans="1:4">
      <c r="A5472" s="161"/>
      <c r="B5472" s="157"/>
      <c r="C5472" s="158"/>
      <c r="D5472" s="159"/>
    </row>
    <row r="5473" spans="1:4">
      <c r="A5473" s="161"/>
      <c r="B5473" s="157"/>
      <c r="C5473" s="158"/>
      <c r="D5473" s="159"/>
    </row>
    <row r="5474" spans="1:4">
      <c r="A5474" s="161"/>
      <c r="B5474" s="157"/>
      <c r="C5474" s="158"/>
      <c r="D5474" s="159"/>
    </row>
    <row r="5475" spans="1:4">
      <c r="A5475" s="161"/>
      <c r="B5475" s="157"/>
      <c r="C5475" s="158"/>
      <c r="D5475" s="159"/>
    </row>
    <row r="5476" spans="1:4">
      <c r="A5476" s="161"/>
      <c r="B5476" s="157"/>
      <c r="C5476" s="158"/>
      <c r="D5476" s="159"/>
    </row>
    <row r="5477" spans="1:4">
      <c r="A5477" s="161"/>
      <c r="B5477" s="157"/>
      <c r="C5477" s="158"/>
      <c r="D5477" s="159"/>
    </row>
    <row r="5478" spans="1:4">
      <c r="A5478" s="161"/>
      <c r="B5478" s="157"/>
      <c r="C5478" s="158"/>
      <c r="D5478" s="159"/>
    </row>
    <row r="5479" spans="1:4">
      <c r="A5479" s="161"/>
      <c r="B5479" s="157"/>
      <c r="C5479" s="158"/>
      <c r="D5479" s="159"/>
    </row>
    <row r="5480" spans="1:4">
      <c r="A5480" s="161"/>
      <c r="B5480" s="157"/>
      <c r="C5480" s="158"/>
      <c r="D5480" s="159"/>
    </row>
    <row r="5481" spans="1:4">
      <c r="A5481" s="161"/>
      <c r="B5481" s="157"/>
      <c r="C5481" s="158"/>
      <c r="D5481" s="159"/>
    </row>
    <row r="5482" spans="1:4">
      <c r="A5482" s="161"/>
      <c r="B5482" s="157"/>
      <c r="C5482" s="158"/>
      <c r="D5482" s="159"/>
    </row>
    <row r="5483" spans="1:4">
      <c r="A5483" s="161"/>
      <c r="B5483" s="157"/>
      <c r="C5483" s="158"/>
      <c r="D5483" s="159"/>
    </row>
    <row r="5484" spans="1:4">
      <c r="A5484" s="161"/>
      <c r="B5484" s="157"/>
      <c r="C5484" s="158"/>
      <c r="D5484" s="159"/>
    </row>
    <row r="5485" spans="1:4">
      <c r="A5485" s="161"/>
      <c r="B5485" s="157"/>
      <c r="C5485" s="158"/>
      <c r="D5485" s="159"/>
    </row>
    <row r="5486" spans="1:4">
      <c r="A5486" s="161"/>
      <c r="B5486" s="157"/>
      <c r="C5486" s="158"/>
      <c r="D5486" s="159"/>
    </row>
    <row r="5487" spans="1:4">
      <c r="A5487" s="156"/>
      <c r="B5487" s="157"/>
      <c r="C5487" s="158"/>
      <c r="D5487" s="159"/>
    </row>
    <row r="5488" spans="1:4">
      <c r="A5488" s="161"/>
      <c r="B5488" s="157"/>
      <c r="C5488" s="158"/>
      <c r="D5488" s="159"/>
    </row>
    <row r="5489" spans="1:4">
      <c r="A5489" s="161"/>
      <c r="B5489" s="157"/>
      <c r="C5489" s="158"/>
      <c r="D5489" s="159"/>
    </row>
    <row r="5490" spans="1:4">
      <c r="A5490" s="161"/>
      <c r="B5490" s="157"/>
      <c r="C5490" s="158"/>
      <c r="D5490" s="159"/>
    </row>
    <row r="5491" spans="1:4">
      <c r="A5491" s="161"/>
      <c r="B5491" s="157"/>
      <c r="C5491" s="158"/>
      <c r="D5491" s="159"/>
    </row>
    <row r="5492" spans="1:4">
      <c r="A5492" s="161"/>
      <c r="B5492" s="157"/>
      <c r="C5492" s="158"/>
      <c r="D5492" s="159"/>
    </row>
    <row r="5493" spans="1:4">
      <c r="A5493" s="161"/>
      <c r="B5493" s="157"/>
      <c r="C5493" s="158"/>
      <c r="D5493" s="159"/>
    </row>
    <row r="5494" spans="1:4">
      <c r="A5494" s="161"/>
      <c r="B5494" s="157"/>
      <c r="C5494" s="158"/>
      <c r="D5494" s="159"/>
    </row>
    <row r="5495" spans="1:4">
      <c r="A5495" s="161"/>
      <c r="B5495" s="157"/>
      <c r="C5495" s="158"/>
      <c r="D5495" s="159"/>
    </row>
    <row r="5496" spans="1:4">
      <c r="A5496" s="161"/>
      <c r="B5496" s="157"/>
      <c r="C5496" s="158"/>
      <c r="D5496" s="159"/>
    </row>
    <row r="5497" spans="1:4">
      <c r="A5497" s="161"/>
      <c r="B5497" s="157"/>
      <c r="C5497" s="158"/>
      <c r="D5497" s="159"/>
    </row>
    <row r="5498" spans="1:4">
      <c r="A5498" s="156"/>
      <c r="B5498" s="157"/>
      <c r="C5498" s="158"/>
      <c r="D5498" s="159"/>
    </row>
    <row r="5499" spans="1:4">
      <c r="A5499" s="161"/>
      <c r="B5499" s="157"/>
      <c r="C5499" s="158"/>
      <c r="D5499" s="159"/>
    </row>
    <row r="5500" spans="1:4">
      <c r="A5500" s="161"/>
      <c r="B5500" s="157"/>
      <c r="C5500" s="158"/>
      <c r="D5500" s="159"/>
    </row>
    <row r="5501" spans="1:4">
      <c r="A5501" s="161"/>
      <c r="B5501" s="157"/>
      <c r="C5501" s="158"/>
      <c r="D5501" s="159"/>
    </row>
    <row r="5502" spans="1:4">
      <c r="A5502" s="161"/>
      <c r="B5502" s="157"/>
      <c r="C5502" s="158"/>
      <c r="D5502" s="159"/>
    </row>
    <row r="5503" spans="1:4">
      <c r="A5503" s="161"/>
      <c r="B5503" s="157"/>
      <c r="C5503" s="158"/>
      <c r="D5503" s="159"/>
    </row>
    <row r="5504" spans="1:4">
      <c r="A5504" s="161"/>
      <c r="B5504" s="157"/>
      <c r="C5504" s="158"/>
      <c r="D5504" s="159"/>
    </row>
    <row r="5505" spans="1:4">
      <c r="A5505" s="161"/>
      <c r="B5505" s="157"/>
      <c r="C5505" s="158"/>
      <c r="D5505" s="159"/>
    </row>
    <row r="5506" spans="1:4">
      <c r="A5506" s="161"/>
      <c r="B5506" s="157"/>
      <c r="C5506" s="158"/>
      <c r="D5506" s="159"/>
    </row>
    <row r="5507" spans="1:4">
      <c r="A5507" s="161"/>
      <c r="B5507" s="157"/>
      <c r="C5507" s="158"/>
      <c r="D5507" s="159"/>
    </row>
    <row r="5508" spans="1:4">
      <c r="A5508" s="161"/>
      <c r="B5508" s="157"/>
      <c r="C5508" s="158"/>
      <c r="D5508" s="159"/>
    </row>
    <row r="5509" spans="1:4">
      <c r="A5509" s="161"/>
      <c r="B5509" s="157"/>
      <c r="C5509" s="158"/>
      <c r="D5509" s="159"/>
    </row>
    <row r="5510" spans="1:4">
      <c r="A5510" s="156"/>
      <c r="B5510" s="157"/>
      <c r="C5510" s="158"/>
      <c r="D5510" s="159"/>
    </row>
    <row r="5511" spans="1:4">
      <c r="A5511" s="161"/>
      <c r="B5511" s="157"/>
      <c r="C5511" s="158"/>
      <c r="D5511" s="159"/>
    </row>
    <row r="5512" spans="1:4">
      <c r="A5512" s="161"/>
      <c r="B5512" s="157"/>
      <c r="C5512" s="158"/>
      <c r="D5512" s="159"/>
    </row>
    <row r="5513" spans="1:4">
      <c r="A5513" s="156"/>
      <c r="B5513" s="157"/>
      <c r="C5513" s="158"/>
      <c r="D5513" s="159"/>
    </row>
    <row r="5514" spans="1:4">
      <c r="A5514" s="161"/>
      <c r="B5514" s="157"/>
      <c r="C5514" s="158"/>
      <c r="D5514" s="159"/>
    </row>
    <row r="5515" spans="1:4">
      <c r="A5515" s="161"/>
      <c r="B5515" s="157"/>
      <c r="C5515" s="158"/>
      <c r="D5515" s="159"/>
    </row>
    <row r="5516" spans="1:4">
      <c r="A5516" s="156"/>
      <c r="B5516" s="157"/>
      <c r="C5516" s="158"/>
      <c r="D5516" s="159"/>
    </row>
    <row r="5517" spans="1:4">
      <c r="A5517" s="161"/>
      <c r="B5517" s="157"/>
      <c r="C5517" s="158"/>
      <c r="D5517" s="159"/>
    </row>
    <row r="5518" spans="1:4">
      <c r="A5518" s="161"/>
      <c r="B5518" s="157"/>
      <c r="C5518" s="158"/>
      <c r="D5518" s="159"/>
    </row>
    <row r="5519" spans="1:4">
      <c r="A5519" s="156"/>
      <c r="B5519" s="157"/>
      <c r="C5519" s="158"/>
      <c r="D5519" s="159"/>
    </row>
    <row r="5520" spans="1:4">
      <c r="A5520" s="161"/>
      <c r="B5520" s="157"/>
      <c r="C5520" s="158"/>
      <c r="D5520" s="159"/>
    </row>
    <row r="5521" spans="1:4">
      <c r="A5521" s="161"/>
      <c r="B5521" s="157"/>
      <c r="C5521" s="158"/>
      <c r="D5521" s="159"/>
    </row>
    <row r="5522" spans="1:4">
      <c r="A5522" s="161"/>
      <c r="B5522" s="157"/>
      <c r="C5522" s="158"/>
      <c r="D5522" s="159"/>
    </row>
    <row r="5523" spans="1:4">
      <c r="A5523" s="161"/>
      <c r="B5523" s="157"/>
      <c r="C5523" s="158"/>
      <c r="D5523" s="159"/>
    </row>
    <row r="5524" spans="1:4">
      <c r="A5524" s="161"/>
      <c r="B5524" s="157"/>
      <c r="C5524" s="158"/>
      <c r="D5524" s="159"/>
    </row>
    <row r="5525" spans="1:4">
      <c r="A5525" s="161"/>
      <c r="B5525" s="157"/>
      <c r="C5525" s="158"/>
      <c r="D5525" s="159"/>
    </row>
    <row r="5526" spans="1:4">
      <c r="A5526" s="161"/>
      <c r="B5526" s="157"/>
      <c r="C5526" s="158"/>
      <c r="D5526" s="159"/>
    </row>
    <row r="5527" spans="1:4">
      <c r="A5527" s="161"/>
      <c r="B5527" s="157"/>
      <c r="C5527" s="158"/>
      <c r="D5527" s="159"/>
    </row>
    <row r="5528" spans="1:4">
      <c r="A5528" s="161"/>
      <c r="B5528" s="157"/>
      <c r="C5528" s="158"/>
      <c r="D5528" s="159"/>
    </row>
    <row r="5529" spans="1:4">
      <c r="A5529" s="161"/>
      <c r="B5529" s="157"/>
      <c r="C5529" s="158"/>
      <c r="D5529" s="159"/>
    </row>
    <row r="5530" spans="1:4">
      <c r="A5530" s="161"/>
      <c r="B5530" s="157"/>
      <c r="C5530" s="158"/>
      <c r="D5530" s="159"/>
    </row>
    <row r="5531" spans="1:4">
      <c r="A5531" s="161"/>
      <c r="B5531" s="157"/>
      <c r="C5531" s="158"/>
      <c r="D5531" s="159"/>
    </row>
    <row r="5532" spans="1:4">
      <c r="A5532" s="161"/>
      <c r="B5532" s="157"/>
      <c r="C5532" s="158"/>
      <c r="D5532" s="159"/>
    </row>
    <row r="5533" spans="1:4">
      <c r="A5533" s="161"/>
      <c r="B5533" s="157"/>
      <c r="C5533" s="158"/>
      <c r="D5533" s="159"/>
    </row>
    <row r="5534" spans="1:4">
      <c r="A5534" s="161"/>
      <c r="B5534" s="157"/>
      <c r="C5534" s="158"/>
      <c r="D5534" s="159"/>
    </row>
    <row r="5535" spans="1:4">
      <c r="A5535" s="161"/>
      <c r="B5535" s="157"/>
      <c r="C5535" s="158"/>
      <c r="D5535" s="159"/>
    </row>
    <row r="5536" spans="1:4">
      <c r="A5536" s="156"/>
      <c r="B5536" s="157"/>
      <c r="C5536" s="158"/>
      <c r="D5536" s="159"/>
    </row>
    <row r="5537" spans="1:4">
      <c r="A5537" s="161"/>
      <c r="B5537" s="157"/>
      <c r="C5537" s="158"/>
      <c r="D5537" s="159"/>
    </row>
    <row r="5538" spans="1:4">
      <c r="A5538" s="161"/>
      <c r="B5538" s="157"/>
      <c r="C5538" s="158"/>
      <c r="D5538" s="159"/>
    </row>
    <row r="5539" spans="1:4">
      <c r="A5539" s="161"/>
      <c r="B5539" s="157"/>
      <c r="C5539" s="158"/>
      <c r="D5539" s="159"/>
    </row>
    <row r="5540" spans="1:4">
      <c r="A5540" s="161"/>
      <c r="B5540" s="157"/>
      <c r="C5540" s="158"/>
      <c r="D5540" s="159"/>
    </row>
    <row r="5541" spans="1:4">
      <c r="A5541" s="156"/>
      <c r="B5541" s="157"/>
      <c r="C5541" s="158"/>
      <c r="D5541" s="159"/>
    </row>
    <row r="5542" spans="1:4">
      <c r="A5542" s="161"/>
      <c r="B5542" s="157"/>
      <c r="C5542" s="158"/>
      <c r="D5542" s="159"/>
    </row>
    <row r="5543" spans="1:4">
      <c r="A5543" s="161"/>
      <c r="B5543" s="157"/>
      <c r="C5543" s="158"/>
      <c r="D5543" s="159"/>
    </row>
    <row r="5544" spans="1:4">
      <c r="A5544" s="161"/>
      <c r="B5544" s="157"/>
      <c r="C5544" s="158"/>
      <c r="D5544" s="159"/>
    </row>
    <row r="5545" spans="1:4">
      <c r="A5545" s="161"/>
      <c r="B5545" s="157"/>
      <c r="C5545" s="158"/>
      <c r="D5545" s="159"/>
    </row>
    <row r="5546" spans="1:4">
      <c r="A5546" s="161"/>
      <c r="B5546" s="157"/>
      <c r="C5546" s="158"/>
      <c r="D5546" s="159"/>
    </row>
    <row r="5547" spans="1:4">
      <c r="A5547" s="161"/>
      <c r="B5547" s="157"/>
      <c r="C5547" s="158"/>
      <c r="D5547" s="159"/>
    </row>
    <row r="5548" spans="1:4">
      <c r="A5548" s="161"/>
      <c r="B5548" s="157"/>
      <c r="C5548" s="158"/>
      <c r="D5548" s="159"/>
    </row>
    <row r="5549" spans="1:4">
      <c r="A5549" s="161"/>
      <c r="B5549" s="157"/>
      <c r="C5549" s="158"/>
      <c r="D5549" s="159"/>
    </row>
    <row r="5550" spans="1:4">
      <c r="A5550" s="161"/>
      <c r="B5550" s="157"/>
      <c r="C5550" s="158"/>
      <c r="D5550" s="159"/>
    </row>
    <row r="5551" spans="1:4">
      <c r="A5551" s="161"/>
      <c r="B5551" s="157"/>
      <c r="C5551" s="158"/>
      <c r="D5551" s="159"/>
    </row>
    <row r="5552" spans="1:4">
      <c r="A5552" s="161"/>
      <c r="B5552" s="157"/>
      <c r="C5552" s="158"/>
      <c r="D5552" s="159"/>
    </row>
    <row r="5553" spans="1:4">
      <c r="A5553" s="161"/>
      <c r="B5553" s="157"/>
      <c r="C5553" s="158"/>
      <c r="D5553" s="159"/>
    </row>
    <row r="5554" spans="1:4">
      <c r="A5554" s="156"/>
      <c r="B5554" s="157"/>
      <c r="C5554" s="158"/>
      <c r="D5554" s="159"/>
    </row>
    <row r="5555" spans="1:4">
      <c r="A5555" s="161"/>
      <c r="B5555" s="157"/>
      <c r="C5555" s="158"/>
      <c r="D5555" s="159"/>
    </row>
    <row r="5556" spans="1:4">
      <c r="A5556" s="161"/>
      <c r="B5556" s="157"/>
      <c r="C5556" s="158"/>
      <c r="D5556" s="159"/>
    </row>
    <row r="5557" spans="1:4">
      <c r="A5557" s="161"/>
      <c r="B5557" s="157"/>
      <c r="C5557" s="158"/>
      <c r="D5557" s="159"/>
    </row>
    <row r="5558" spans="1:4">
      <c r="A5558" s="161"/>
      <c r="B5558" s="157"/>
      <c r="C5558" s="158"/>
      <c r="D5558" s="159"/>
    </row>
    <row r="5559" spans="1:4">
      <c r="A5559" s="161"/>
      <c r="B5559" s="157"/>
      <c r="C5559" s="158"/>
      <c r="D5559" s="159"/>
    </row>
    <row r="5560" spans="1:4">
      <c r="A5560" s="161"/>
      <c r="B5560" s="157"/>
      <c r="C5560" s="158"/>
      <c r="D5560" s="159"/>
    </row>
    <row r="5561" spans="1:4">
      <c r="A5561" s="156"/>
      <c r="B5561" s="157"/>
      <c r="C5561" s="158"/>
      <c r="D5561" s="159"/>
    </row>
    <row r="5562" spans="1:4">
      <c r="A5562" s="156"/>
      <c r="B5562" s="157"/>
      <c r="C5562" s="158"/>
      <c r="D5562" s="159"/>
    </row>
    <row r="5563" spans="1:4">
      <c r="A5563" s="161"/>
      <c r="B5563" s="157"/>
      <c r="C5563" s="158"/>
      <c r="D5563" s="159"/>
    </row>
    <row r="5564" spans="1:4">
      <c r="A5564" s="161"/>
      <c r="B5564" s="157"/>
      <c r="C5564" s="158"/>
      <c r="D5564" s="159"/>
    </row>
    <row r="5565" spans="1:4">
      <c r="A5565" s="161"/>
      <c r="B5565" s="157"/>
      <c r="C5565" s="158"/>
      <c r="D5565" s="159"/>
    </row>
    <row r="5566" spans="1:4">
      <c r="A5566" s="161"/>
      <c r="B5566" s="157"/>
      <c r="C5566" s="158"/>
      <c r="D5566" s="159"/>
    </row>
    <row r="5567" spans="1:4">
      <c r="A5567" s="161"/>
      <c r="B5567" s="157"/>
      <c r="C5567" s="158"/>
      <c r="D5567" s="159"/>
    </row>
    <row r="5568" spans="1:4">
      <c r="A5568" s="161"/>
      <c r="B5568" s="157"/>
      <c r="C5568" s="158"/>
      <c r="D5568" s="159"/>
    </row>
    <row r="5569" spans="1:4">
      <c r="A5569" s="161"/>
      <c r="B5569" s="157"/>
      <c r="C5569" s="158"/>
      <c r="D5569" s="159"/>
    </row>
    <row r="5570" spans="1:4">
      <c r="A5570" s="161"/>
      <c r="B5570" s="157"/>
      <c r="C5570" s="158"/>
      <c r="D5570" s="159"/>
    </row>
    <row r="5571" spans="1:4">
      <c r="A5571" s="161"/>
      <c r="B5571" s="157"/>
      <c r="C5571" s="158"/>
      <c r="D5571" s="159"/>
    </row>
    <row r="5572" spans="1:4">
      <c r="A5572" s="161"/>
      <c r="B5572" s="157"/>
      <c r="C5572" s="158"/>
      <c r="D5572" s="159"/>
    </row>
    <row r="5573" spans="1:4">
      <c r="A5573" s="161"/>
      <c r="B5573" s="157"/>
      <c r="C5573" s="158"/>
      <c r="D5573" s="159"/>
    </row>
    <row r="5574" spans="1:4">
      <c r="A5574" s="161"/>
      <c r="B5574" s="157"/>
      <c r="C5574" s="158"/>
      <c r="D5574" s="159"/>
    </row>
    <row r="5575" spans="1:4">
      <c r="A5575" s="161"/>
      <c r="B5575" s="157"/>
      <c r="C5575" s="158"/>
      <c r="D5575" s="159"/>
    </row>
    <row r="5576" spans="1:4">
      <c r="A5576" s="161"/>
      <c r="B5576" s="157"/>
      <c r="C5576" s="158"/>
      <c r="D5576" s="159"/>
    </row>
    <row r="5577" spans="1:4">
      <c r="A5577" s="161"/>
      <c r="B5577" s="157"/>
      <c r="C5577" s="158"/>
      <c r="D5577" s="159"/>
    </row>
    <row r="5578" spans="1:4">
      <c r="A5578" s="161"/>
      <c r="B5578" s="157"/>
      <c r="C5578" s="158"/>
      <c r="D5578" s="159"/>
    </row>
    <row r="5579" spans="1:4">
      <c r="A5579" s="161"/>
      <c r="B5579" s="157"/>
      <c r="C5579" s="158"/>
      <c r="D5579" s="159"/>
    </row>
    <row r="5580" spans="1:4">
      <c r="A5580" s="161"/>
      <c r="B5580" s="157"/>
      <c r="C5580" s="158"/>
      <c r="D5580" s="159"/>
    </row>
    <row r="5581" spans="1:4">
      <c r="A5581" s="161"/>
      <c r="B5581" s="157"/>
      <c r="C5581" s="158"/>
      <c r="D5581" s="159"/>
    </row>
    <row r="5582" spans="1:4">
      <c r="A5582" s="161"/>
      <c r="B5582" s="157"/>
      <c r="C5582" s="158"/>
      <c r="D5582" s="159"/>
    </row>
    <row r="5583" spans="1:4">
      <c r="A5583" s="161"/>
      <c r="B5583" s="157"/>
      <c r="C5583" s="158"/>
      <c r="D5583" s="159"/>
    </row>
    <row r="5584" spans="1:4">
      <c r="A5584" s="161"/>
      <c r="B5584" s="157"/>
      <c r="C5584" s="158"/>
      <c r="D5584" s="159"/>
    </row>
    <row r="5585" spans="1:4">
      <c r="A5585" s="161"/>
      <c r="B5585" s="157"/>
      <c r="C5585" s="158"/>
      <c r="D5585" s="159"/>
    </row>
    <row r="5586" spans="1:4">
      <c r="A5586" s="156"/>
      <c r="B5586" s="157"/>
      <c r="C5586" s="158"/>
      <c r="D5586" s="159"/>
    </row>
    <row r="5587" spans="1:4">
      <c r="A5587" s="161"/>
      <c r="B5587" s="157"/>
      <c r="C5587" s="158"/>
      <c r="D5587" s="159"/>
    </row>
    <row r="5588" spans="1:4">
      <c r="A5588" s="161"/>
      <c r="B5588" s="157"/>
      <c r="C5588" s="158"/>
      <c r="D5588" s="159"/>
    </row>
    <row r="5589" spans="1:4">
      <c r="A5589" s="161"/>
      <c r="B5589" s="157"/>
      <c r="C5589" s="158"/>
      <c r="D5589" s="159"/>
    </row>
    <row r="5590" spans="1:4">
      <c r="A5590" s="161"/>
      <c r="B5590" s="157"/>
      <c r="C5590" s="158"/>
      <c r="D5590" s="159"/>
    </row>
    <row r="5591" spans="1:4">
      <c r="A5591" s="161"/>
      <c r="B5591" s="157"/>
      <c r="C5591" s="158"/>
      <c r="D5591" s="159"/>
    </row>
    <row r="5592" spans="1:4">
      <c r="A5592" s="161"/>
      <c r="B5592" s="157"/>
      <c r="C5592" s="158"/>
      <c r="D5592" s="159"/>
    </row>
    <row r="5593" spans="1:4">
      <c r="A5593" s="161"/>
      <c r="B5593" s="157"/>
      <c r="C5593" s="158"/>
      <c r="D5593" s="159"/>
    </row>
    <row r="5594" spans="1:4">
      <c r="A5594" s="161"/>
      <c r="B5594" s="157"/>
      <c r="C5594" s="158"/>
      <c r="D5594" s="159"/>
    </row>
    <row r="5595" spans="1:4">
      <c r="A5595" s="161"/>
      <c r="B5595" s="157"/>
      <c r="C5595" s="158"/>
      <c r="D5595" s="159"/>
    </row>
    <row r="5596" spans="1:4">
      <c r="A5596" s="156"/>
      <c r="B5596" s="157"/>
      <c r="C5596" s="158"/>
      <c r="D5596" s="159"/>
    </row>
    <row r="5597" spans="1:4">
      <c r="A5597" s="161"/>
      <c r="B5597" s="157"/>
      <c r="C5597" s="158"/>
      <c r="D5597" s="159"/>
    </row>
    <row r="5598" spans="1:4">
      <c r="A5598" s="161"/>
      <c r="B5598" s="157"/>
      <c r="C5598" s="158"/>
      <c r="D5598" s="159"/>
    </row>
    <row r="5599" spans="1:4">
      <c r="A5599" s="161"/>
      <c r="B5599" s="157"/>
      <c r="C5599" s="158"/>
      <c r="D5599" s="159"/>
    </row>
    <row r="5600" spans="1:4">
      <c r="A5600" s="161"/>
      <c r="B5600" s="157"/>
      <c r="C5600" s="158"/>
      <c r="D5600" s="159"/>
    </row>
    <row r="5601" spans="1:4">
      <c r="A5601" s="161"/>
      <c r="B5601" s="157"/>
      <c r="C5601" s="158"/>
      <c r="D5601" s="159"/>
    </row>
    <row r="5602" spans="1:4">
      <c r="A5602" s="161"/>
      <c r="B5602" s="157"/>
      <c r="C5602" s="158"/>
      <c r="D5602" s="159"/>
    </row>
    <row r="5603" spans="1:4">
      <c r="A5603" s="161"/>
      <c r="B5603" s="157"/>
      <c r="C5603" s="158"/>
      <c r="D5603" s="159"/>
    </row>
    <row r="5604" spans="1:4">
      <c r="A5604" s="161"/>
      <c r="B5604" s="157"/>
      <c r="C5604" s="158"/>
      <c r="D5604" s="159"/>
    </row>
    <row r="5605" spans="1:4">
      <c r="A5605" s="161"/>
      <c r="B5605" s="157"/>
      <c r="C5605" s="158"/>
      <c r="D5605" s="159"/>
    </row>
    <row r="5606" spans="1:4">
      <c r="A5606" s="161"/>
      <c r="B5606" s="157"/>
      <c r="C5606" s="158"/>
      <c r="D5606" s="159"/>
    </row>
    <row r="5607" spans="1:4">
      <c r="A5607" s="161"/>
      <c r="B5607" s="157"/>
      <c r="C5607" s="158"/>
      <c r="D5607" s="159"/>
    </row>
    <row r="5608" spans="1:4">
      <c r="A5608" s="161"/>
      <c r="B5608" s="157"/>
      <c r="C5608" s="158"/>
      <c r="D5608" s="159"/>
    </row>
    <row r="5609" spans="1:4">
      <c r="A5609" s="161"/>
      <c r="B5609" s="157"/>
      <c r="C5609" s="158"/>
      <c r="D5609" s="159"/>
    </row>
    <row r="5610" spans="1:4">
      <c r="A5610" s="161"/>
      <c r="B5610" s="157"/>
      <c r="C5610" s="158"/>
      <c r="D5610" s="159"/>
    </row>
    <row r="5611" spans="1:4">
      <c r="A5611" s="161"/>
      <c r="B5611" s="157"/>
      <c r="C5611" s="158"/>
      <c r="D5611" s="159"/>
    </row>
    <row r="5612" spans="1:4">
      <c r="A5612" s="161"/>
      <c r="B5612" s="157"/>
      <c r="C5612" s="158"/>
      <c r="D5612" s="159"/>
    </row>
    <row r="5613" spans="1:4">
      <c r="A5613" s="161"/>
      <c r="B5613" s="157"/>
      <c r="C5613" s="158"/>
      <c r="D5613" s="159"/>
    </row>
    <row r="5614" spans="1:4">
      <c r="A5614" s="156"/>
      <c r="B5614" s="157"/>
      <c r="C5614" s="158"/>
      <c r="D5614" s="159"/>
    </row>
    <row r="5615" spans="1:4">
      <c r="A5615" s="161"/>
      <c r="B5615" s="157"/>
      <c r="C5615" s="158"/>
      <c r="D5615" s="159"/>
    </row>
    <row r="5616" spans="1:4">
      <c r="A5616" s="161"/>
      <c r="B5616" s="157"/>
      <c r="C5616" s="158"/>
      <c r="D5616" s="159"/>
    </row>
    <row r="5617" spans="1:4">
      <c r="A5617" s="156"/>
      <c r="B5617" s="157"/>
      <c r="C5617" s="158"/>
      <c r="D5617" s="159"/>
    </row>
    <row r="5618" spans="1:4">
      <c r="A5618" s="156"/>
      <c r="B5618" s="157"/>
      <c r="C5618" s="158"/>
      <c r="D5618" s="159"/>
    </row>
    <row r="5619" spans="1:4">
      <c r="A5619" s="161"/>
      <c r="B5619" s="157"/>
      <c r="C5619" s="158"/>
      <c r="D5619" s="159"/>
    </row>
    <row r="5620" spans="1:4">
      <c r="A5620" s="161"/>
      <c r="B5620" s="157"/>
      <c r="C5620" s="158"/>
      <c r="D5620" s="159"/>
    </row>
    <row r="5621" spans="1:4">
      <c r="A5621" s="161"/>
      <c r="B5621" s="157"/>
      <c r="C5621" s="158"/>
      <c r="D5621" s="159"/>
    </row>
    <row r="5622" spans="1:4">
      <c r="A5622" s="161"/>
      <c r="B5622" s="157"/>
      <c r="C5622" s="158"/>
      <c r="D5622" s="159"/>
    </row>
    <row r="5623" spans="1:4">
      <c r="A5623" s="161"/>
      <c r="B5623" s="157"/>
      <c r="C5623" s="158"/>
      <c r="D5623" s="159"/>
    </row>
    <row r="5624" spans="1:4">
      <c r="A5624" s="161"/>
      <c r="B5624" s="157"/>
      <c r="C5624" s="158"/>
      <c r="D5624" s="159"/>
    </row>
    <row r="5625" spans="1:4">
      <c r="A5625" s="161"/>
      <c r="B5625" s="157"/>
      <c r="C5625" s="158"/>
      <c r="D5625" s="159"/>
    </row>
    <row r="5626" spans="1:4">
      <c r="A5626" s="161"/>
      <c r="B5626" s="157"/>
      <c r="C5626" s="158"/>
      <c r="D5626" s="159"/>
    </row>
    <row r="5627" spans="1:4">
      <c r="A5627" s="156"/>
      <c r="B5627" s="157"/>
      <c r="C5627" s="158"/>
      <c r="D5627" s="159"/>
    </row>
    <row r="5628" spans="1:4">
      <c r="A5628" s="161"/>
      <c r="B5628" s="157"/>
      <c r="C5628" s="158"/>
      <c r="D5628" s="159"/>
    </row>
    <row r="5629" spans="1:4">
      <c r="A5629" s="156"/>
      <c r="B5629" s="157"/>
      <c r="C5629" s="158"/>
      <c r="D5629" s="159"/>
    </row>
    <row r="5630" spans="1:4">
      <c r="A5630" s="161"/>
      <c r="B5630" s="157"/>
      <c r="C5630" s="158"/>
      <c r="D5630" s="159"/>
    </row>
    <row r="5631" spans="1:4">
      <c r="A5631" s="156"/>
      <c r="B5631" s="157"/>
      <c r="C5631" s="158"/>
      <c r="D5631" s="159"/>
    </row>
    <row r="5632" spans="1:4">
      <c r="A5632" s="161"/>
      <c r="B5632" s="157"/>
      <c r="C5632" s="158"/>
      <c r="D5632" s="159"/>
    </row>
    <row r="5633" spans="1:4">
      <c r="A5633" s="161"/>
      <c r="B5633" s="157"/>
      <c r="C5633" s="158"/>
      <c r="D5633" s="159"/>
    </row>
    <row r="5634" spans="1:4">
      <c r="A5634" s="161"/>
      <c r="B5634" s="157"/>
      <c r="C5634" s="158"/>
      <c r="D5634" s="159"/>
    </row>
    <row r="5635" spans="1:4">
      <c r="A5635" s="161"/>
      <c r="B5635" s="157"/>
      <c r="C5635" s="158"/>
      <c r="D5635" s="159"/>
    </row>
    <row r="5636" spans="1:4">
      <c r="A5636" s="156"/>
      <c r="B5636" s="157"/>
      <c r="C5636" s="158"/>
      <c r="D5636" s="159"/>
    </row>
    <row r="5637" spans="1:4">
      <c r="A5637" s="161"/>
      <c r="B5637" s="157"/>
      <c r="C5637" s="158"/>
      <c r="D5637" s="159"/>
    </row>
    <row r="5638" spans="1:4">
      <c r="A5638" s="161"/>
      <c r="B5638" s="157"/>
      <c r="C5638" s="158"/>
      <c r="D5638" s="159"/>
    </row>
    <row r="5639" spans="1:4">
      <c r="A5639" s="161"/>
      <c r="B5639" s="157"/>
      <c r="C5639" s="158"/>
      <c r="D5639" s="159"/>
    </row>
    <row r="5640" spans="1:4">
      <c r="A5640" s="161"/>
      <c r="B5640" s="157"/>
      <c r="C5640" s="158"/>
      <c r="D5640" s="159"/>
    </row>
    <row r="5641" spans="1:4">
      <c r="A5641" s="161"/>
      <c r="B5641" s="157"/>
      <c r="C5641" s="158"/>
      <c r="D5641" s="159"/>
    </row>
    <row r="5642" spans="1:4">
      <c r="A5642" s="161"/>
      <c r="B5642" s="157"/>
      <c r="C5642" s="158"/>
      <c r="D5642" s="159"/>
    </row>
    <row r="5643" spans="1:4">
      <c r="A5643" s="161"/>
      <c r="B5643" s="157"/>
      <c r="C5643" s="158"/>
      <c r="D5643" s="159"/>
    </row>
    <row r="5644" spans="1:4">
      <c r="A5644" s="161"/>
      <c r="B5644" s="157"/>
      <c r="C5644" s="158"/>
      <c r="D5644" s="159"/>
    </row>
    <row r="5645" spans="1:4">
      <c r="A5645" s="161"/>
      <c r="B5645" s="157"/>
      <c r="C5645" s="158"/>
      <c r="D5645" s="159"/>
    </row>
    <row r="5646" spans="1:4">
      <c r="A5646" s="156"/>
      <c r="B5646" s="157"/>
      <c r="C5646" s="158"/>
      <c r="D5646" s="159"/>
    </row>
    <row r="5647" spans="1:4">
      <c r="A5647" s="161"/>
      <c r="B5647" s="157"/>
      <c r="C5647" s="158"/>
      <c r="D5647" s="159"/>
    </row>
    <row r="5648" spans="1:4">
      <c r="A5648" s="161"/>
      <c r="B5648" s="157"/>
      <c r="C5648" s="158"/>
      <c r="D5648" s="159"/>
    </row>
    <row r="5649" spans="1:4">
      <c r="A5649" s="161"/>
      <c r="B5649" s="157"/>
      <c r="C5649" s="158"/>
      <c r="D5649" s="159"/>
    </row>
    <row r="5650" spans="1:4">
      <c r="A5650" s="161"/>
      <c r="B5650" s="157"/>
      <c r="C5650" s="158"/>
      <c r="D5650" s="159"/>
    </row>
    <row r="5651" spans="1:4">
      <c r="A5651" s="161"/>
      <c r="B5651" s="157"/>
      <c r="C5651" s="158"/>
      <c r="D5651" s="159"/>
    </row>
    <row r="5652" spans="1:4">
      <c r="A5652" s="156"/>
      <c r="B5652" s="157"/>
      <c r="C5652" s="158"/>
      <c r="D5652" s="159"/>
    </row>
    <row r="5653" spans="1:4">
      <c r="A5653" s="156"/>
      <c r="B5653" s="157"/>
      <c r="C5653" s="158"/>
      <c r="D5653" s="159"/>
    </row>
    <row r="5654" spans="1:4">
      <c r="A5654" s="161"/>
      <c r="B5654" s="157"/>
      <c r="C5654" s="158"/>
      <c r="D5654" s="159"/>
    </row>
    <row r="5655" spans="1:4">
      <c r="A5655" s="161"/>
      <c r="B5655" s="157"/>
      <c r="C5655" s="158"/>
      <c r="D5655" s="159"/>
    </row>
    <row r="5656" spans="1:4">
      <c r="A5656" s="161"/>
      <c r="B5656" s="157"/>
      <c r="C5656" s="158"/>
      <c r="D5656" s="159"/>
    </row>
    <row r="5657" spans="1:4">
      <c r="A5657" s="161"/>
      <c r="B5657" s="157"/>
      <c r="C5657" s="158"/>
      <c r="D5657" s="159"/>
    </row>
    <row r="5658" spans="1:4">
      <c r="A5658" s="161"/>
      <c r="B5658" s="157"/>
      <c r="C5658" s="158"/>
      <c r="D5658" s="159"/>
    </row>
    <row r="5659" spans="1:4">
      <c r="A5659" s="161"/>
      <c r="B5659" s="157"/>
      <c r="C5659" s="158"/>
      <c r="D5659" s="159"/>
    </row>
    <row r="5660" spans="1:4">
      <c r="A5660" s="161"/>
      <c r="B5660" s="157"/>
      <c r="C5660" s="158"/>
      <c r="D5660" s="159"/>
    </row>
    <row r="5661" spans="1:4">
      <c r="A5661" s="161"/>
      <c r="B5661" s="157"/>
      <c r="C5661" s="158"/>
      <c r="D5661" s="159"/>
    </row>
    <row r="5662" spans="1:4">
      <c r="A5662" s="161"/>
      <c r="B5662" s="157"/>
      <c r="C5662" s="158"/>
      <c r="D5662" s="159"/>
    </row>
    <row r="5663" spans="1:4">
      <c r="A5663" s="161"/>
      <c r="B5663" s="157"/>
      <c r="C5663" s="158"/>
      <c r="D5663" s="159"/>
    </row>
    <row r="5664" spans="1:4">
      <c r="A5664" s="161"/>
      <c r="B5664" s="157"/>
      <c r="C5664" s="158"/>
      <c r="D5664" s="159"/>
    </row>
    <row r="5665" spans="1:4">
      <c r="A5665" s="161"/>
      <c r="B5665" s="157"/>
      <c r="C5665" s="158"/>
      <c r="D5665" s="159"/>
    </row>
    <row r="5666" spans="1:4">
      <c r="A5666" s="161"/>
      <c r="B5666" s="157"/>
      <c r="C5666" s="158"/>
      <c r="D5666" s="159"/>
    </row>
    <row r="5667" spans="1:4">
      <c r="A5667" s="161"/>
      <c r="B5667" s="157"/>
      <c r="C5667" s="158"/>
      <c r="D5667" s="159"/>
    </row>
    <row r="5668" spans="1:4">
      <c r="A5668" s="161"/>
      <c r="B5668" s="157"/>
      <c r="C5668" s="158"/>
      <c r="D5668" s="159"/>
    </row>
    <row r="5669" spans="1:4">
      <c r="A5669" s="156"/>
      <c r="B5669" s="157"/>
      <c r="C5669" s="158"/>
      <c r="D5669" s="159"/>
    </row>
    <row r="5670" spans="1:4">
      <c r="A5670" s="161"/>
      <c r="B5670" s="157"/>
      <c r="C5670" s="158"/>
      <c r="D5670" s="159"/>
    </row>
    <row r="5671" spans="1:4">
      <c r="A5671" s="161"/>
      <c r="B5671" s="157"/>
      <c r="C5671" s="158"/>
      <c r="D5671" s="159"/>
    </row>
    <row r="5672" spans="1:4">
      <c r="A5672" s="161"/>
      <c r="B5672" s="157"/>
      <c r="C5672" s="158"/>
      <c r="D5672" s="159"/>
    </row>
    <row r="5673" spans="1:4">
      <c r="A5673" s="161"/>
      <c r="B5673" s="157"/>
      <c r="C5673" s="158"/>
      <c r="D5673" s="159"/>
    </row>
    <row r="5674" spans="1:4">
      <c r="A5674" s="161"/>
      <c r="B5674" s="157"/>
      <c r="C5674" s="158"/>
      <c r="D5674" s="159"/>
    </row>
    <row r="5675" spans="1:4">
      <c r="A5675" s="156"/>
      <c r="B5675" s="157"/>
      <c r="C5675" s="158"/>
      <c r="D5675" s="159"/>
    </row>
    <row r="5676" spans="1:4">
      <c r="A5676" s="161"/>
      <c r="B5676" s="157"/>
      <c r="C5676" s="158"/>
      <c r="D5676" s="159"/>
    </row>
    <row r="5677" spans="1:4">
      <c r="A5677" s="161"/>
      <c r="B5677" s="157"/>
      <c r="C5677" s="158"/>
      <c r="D5677" s="159"/>
    </row>
    <row r="5678" spans="1:4">
      <c r="A5678" s="161"/>
      <c r="B5678" s="157"/>
      <c r="C5678" s="158"/>
      <c r="D5678" s="159"/>
    </row>
    <row r="5679" spans="1:4">
      <c r="A5679" s="161"/>
      <c r="B5679" s="157"/>
      <c r="C5679" s="158"/>
      <c r="D5679" s="159"/>
    </row>
    <row r="5680" spans="1:4">
      <c r="A5680" s="161"/>
      <c r="B5680" s="157"/>
      <c r="C5680" s="158"/>
      <c r="D5680" s="159"/>
    </row>
    <row r="5681" spans="1:4">
      <c r="A5681" s="161"/>
      <c r="B5681" s="157"/>
      <c r="C5681" s="158"/>
      <c r="D5681" s="159"/>
    </row>
    <row r="5682" spans="1:4">
      <c r="A5682" s="161"/>
      <c r="B5682" s="157"/>
      <c r="C5682" s="158"/>
      <c r="D5682" s="159"/>
    </row>
    <row r="5683" spans="1:4">
      <c r="A5683" s="161"/>
      <c r="B5683" s="157"/>
      <c r="C5683" s="158"/>
      <c r="D5683" s="159"/>
    </row>
    <row r="5684" spans="1:4">
      <c r="A5684" s="161"/>
      <c r="B5684" s="157"/>
      <c r="C5684" s="158"/>
      <c r="D5684" s="159"/>
    </row>
    <row r="5685" spans="1:4">
      <c r="A5685" s="161"/>
      <c r="B5685" s="157"/>
      <c r="C5685" s="158"/>
      <c r="D5685" s="159"/>
    </row>
    <row r="5686" spans="1:4">
      <c r="A5686" s="161"/>
      <c r="B5686" s="157"/>
      <c r="C5686" s="158"/>
      <c r="D5686" s="159"/>
    </row>
    <row r="5687" spans="1:4">
      <c r="A5687" s="161"/>
      <c r="B5687" s="157"/>
      <c r="C5687" s="158"/>
      <c r="D5687" s="159"/>
    </row>
    <row r="5688" spans="1:4">
      <c r="A5688" s="156"/>
      <c r="B5688" s="157"/>
      <c r="C5688" s="158"/>
      <c r="D5688" s="159"/>
    </row>
    <row r="5689" spans="1:4">
      <c r="A5689" s="156"/>
      <c r="B5689" s="157"/>
      <c r="C5689" s="158"/>
      <c r="D5689" s="159"/>
    </row>
    <row r="5690" spans="1:4">
      <c r="A5690" s="161"/>
      <c r="B5690" s="157"/>
      <c r="C5690" s="158"/>
      <c r="D5690" s="159"/>
    </row>
    <row r="5691" spans="1:4">
      <c r="A5691" s="161"/>
      <c r="B5691" s="157"/>
      <c r="C5691" s="158"/>
      <c r="D5691" s="159"/>
    </row>
    <row r="5692" spans="1:4">
      <c r="A5692" s="161"/>
      <c r="B5692" s="157"/>
      <c r="C5692" s="158"/>
      <c r="D5692" s="159"/>
    </row>
    <row r="5693" spans="1:4">
      <c r="A5693" s="156"/>
      <c r="B5693" s="157"/>
      <c r="C5693" s="158"/>
      <c r="D5693" s="159"/>
    </row>
    <row r="5694" spans="1:4">
      <c r="A5694" s="156"/>
      <c r="B5694" s="157"/>
      <c r="C5694" s="158"/>
      <c r="D5694" s="159"/>
    </row>
    <row r="5695" spans="1:4">
      <c r="A5695" s="161"/>
      <c r="B5695" s="157"/>
      <c r="C5695" s="158"/>
      <c r="D5695" s="159"/>
    </row>
    <row r="5696" spans="1:4">
      <c r="A5696" s="161"/>
      <c r="B5696" s="157"/>
      <c r="C5696" s="158"/>
      <c r="D5696" s="159"/>
    </row>
    <row r="5697" spans="1:4">
      <c r="A5697" s="161"/>
      <c r="B5697" s="157"/>
      <c r="C5697" s="158"/>
      <c r="D5697" s="159"/>
    </row>
    <row r="5698" spans="1:4">
      <c r="A5698" s="156"/>
      <c r="B5698" s="157"/>
      <c r="C5698" s="158"/>
      <c r="D5698" s="159"/>
    </row>
    <row r="5699" spans="1:4">
      <c r="A5699" s="156"/>
      <c r="B5699" s="157"/>
      <c r="C5699" s="158"/>
      <c r="D5699" s="159"/>
    </row>
    <row r="5700" spans="1:4">
      <c r="A5700" s="156"/>
      <c r="B5700" s="157"/>
      <c r="C5700" s="158"/>
      <c r="D5700" s="159"/>
    </row>
    <row r="5701" spans="1:4">
      <c r="A5701" s="156"/>
      <c r="B5701" s="157"/>
      <c r="C5701" s="158"/>
      <c r="D5701" s="159"/>
    </row>
    <row r="5702" spans="1:4">
      <c r="A5702" s="156"/>
      <c r="B5702" s="157"/>
      <c r="C5702" s="158"/>
      <c r="D5702" s="159"/>
    </row>
    <row r="5703" spans="1:4">
      <c r="A5703" s="161"/>
      <c r="B5703" s="157"/>
      <c r="C5703" s="158"/>
      <c r="D5703" s="159"/>
    </row>
    <row r="5704" spans="1:4">
      <c r="A5704" s="161"/>
      <c r="B5704" s="157"/>
      <c r="C5704" s="158"/>
      <c r="D5704" s="159"/>
    </row>
    <row r="5705" spans="1:4">
      <c r="A5705" s="161"/>
      <c r="B5705" s="157"/>
      <c r="C5705" s="158"/>
      <c r="D5705" s="159"/>
    </row>
    <row r="5706" spans="1:4">
      <c r="A5706" s="161"/>
      <c r="B5706" s="157"/>
      <c r="C5706" s="158"/>
      <c r="D5706" s="159"/>
    </row>
    <row r="5707" spans="1:4">
      <c r="A5707" s="161"/>
      <c r="B5707" s="157"/>
      <c r="C5707" s="158"/>
      <c r="D5707" s="159"/>
    </row>
    <row r="5708" spans="1:4">
      <c r="A5708" s="161"/>
      <c r="B5708" s="157"/>
      <c r="C5708" s="158"/>
      <c r="D5708" s="159"/>
    </row>
    <row r="5709" spans="1:4">
      <c r="A5709" s="161"/>
      <c r="B5709" s="157"/>
      <c r="C5709" s="158"/>
      <c r="D5709" s="159"/>
    </row>
    <row r="5710" spans="1:4">
      <c r="A5710" s="161"/>
      <c r="B5710" s="157"/>
      <c r="C5710" s="158"/>
      <c r="D5710" s="159"/>
    </row>
    <row r="5711" spans="1:4">
      <c r="A5711" s="161"/>
      <c r="B5711" s="157"/>
      <c r="C5711" s="158"/>
      <c r="D5711" s="159"/>
    </row>
    <row r="5712" spans="1:4">
      <c r="A5712" s="161"/>
      <c r="B5712" s="157"/>
      <c r="C5712" s="158"/>
      <c r="D5712" s="159"/>
    </row>
    <row r="5713" spans="1:4">
      <c r="A5713" s="161"/>
      <c r="B5713" s="157"/>
      <c r="C5713" s="158"/>
      <c r="D5713" s="159"/>
    </row>
    <row r="5714" spans="1:4">
      <c r="A5714" s="161"/>
      <c r="B5714" s="157"/>
      <c r="C5714" s="158"/>
      <c r="D5714" s="159"/>
    </row>
    <row r="5715" spans="1:4">
      <c r="A5715" s="161"/>
      <c r="B5715" s="157"/>
      <c r="C5715" s="158"/>
      <c r="D5715" s="159"/>
    </row>
    <row r="5716" spans="1:4">
      <c r="A5716" s="161"/>
      <c r="B5716" s="157"/>
      <c r="C5716" s="158"/>
      <c r="D5716" s="159"/>
    </row>
    <row r="5717" spans="1:4">
      <c r="A5717" s="161"/>
      <c r="B5717" s="157"/>
      <c r="C5717" s="158"/>
      <c r="D5717" s="159"/>
    </row>
    <row r="5718" spans="1:4">
      <c r="A5718" s="161"/>
      <c r="B5718" s="157"/>
      <c r="C5718" s="158"/>
      <c r="D5718" s="159"/>
    </row>
    <row r="5719" spans="1:4">
      <c r="A5719" s="161"/>
      <c r="B5719" s="157"/>
      <c r="C5719" s="158"/>
      <c r="D5719" s="159"/>
    </row>
    <row r="5720" spans="1:4">
      <c r="A5720" s="161"/>
      <c r="B5720" s="157"/>
      <c r="C5720" s="158"/>
      <c r="D5720" s="159"/>
    </row>
    <row r="5721" spans="1:4">
      <c r="A5721" s="161"/>
      <c r="B5721" s="157"/>
      <c r="C5721" s="158"/>
      <c r="D5721" s="159"/>
    </row>
    <row r="5722" spans="1:4">
      <c r="A5722" s="161"/>
      <c r="B5722" s="157"/>
      <c r="C5722" s="158"/>
      <c r="D5722" s="159"/>
    </row>
    <row r="5723" spans="1:4">
      <c r="A5723" s="161"/>
      <c r="B5723" s="157"/>
      <c r="C5723" s="158"/>
      <c r="D5723" s="159"/>
    </row>
    <row r="5724" spans="1:4">
      <c r="A5724" s="156"/>
      <c r="B5724" s="157"/>
      <c r="C5724" s="158"/>
      <c r="D5724" s="159"/>
    </row>
    <row r="5725" spans="1:4">
      <c r="A5725" s="161"/>
      <c r="B5725" s="157"/>
      <c r="C5725" s="158"/>
      <c r="D5725" s="159"/>
    </row>
    <row r="5726" spans="1:4">
      <c r="A5726" s="161"/>
      <c r="B5726" s="157"/>
      <c r="C5726" s="158"/>
      <c r="D5726" s="159"/>
    </row>
    <row r="5727" spans="1:4">
      <c r="A5727" s="161"/>
      <c r="B5727" s="157"/>
      <c r="C5727" s="158"/>
      <c r="D5727" s="159"/>
    </row>
    <row r="5728" spans="1:4">
      <c r="A5728" s="161"/>
      <c r="B5728" s="157"/>
      <c r="C5728" s="158"/>
      <c r="D5728" s="159"/>
    </row>
    <row r="5729" spans="1:4">
      <c r="A5729" s="156"/>
      <c r="B5729" s="157"/>
      <c r="C5729" s="158"/>
      <c r="D5729" s="159"/>
    </row>
    <row r="5730" spans="1:4">
      <c r="A5730" s="161"/>
      <c r="B5730" s="157"/>
      <c r="C5730" s="158"/>
      <c r="D5730" s="159"/>
    </row>
    <row r="5731" spans="1:4">
      <c r="A5731" s="161"/>
      <c r="B5731" s="157"/>
      <c r="C5731" s="158"/>
      <c r="D5731" s="159"/>
    </row>
    <row r="5732" spans="1:4">
      <c r="A5732" s="156"/>
      <c r="B5732" s="157"/>
      <c r="C5732" s="158"/>
      <c r="D5732" s="159"/>
    </row>
    <row r="5733" spans="1:4">
      <c r="A5733" s="156"/>
      <c r="B5733" s="157"/>
      <c r="C5733" s="158"/>
      <c r="D5733" s="159"/>
    </row>
    <row r="5734" spans="1:4">
      <c r="A5734" s="161"/>
      <c r="B5734" s="157"/>
      <c r="C5734" s="158"/>
      <c r="D5734" s="159"/>
    </row>
    <row r="5735" spans="1:4">
      <c r="A5735" s="161"/>
      <c r="B5735" s="157"/>
      <c r="C5735" s="158"/>
      <c r="D5735" s="159"/>
    </row>
    <row r="5736" spans="1:4">
      <c r="A5736" s="161"/>
      <c r="B5736" s="157"/>
      <c r="C5736" s="158"/>
      <c r="D5736" s="159"/>
    </row>
    <row r="5737" spans="1:4">
      <c r="A5737" s="161"/>
      <c r="B5737" s="157"/>
      <c r="C5737" s="158"/>
      <c r="D5737" s="159"/>
    </row>
    <row r="5738" spans="1:4">
      <c r="A5738" s="161"/>
      <c r="B5738" s="157"/>
      <c r="C5738" s="158"/>
      <c r="D5738" s="159"/>
    </row>
    <row r="5739" spans="1:4">
      <c r="A5739" s="161"/>
      <c r="B5739" s="157"/>
      <c r="C5739" s="158"/>
      <c r="D5739" s="159"/>
    </row>
    <row r="5740" spans="1:4">
      <c r="A5740" s="161"/>
      <c r="B5740" s="157"/>
      <c r="C5740" s="158"/>
      <c r="D5740" s="159"/>
    </row>
    <row r="5741" spans="1:4">
      <c r="A5741" s="161"/>
      <c r="B5741" s="157"/>
      <c r="C5741" s="158"/>
      <c r="D5741" s="159"/>
    </row>
    <row r="5742" spans="1:4">
      <c r="A5742" s="161"/>
      <c r="B5742" s="157"/>
      <c r="C5742" s="158"/>
      <c r="D5742" s="159"/>
    </row>
    <row r="5743" spans="1:4">
      <c r="A5743" s="161"/>
      <c r="B5743" s="157"/>
      <c r="C5743" s="158"/>
      <c r="D5743" s="159"/>
    </row>
    <row r="5744" spans="1:4">
      <c r="A5744" s="161"/>
      <c r="B5744" s="157"/>
      <c r="C5744" s="158"/>
      <c r="D5744" s="159"/>
    </row>
    <row r="5745" spans="1:4">
      <c r="A5745" s="161"/>
      <c r="B5745" s="157"/>
      <c r="C5745" s="158"/>
      <c r="D5745" s="159"/>
    </row>
    <row r="5746" spans="1:4">
      <c r="A5746" s="161"/>
      <c r="B5746" s="157"/>
      <c r="C5746" s="158"/>
      <c r="D5746" s="159"/>
    </row>
    <row r="5747" spans="1:4">
      <c r="A5747" s="161"/>
      <c r="B5747" s="157"/>
      <c r="C5747" s="158"/>
      <c r="D5747" s="159"/>
    </row>
    <row r="5748" spans="1:4">
      <c r="A5748" s="162"/>
      <c r="B5748" s="163"/>
      <c r="C5748" s="162"/>
      <c r="D5748" s="180"/>
    </row>
    <row r="5749" spans="1:4">
      <c r="A5749" s="164"/>
    </row>
    <row r="5750" spans="1:4">
      <c r="A5750" s="164"/>
    </row>
  </sheetData>
  <autoFilter ref="A2:D5747"/>
  <mergeCells count="1">
    <mergeCell ref="C1:D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7"/>
  <dimension ref="A1:E14"/>
  <sheetViews>
    <sheetView workbookViewId="0">
      <selection activeCell="A10" sqref="A10"/>
    </sheetView>
  </sheetViews>
  <sheetFormatPr defaultColWidth="0" defaultRowHeight="14.25"/>
  <cols>
    <col min="1" max="1" width="12" style="166" bestFit="1" customWidth="1"/>
    <col min="2" max="2" width="9" hidden="1" customWidth="1"/>
    <col min="3" max="5" width="0" hidden="1" customWidth="1"/>
    <col min="6" max="16384" width="9" hidden="1"/>
  </cols>
  <sheetData>
    <row r="1" spans="1:1">
      <c r="A1" s="167" t="s">
        <v>82</v>
      </c>
    </row>
    <row r="2" spans="1:1">
      <c r="A2" s="168" t="s">
        <v>1208</v>
      </c>
    </row>
    <row r="3" spans="1:1">
      <c r="A3" s="168" t="s">
        <v>1276</v>
      </c>
    </row>
    <row r="5" spans="1:1">
      <c r="A5" s="167" t="s">
        <v>1286</v>
      </c>
    </row>
    <row r="6" spans="1:1">
      <c r="A6" s="168" t="s">
        <v>75</v>
      </c>
    </row>
    <row r="7" spans="1:1">
      <c r="A7" s="168" t="s">
        <v>77</v>
      </c>
    </row>
    <row r="8" spans="1:1">
      <c r="A8" s="168" t="s">
        <v>990</v>
      </c>
    </row>
    <row r="9" spans="1:1">
      <c r="A9" s="168" t="s">
        <v>3280</v>
      </c>
    </row>
    <row r="10" spans="1:1">
      <c r="A10" s="168" t="s">
        <v>20</v>
      </c>
    </row>
    <row r="11" spans="1:1">
      <c r="A11" s="168" t="s">
        <v>78</v>
      </c>
    </row>
    <row r="12" spans="1:1">
      <c r="A12" s="168" t="s">
        <v>989</v>
      </c>
    </row>
    <row r="13" spans="1:1">
      <c r="A13" s="168" t="s">
        <v>997</v>
      </c>
    </row>
    <row r="14" spans="1:1">
      <c r="A14" s="168" t="s">
        <v>76</v>
      </c>
    </row>
  </sheetData>
  <sortState ref="A6:A14">
    <sortCondition ref="A6:A14"/>
  </sortState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254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19</vt:i4>
      </vt:variant>
      <vt:variant>
        <vt:lpstr>Intervalos nomeados</vt:lpstr>
      </vt:variant>
      <vt:variant>
        <vt:i4>7</vt:i4>
      </vt:variant>
    </vt:vector>
  </HeadingPairs>
  <TitlesOfParts>
    <vt:vector size="26" baseType="lpstr">
      <vt:lpstr>INSTRUÇÕES</vt:lpstr>
      <vt:lpstr>CSINAPI</vt:lpstr>
      <vt:lpstr>ISINAPI</vt:lpstr>
      <vt:lpstr>CDER</vt:lpstr>
      <vt:lpstr>CDER-R</vt:lpstr>
      <vt:lpstr>IIOPES</vt:lpstr>
      <vt:lpstr>CCESAN</vt:lpstr>
      <vt:lpstr>CSCORIO</vt:lpstr>
      <vt:lpstr>DADOS</vt:lpstr>
      <vt:lpstr>Auxiliar</vt:lpstr>
      <vt:lpstr>BDI</vt:lpstr>
      <vt:lpstr>ORCAMENTO</vt:lpstr>
      <vt:lpstr>LICITACAO</vt:lpstr>
      <vt:lpstr>ABC</vt:lpstr>
      <vt:lpstr>MEMÓRIA DE CÁLCULO</vt:lpstr>
      <vt:lpstr>COMPOSICAO</vt:lpstr>
      <vt:lpstr>MERCADO</vt:lpstr>
      <vt:lpstr>CRONOGRAMA</vt:lpstr>
      <vt:lpstr>Planilha1</vt:lpstr>
      <vt:lpstr>CRONOGRAMA!Area_de_impressao</vt:lpstr>
      <vt:lpstr>LICITACAO!Area_de_impressao</vt:lpstr>
      <vt:lpstr>'MEMÓRIA DE CÁLCULO'!Area_de_impressao</vt:lpstr>
      <vt:lpstr>ORCAMENTO!Area_de_impressao</vt:lpstr>
      <vt:lpstr>BDI</vt:lpstr>
      <vt:lpstr>DADOS</vt:lpstr>
      <vt:lpstr>ETAPA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Osmário Cavalcante Wanderlei Júnior</dc:creator>
  <cp:lastModifiedBy>Licitacao</cp:lastModifiedBy>
  <cp:revision>37</cp:revision>
  <cp:lastPrinted>2026-05-22T14:15:17Z</cp:lastPrinted>
  <dcterms:created xsi:type="dcterms:W3CDTF">2019-02-26T10:14:24Z</dcterms:created>
  <dcterms:modified xsi:type="dcterms:W3CDTF">2026-05-25T16:26:30Z</dcterms:modified>
</cp:coreProperties>
</file>